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2315" windowHeight="82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<sst xmlns="http://schemas.openxmlformats.org/spreadsheetml/2006/main" count="788" uniqueCount="329">
  <si>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</si>
  <si>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</si>
  <si>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</si>
  <si>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</si>
  <si>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</si>
  <si>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</si>
  <si>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</si>
  <si>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</si>
  <si>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</si>
  <si>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</si>
  <si>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</si>
  <si>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</si>
  <si>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</si>
  <si>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Pozostała działalność</t>
  </si>
  <si>
    <t>852</t>
  </si>
  <si>
    <t>Pomoc społeczna</t>
  </si>
  <si>
    <t>Edukacyjna opieka wychowawcza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</si>
  <si>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</si>
  <si>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</si>
  <si>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</si>
  <si>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</si>
  <si>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</si>
  <si>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</si>
  <si>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</si>
  <si>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</si>
  <si>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</si>
  <si>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</si>
  <si>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</si>
  <si>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</si>
  <si>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</si>
  <si>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</si>
  <si>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</si>
  <si>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</si>
  <si>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</si>
  <si>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</si>
  <si>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</si>
  <si>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</si>
  <si>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Ogółem</t>
  </si>
  <si>
    <t>7.</t>
  </si>
  <si>
    <t>6.</t>
  </si>
  <si>
    <t>5.</t>
  </si>
  <si>
    <t>4.</t>
  </si>
  <si>
    <t>3.</t>
  </si>
  <si>
    <t>2.</t>
  </si>
  <si>
    <t>1.</t>
  </si>
  <si>
    <t>9.</t>
  </si>
  <si>
    <t>8.</t>
  </si>
  <si>
    <t>Lp.</t>
  </si>
  <si>
    <t>Starostwo Powiatowe w Opatowie</t>
  </si>
  <si>
    <t>Jednostka org. realizująca zadanie lub koordynująca program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</si>
  <si>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</si>
  <si>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</si>
  <si>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</si>
  <si>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</si>
  <si>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</si>
  <si>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</si>
  <si>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</si>
  <si>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</si>
  <si>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</si>
  <si>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</si>
  <si>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</si>
  <si>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Planowane wydatki</t>
  </si>
  <si>
    <t>Rozdz.</t>
  </si>
  <si>
    <t>Dom Pomocy Społecznej w Zochcinku</t>
  </si>
  <si>
    <t>10.</t>
  </si>
  <si>
    <t>zakup i objęcie akcji i udziałów oraz wniesienie wkładów do spółek prawa handlowego.</t>
  </si>
  <si>
    <t>Dochody budżetu powiatu na 2015 rok</t>
  </si>
  <si>
    <t>Wydatki budżetu powiatu na 2015 rok</t>
  </si>
  <si>
    <t>12.</t>
  </si>
  <si>
    <t>(* kol 2 do wykorzystania fakultatywnego)</t>
  </si>
  <si>
    <t>11.</t>
  </si>
  <si>
    <t>po zmianach</t>
  </si>
  <si>
    <t>zwiększenie</t>
  </si>
  <si>
    <t>zmniejszenie</t>
  </si>
  <si>
    <t>przed zmianą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</si>
  <si>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</si>
  <si>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</si>
  <si>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</si>
  <si>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</si>
  <si>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</si>
  <si>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</si>
  <si>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</si>
  <si>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287 460,00</t>
  </si>
  <si>
    <t>Specjalne ośrodki szkolno-wychowawcze</t>
  </si>
  <si>
    <t>Dom Pomocy Społecznej w Sobowie</t>
  </si>
  <si>
    <t xml:space="preserve">A.     
B. 
C.
D. </t>
  </si>
  <si>
    <t>Placówka Opiekuńczo - Wychowawcza w Nieskurzowie Nowym</t>
  </si>
  <si>
    <t xml:space="preserve">A.      
B. 
C.
D. </t>
  </si>
  <si>
    <t>Zakup pralki profesjonalnej</t>
  </si>
  <si>
    <t>Zakup programu komputerowego i komputerów</t>
  </si>
  <si>
    <t>Zakup komputerów</t>
  </si>
  <si>
    <t>Zarząd Dróg Powiatowych  w Opatowie</t>
  </si>
  <si>
    <t xml:space="preserve">A. 
B.
C. 
D. </t>
  </si>
  <si>
    <t>Zakup używanej przyczepy ciągnikowej</t>
  </si>
  <si>
    <t xml:space="preserve">Zakup używanego samochodu osobowo - dostawczego </t>
  </si>
  <si>
    <t>dotacje i środki pochodzące
z innych  źr.*</t>
  </si>
  <si>
    <t>rok budżetowy 2015 (7+8+9+10)</t>
  </si>
  <si>
    <t>Nazwa zadania inwestycyjnego</t>
  </si>
  <si>
    <t>Zadania inwestycyjne roczne w 2015 r.</t>
  </si>
  <si>
    <t>Zakup sprzętu do monitoringu obiektów DPS w Zochcinku</t>
  </si>
  <si>
    <t>Zakup działki nr 497/1 o pow. 0,0515 ha położonej w obrębie Karwów, gm. Opatów, zajętej na poszerzenie drogi powiatowej nr 0729T Opatów - Wąworków - Pobroszyn - Karwów</t>
  </si>
  <si>
    <t xml:space="preserve">A.  250 000   
B.
C.
D. </t>
  </si>
  <si>
    <t>Zmiana sposobu użytkowania na placówkę opiekuńczo - wychowawczą typu socjalizacyjnego w Tarłowie</t>
  </si>
  <si>
    <t>Zakup kosiarek do utrzymania terenów rekreacyjnych DPS w Zochcinku</t>
  </si>
  <si>
    <t>Opracowanie studium wykonalności dla projektu ,,e-Geodezja - cyfrowy zasób geodezyjny Województwa Świętokrzyskiego'' (w części dot. Powiatu Opatowskiego)</t>
  </si>
  <si>
    <t>Objęcie udziałów - TOP MEDICUS Sp. z o.o.</t>
  </si>
  <si>
    <t>C. Inne źródła - środki krajowe - kapitał ludzki.</t>
  </si>
  <si>
    <t>wydatki majątkowe</t>
  </si>
  <si>
    <t>wydatki bieżące</t>
  </si>
  <si>
    <t>D.</t>
  </si>
  <si>
    <t>C.</t>
  </si>
  <si>
    <t>B.</t>
  </si>
  <si>
    <t>A.</t>
  </si>
  <si>
    <t>Projekt "Trasy rowerowe w Polsce Wschodniej -województwo świętokrzyskie" (2014-2015)</t>
  </si>
  <si>
    <t>15.</t>
  </si>
  <si>
    <t>Powiatowe Centrum Pomocy Rodzinie w Opatowie</t>
  </si>
  <si>
    <t xml:space="preserve">A.      
B.
C. 76 721,00
D. </t>
  </si>
  <si>
    <t>Zatrudnienie i integracja społeczna. Projekt systemowy: "Schematom STOP! Wspólne działania instytucji pomocy społecznej i instytucji rynku pracy - pilotaż" (2014-2015)</t>
  </si>
  <si>
    <t>14.</t>
  </si>
  <si>
    <t xml:space="preserve">A.      
B.
C. 9 930,00
D. </t>
  </si>
  <si>
    <t>Promocja integracji społecznej. Program ,,Droga do sukcesu'' (2014-2015)</t>
  </si>
  <si>
    <t>13.</t>
  </si>
  <si>
    <t>Zespół Szkół Nr 2 w Opatowie</t>
  </si>
  <si>
    <t xml:space="preserve">Projekt w ramach Programu ERASMUS+ "Local Traces of Jewish Life in Europe" - nr Umowy 2014-1-DE03-KA201-001472_2 (2014-2016) </t>
  </si>
  <si>
    <t>Zespół Szkół w Ożarowie</t>
  </si>
  <si>
    <t xml:space="preserve">Program Operacyjny Kapitał Ludzki (2007-2013). Projekt "Bezpośrednie wsparcie rozwoju szkół i przedszkoli poprzez wdrożenie zmodernizowanego systemu doskonalenia nauczycieli w powiecie opatowskim" (2013-2015) </t>
  </si>
  <si>
    <t>Projekt "e-świętokrzyskie Budowa systemu informacji przestrzennej Województwa Świętokrzyskiego" w ramach Regionalnego Programu Operacyjnego Województwa Swiętokrzyskiego na lata (2010-2015)</t>
  </si>
  <si>
    <t>Projekt "e-świętokrzyskie Rozbudowa Infrastruktury Informatycznej JST" w ramach Regionalnego Programu Operacyjnego na lata (2010-2015)</t>
  </si>
  <si>
    <t>Ochrona zdrowia                            Szwajcarsko - Polski Program Współpracy w ramach Projektu nr KIK/57 ,,Podniesienie jakości usług świadczonych w jednostkach Organizacyjnych Pomocy Społecznej w celu wzmocnienia podmiotowości i aktywności życiowej podopiecznych'' (2012 - 2015)</t>
  </si>
  <si>
    <t>wydatki majątkowe Dz. 900 Rozdz. 90019</t>
  </si>
  <si>
    <t>wydatki majątkowe Dz. 700 Rozdz. 70005</t>
  </si>
  <si>
    <t>Termomodernizacja budynków użyteczności publicznej na terenie Powiatu Opatowskiego - budynek Starostwa Powiatowego w Opatowie (2013-2015)</t>
  </si>
  <si>
    <t>70005      90019</t>
  </si>
  <si>
    <t>700  900</t>
  </si>
  <si>
    <t>Projekt ,,Termomodernizacja i rozbudowa budynków użyteczności publicznej na terenie Powiatu Opatowskiego – rozszerzenie projektu o budynek DPS w Sobowie Filia w Suchodółce’’ (2011-2015)</t>
  </si>
  <si>
    <t>Projekt Nr PL0197 "Termomodernizacja budynków użyteczności publicznej na terenie Powiatu Opatowskiego" - utrzymanie trwałości projektu (2011-2015)</t>
  </si>
  <si>
    <t>Zarząd Dróg Powiatowych w Opatowie</t>
  </si>
  <si>
    <t>Remont ciągów dróg powiatowych o nr 0697T Ożarów - Sobów - Szymanówka - Kruków - Lasocin - Janów - Nowe na odc. Lasocin - Nowe od km 6+934 - 13+033 odc. dł 6,099 km i o nr 0763T (Pawłowice) - gr. woj. świętokrzyskiego - Ciszyca Górna - Leśne Chałupy - Dorotka - Sulejów - Wesołówka  - Słupia Nadbrzeżna - Nowe - Biedrzychów - Dębno - Maruszów - Linów na odc. Nowe - Maruszów od km 15+899 - 22+832 odc. dł. 6,933 km o łącznej długości 13,032 km (2014-2015)</t>
  </si>
  <si>
    <t>Remont drogi powiatowej nr 0731T Włostów - Osada Cukrowni Włostów - Gozdawa - Żurawniki - Słabuszowice - Międzygórz - Rogal w km 0+000 - 6+170 odc. dł. 6,170 km (2014-2015)</t>
  </si>
  <si>
    <t>Umowa leasingu operacyjnego Nr 16534/Ki/13 - leasing koparko - ładowarki (2013-2017)</t>
  </si>
  <si>
    <t>01005</t>
  </si>
  <si>
    <t>010</t>
  </si>
  <si>
    <t>dotacje i środki pochodzące z innych  źr.*</t>
  </si>
  <si>
    <t>rok budżetowy 2015 (8+9+10+11)</t>
  </si>
  <si>
    <t>Łączne nakłady finansowe</t>
  </si>
  <si>
    <t>Nazwa przedsięwzięcia</t>
  </si>
  <si>
    <t>Limity wydatków na wieloletnie przedsięwzięcia planowane do poniesienia w 2015 roku</t>
  </si>
  <si>
    <t xml:space="preserve">A.      
B.
C. 89 415,00
D. </t>
  </si>
  <si>
    <t>1 248 712,00</t>
  </si>
  <si>
    <t>Specjalny Ośrodek Szkolno - Wychowawczy w Niemienicach</t>
  </si>
  <si>
    <t>Zaprojektowanie, dostarczenie, posadowienie i instalacja zbiornika na gaz LPG</t>
  </si>
  <si>
    <t>Zakup działki nr 3929 o pow. 0,3348 ha położonej w obrębie Biedrzychów, gm. Ożarów, z przeznaczeniem na tereny rekreacyjne dla SOSW im. M. Jopka w Dębnie</t>
  </si>
  <si>
    <t>16.</t>
  </si>
  <si>
    <t xml:space="preserve">A. 656 004,00     
B. 397 014,00
C.
D. </t>
  </si>
  <si>
    <t xml:space="preserve">A. 1 451 991,00     
B. 1 028 011,00
C.
D. </t>
  </si>
  <si>
    <t>Przygotowanie koncepcji oraz wykonanie dokumentacji technicznej, kosztorysów termomodernizacji budynków Domu Pomocy Społecznej w Sobowie</t>
  </si>
  <si>
    <t>17.</t>
  </si>
  <si>
    <t>Program wieloletni ,,Senior - Wigor'' na lata 2015 - 2020. Edycja 2015</t>
  </si>
  <si>
    <t xml:space="preserve">A. 261 880,00      
B.
C.
D. </t>
  </si>
  <si>
    <t>Scalanie gruntów wsi Biedrzychów, Dębno, Nowe na obszarze 1059 ha (2010-2015)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</si>
  <si>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</si>
  <si>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</si>
  <si>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</si>
  <si>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</si>
  <si>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</si>
  <si>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</si>
  <si>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</si>
  <si>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</si>
  <si>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</si>
  <si>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A. 7 801,00</t>
  </si>
  <si>
    <t>Administracja publiczna</t>
  </si>
  <si>
    <t>536 310,00</t>
  </si>
  <si>
    <t>1 785 022,00</t>
  </si>
  <si>
    <t>Pomoc finansowa dla Województwa Świętokrzyskiego na opracowanie dokumentacji projektowej dla zadania inwestycyjnego pn. ,,Budowa chodnika przy drodze wojewódzkiej nr 757 w miejscowości Kobylany na długości ok. 750 mb’’ (2015-2016)</t>
  </si>
  <si>
    <t>Dom Pomocy Społecznej w Czachowie</t>
  </si>
  <si>
    <t>Przebudowa budynku zamieszkania zbiorowego polegająca na wykonaniu platformy dla niepełnosprawnych z samonośnym szybem windowym posadowionym na stopie żelbetowej oraz wykonanie instalacji oddymiania, wewnętrznej instalacji elektrycznej</t>
  </si>
  <si>
    <t>Działalność oświatowa</t>
  </si>
  <si>
    <t>Szkoły Niepubliczne</t>
  </si>
  <si>
    <t>Działalność statutowa</t>
  </si>
  <si>
    <t>Zarząd Powiatowy ZOSP RP w Opatowie</t>
  </si>
  <si>
    <t>II. Dotacje dla jednostek spoza sektora finansów publicznych</t>
  </si>
  <si>
    <t>Rehabilitacja zawodowa i społeczna osób niepełnosprawnych</t>
  </si>
  <si>
    <t xml:space="preserve"> DPS Zochcinek</t>
  </si>
  <si>
    <t>Powiat Sandomierz</t>
  </si>
  <si>
    <t>I. Dotacje dla jednostek sektora finansów publicznych</t>
  </si>
  <si>
    <t>Kwota dotacji</t>
  </si>
  <si>
    <t>Zakres</t>
  </si>
  <si>
    <t>Nazwa jednostki otrzymującej dotacje</t>
  </si>
  <si>
    <t>Dotacje podmiotowe w 2015 roku</t>
  </si>
  <si>
    <t>Dzienny Dom ,,Senior - WIGOR'' w Opatowie</t>
  </si>
  <si>
    <t>600</t>
  </si>
  <si>
    <t>Transport i łączność</t>
  </si>
  <si>
    <t>8 034 157,00</t>
  </si>
  <si>
    <t>13 461 033,00</t>
  </si>
  <si>
    <t>18.</t>
  </si>
  <si>
    <t>Oświata i wychowanie</t>
  </si>
  <si>
    <t>Szkoły podstawowe specjalne</t>
  </si>
  <si>
    <t>Przedszkola specjalne</t>
  </si>
  <si>
    <t>Gimnazja specjalne</t>
  </si>
  <si>
    <t>Licea ogólnokształcące</t>
  </si>
  <si>
    <t>Szkoły zawodowe</t>
  </si>
  <si>
    <t>Szkoły zawodowe specjalne</t>
  </si>
  <si>
    <t>Dokształcanie i doskonalenie nauczycieli</t>
  </si>
  <si>
    <t>Domy pomocy społecznej</t>
  </si>
  <si>
    <t>Pozostałe zadania w zakresie polityki społecznej</t>
  </si>
  <si>
    <t>Pomoc finansowa dla Województwa Świętokrzyskiego na opracowanie dokumentacji projektowej dla zadania pn. ,,Budowa chodnika przy drodze wojewódzkiej nr 757 na terenie miejscowości Iwaniska od km 13+914 do km 14+530’’ (2015-2016)</t>
  </si>
  <si>
    <t>700</t>
  </si>
  <si>
    <t>wniesienie wkładów do spółek prawa handlowego</t>
  </si>
  <si>
    <t>Wydatki
na 2015 r.</t>
  </si>
  <si>
    <t>Dotacje ogółem</t>
  </si>
  <si>
    <t>Dochody i wydatki związane z realizacją zadań z zakresu administracji rządowej i innych zadań zleconych odrębnymi ustawami w  2015 r.</t>
  </si>
  <si>
    <t xml:space="preserve">Zadaszenie letniego placu zajęć z odprowadzeniem wody opadowej </t>
  </si>
  <si>
    <t>Modernizacja budynku gospodarczego w Filii w Suchodółce</t>
  </si>
  <si>
    <t>Komenda Powiatowa Państwowej Straży Pożarnej w Opatowie</t>
  </si>
  <si>
    <t xml:space="preserve">A.  6 264   
B.
C.
D. </t>
  </si>
  <si>
    <t>Zakup serwera do obsługi systemu wspomagania decyzji SWD-ST</t>
  </si>
  <si>
    <t>Dochody i wydatki związane z realizacją zadań z zakresu administracji rządowej realizowanych na podstawie porozumień z organami administracji rządowej w 2015 r.</t>
  </si>
  <si>
    <t>Usuwanie skutków klęsk żywiołowych</t>
  </si>
  <si>
    <t>Działalność usługowa</t>
  </si>
  <si>
    <t>Nadzór budowlany</t>
  </si>
  <si>
    <t>Rady powiatów</t>
  </si>
  <si>
    <t>Bezpieczeństwo publiczne i ochrona przeciwpożarowa</t>
  </si>
  <si>
    <t>Komendy powiatowe Państwowej Straży Pożarnej</t>
  </si>
  <si>
    <t>Poradnie psychologiczno-pedagogiczne, w tym poradnie specjalistyczne</t>
  </si>
  <si>
    <t>570 000,00</t>
  </si>
  <si>
    <t>8 604 157,00</t>
  </si>
  <si>
    <t>60078</t>
  </si>
  <si>
    <t>4 064 470,00</t>
  </si>
  <si>
    <t>4 634 470,00</t>
  </si>
  <si>
    <t>2130</t>
  </si>
  <si>
    <t>Dotacje celowe otrzymane z budżetu państwa na realizację bieżących zadań własnych powiatu</t>
  </si>
  <si>
    <t>3 850 000,00</t>
  </si>
  <si>
    <t>4 420 000,00</t>
  </si>
  <si>
    <t>Gospodarka mieszkaniowa</t>
  </si>
  <si>
    <t>348 175,00</t>
  </si>
  <si>
    <t>300 000,00</t>
  </si>
  <si>
    <t>648 175,00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</si>
  <si>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</si>
  <si>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</si>
  <si>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</si>
  <si>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</si>
  <si>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142 914,00</t>
  </si>
  <si>
    <t>442 914,00</t>
  </si>
  <si>
    <t>710</t>
  </si>
  <si>
    <t>678 530,00</t>
  </si>
  <si>
    <t>2 600,00</t>
  </si>
  <si>
    <t>681 130,00</t>
  </si>
  <si>
    <t>71015</t>
  </si>
  <si>
    <t>263 000,00</t>
  </si>
  <si>
    <t>265 600,00</t>
  </si>
  <si>
    <t>2110</t>
  </si>
  <si>
    <t>Dotacje celowe otrzymane z budżetu państwa na zadania bieżące z zakresu administracji rządowej oraz inne zadania zlecone ustawami realizowane przez powiat</t>
  </si>
  <si>
    <t>-261 880,00</t>
  </si>
  <si>
    <t>436 703,00</t>
  </si>
  <si>
    <t>13 635 856,00</t>
  </si>
  <si>
    <t>85202</t>
  </si>
  <si>
    <t>12 247 000,00</t>
  </si>
  <si>
    <t>162 288,00</t>
  </si>
  <si>
    <t>12 409 288,00</t>
  </si>
  <si>
    <t>90 073,00</t>
  </si>
  <si>
    <t>4 917 336,00</t>
  </si>
  <si>
    <t>5 079 624,00</t>
  </si>
  <si>
    <t>85295</t>
  </si>
  <si>
    <t>459 267,00</t>
  </si>
  <si>
    <t>274 415,00</t>
  </si>
  <si>
    <t>471 802,00</t>
  </si>
  <si>
    <t>197 387,00</t>
  </si>
  <si>
    <t>0970</t>
  </si>
  <si>
    <t>Wpływy z różnych dochodów</t>
  </si>
  <si>
    <t>12 535,00</t>
  </si>
  <si>
    <t>2120</t>
  </si>
  <si>
    <t>Dotacje celowe otrzymane z budżetu państwa na zadania bieżące realizowane przez powiat na podstawie porozumień z organami administracji rządowej</t>
  </si>
  <si>
    <t>261 880,00</t>
  </si>
  <si>
    <t>70 725 072,00</t>
  </si>
  <si>
    <t>1 309 303,00</t>
  </si>
  <si>
    <t>71 772 495,00</t>
  </si>
  <si>
    <t>917 869,00</t>
  </si>
  <si>
    <t>71 642 941,00</t>
  </si>
  <si>
    <t>19.</t>
  </si>
  <si>
    <t>20.</t>
  </si>
  <si>
    <t>21.</t>
  </si>
  <si>
    <t>22.</t>
  </si>
  <si>
    <t xml:space="preserve">A.    
B.
C.
D. </t>
  </si>
  <si>
    <t>,,Remont drogi powiatowej nr 0717T Łężyce - Biskupice - Czekaj - Gołoszyce - Modliborzyce - Piskrzyn - Baranówek - Janczyce - Stobiec - Zaldów w m. Oziębłów, Gołoszyce, Modliborzyce w km 2+410 - 4+730 i w km 4+955 - 7+515 o łącznej dł. odc. 4,880 km'' w ramach Programu rozwoju gminnej i powiatowej infrastruktury drogowej na lata 2016-2019 (2015-2016)</t>
  </si>
  <si>
    <t xml:space="preserve">A.     
B.
C.
D. </t>
  </si>
  <si>
    <t>,,Remont ciągów dróg powiatowych o nr 0732T Męczennice - Słabuszewice - Gołębiów Szlachecki w m. Słabuszewice, GołębiówSzlachecki w km 0+700 - 4+955 km o o nr 0731T Włostów - Osada Cukrowni Włostów - Gozdawa - Żurawniki - Słabuszowice - Międzygórz - Rogal w m. Międzygórz w km 7+231 - 8+711 o łącznej dł. odc. 5,735 km'' w ramach Programu rozwoju gminnej i powiatowej infrastruktury drogowej na lata 2016-2019 (2015-2016)</t>
  </si>
  <si>
    <t xml:space="preserve">A.   
B.
C.
D. </t>
  </si>
  <si>
    <t>,,Remont drogi powiatowej nr 0693T Ożarów - Stróża - Śródborze - Klin - Łysowody - dr. woj. nr 755 w m. Ożarów, Stróża, Śródborze w km 0+505 -5+895 odc. dł. 5,390 km'' w ramach Programu rozwoju gminnej i powiatowej infrastruktury drogowej na lata 2016-2019 (2015-2016)</t>
  </si>
  <si>
    <t>,,Remont drogi powiatowej nr 0690T Jelenia Góra - Magonie - Boria - Podgórze - Wiktoryn - Teofilów - Duranów - Brzozowa - Wólka Lipowa - Cegielnia - Julianów - Tadeuszów - Słupia Nadbrzeżna w m. Teofilów, Duranów, Brzozowa, Wólka Lipowa, Cegielnia, Julianów, Tadeuszów, Słupia Nadbrzeżna w km 7+970 - 25+604 odc. o łącznej dł. 17,634 km'' w ramach Programu rozwoju gminnej i powiatowej infrastruktury drogowej na lata 2016-2019 (2015-2016)</t>
  </si>
  <si>
    <t>Przebudowa drogi powiatowej nr 0697T Ożarów – Sobów – Szymanówka – Kruków – Lasocin – Janów – Nowe na odcinku Sobów – Szymanówka w km 2+014 – 3+930 odc. dł. 1,916 km</t>
  </si>
  <si>
    <t>A. 
B. 60 000,00
C. 
D. 120 000,00</t>
  </si>
  <si>
    <t>180 000,00</t>
  </si>
  <si>
    <t>60014</t>
  </si>
  <si>
    <t>Drogi publiczne powiatowe</t>
  </si>
  <si>
    <t>6290</t>
  </si>
  <si>
    <t>Środki na dofinansowanie własnych inwestycji gmin (związków gmin), powiatów (związków powiatów), samorządów województw, pozyskane z innych źródeł</t>
  </si>
  <si>
    <t>120 000,00</t>
  </si>
  <si>
    <t>6300</t>
  </si>
  <si>
    <t>Dotacja celowa otrzymana z tytułu pomocy finansowej udzielanej między jednostkami samorządu terytorialnego na dofinansowanie własnych zadań inwestycyjnych i zakupów inwestycyjnych</t>
  </si>
  <si>
    <t>60 000,00</t>
  </si>
  <si>
    <t>1 097 869,00</t>
  </si>
  <si>
    <t>1 489 303,00</t>
  </si>
  <si>
    <t>72 870 364,00</t>
  </si>
  <si>
    <t>2710</t>
  </si>
  <si>
    <t xml:space="preserve">Remont drogi powiatowej nr 0765T Lasocin – Wlonice w m. Lasocin, Wlonice w km 0+263 – 2+902 odc. dł. 2,639 km oraz remont drogi na odcinku od dr. pow. nr 0765T w m. Wlonice – do dr. gm. w m. Lasocin, w m. Lasocin, Wlonice w km 0+000 – 0+940 odc. dł. 0,940 km
</t>
  </si>
  <si>
    <t>Remont drogi powiatowej nr 0705T Opatów – Tomaszów – Jałowęsy – Łężyce – Bełcz – Niemienice w m. Jałowęsy, Łężyce w km 4+120 – 5+679 odc. dł. 1,559 km</t>
  </si>
  <si>
    <t>Pozostałe remonty</t>
  </si>
  <si>
    <t>Remont chodnika przy drodze powiatowej nr 0758T Bidziny - Bidziny Kolonia - Jasice - Smugi - dr. woj. nr 755 w m. Bidziny w km 0+535 - 0+724</t>
  </si>
  <si>
    <t>Remont drogi powiatowej nr 0731T Włostów - Osada Cukrowni Włostów - Gozdawa - Żurawniki - Słabuszowice - Międzygórz - Rogal w km 0+000 - 6+170 odc. dł. 6,170 km</t>
  </si>
  <si>
    <t>Remont ciągów dróg powiatowych o nr 0697T Ożarów - Sobów - Szymanówka - Kruków - Lasocin - Janów - Nowe na odc. Lasocin - Nowe od km 6+934 - 13+033 odc. dł. 6,099 km i o nr 0763T (Pawłowice) - gr. woj. świętokrzyskiego - Ciszyca Górna - Leśne Chałupy - Dorotka - Sulejów - Wesołówka - Słupia Nadbrzeżna - Nowe - Biedrzychów - Dębno - Maruszów - Linów na odc. Nowe - Maruszów od km 15+899 - 22+832 odc. dł. 6,933 km o łącznej długości 13,032 km</t>
  </si>
  <si>
    <t>Remont drogi powiatowej nr 0771T Janczyce – Wszachów w km 0+188 – 3+884 odc. dł. 3,696 km’</t>
  </si>
  <si>
    <t>Remonty dróg w gminach Wojciechowice i Sadowie</t>
  </si>
  <si>
    <t>II. Dochody i wydatki związane z pomocą rzeczową lub finansową realizowaną na podstawie porozumień między j.s.t.</t>
  </si>
  <si>
    <t>Biblioteka publiczna</t>
  </si>
  <si>
    <t>Rehabilitacja osób niepełnosprawnych</t>
  </si>
  <si>
    <t>Orzekanie o niepełnosprawności</t>
  </si>
  <si>
    <t>Utrzymanie dzieci w rodzinach</t>
  </si>
  <si>
    <t xml:space="preserve">Utrzymanie dzieci w placówkach 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</si>
  <si>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</si>
  <si>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</si>
  <si>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</si>
  <si>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</si>
  <si>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</si>
  <si>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</si>
  <si>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</si>
  <si>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2015 r.</t>
  </si>
  <si>
    <t>Załącznik Nr 1                                                                                                          do uchwały Rady Powiatu w Opatowie Nr XIV.68.2015                                                                                 z dnia 28 pażdziernika 2015 r.</t>
  </si>
  <si>
    <t>Załącznik Nr 2                                                                                            do uchwały Rady Powiatu w Opatowie Nr XIV.68.2015                                               z dnia 28 października 2015 r.</t>
  </si>
  <si>
    <t>Załącznik Nr 3                                                                                                       do uchwały Rady Powiatu w Opatowie Nr XIV.68.2015                                                                                        z dnia 28 października 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</si>
</sst>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6"/>
      <color indexed="8"/>
      <name val="Arial"/>
      <family val="2"/>
    </font>
    <font>
      <b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1"/>
      <name val="Arial CE"/>
      <family val="0"/>
    </font>
    <font>
      <b/>
      <sz val="11"/>
      <name val="Arial CE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14"/>
      <name val="Arial CE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8"/>
      <name val="Arial"/>
      <family val="0"/>
    </font>
    <font>
      <sz val="7"/>
      <name val="Arial"/>
      <family val="2"/>
    </font>
    <font>
      <sz val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2" fillId="32" borderId="0" applyNumberFormat="0" applyBorder="0" applyAlignment="0" applyProtection="0"/>
  </cellStyleXfs>
  <cellXfs count="30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4" fillId="0" borderId="0" xfId="51">
      <alignment/>
      <protection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49" fontId="9" fillId="33" borderId="0" xfId="50" applyNumberFormat="1" applyFont="1" applyFill="1" applyAlignment="1" applyProtection="1">
      <alignment horizontal="center" vertical="center" wrapText="1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41" fontId="4" fillId="0" borderId="0" xfId="51" applyNumberFormat="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10" fillId="35" borderId="11" xfId="51" applyNumberFormat="1" applyFont="1" applyFill="1" applyBorder="1" applyAlignment="1">
      <alignment vertical="center"/>
      <protection/>
    </xf>
    <xf numFmtId="41" fontId="5" fillId="35" borderId="11" xfId="51" applyNumberFormat="1" applyFont="1" applyFill="1" applyBorder="1" applyAlignment="1">
      <alignment vertical="center"/>
      <protection/>
    </xf>
    <xf numFmtId="41" fontId="5" fillId="35" borderId="11" xfId="51" applyNumberFormat="1" applyFont="1" applyFill="1" applyBorder="1" applyAlignment="1">
      <alignment horizontal="left" vertical="center" wrapText="1"/>
      <protection/>
    </xf>
    <xf numFmtId="41" fontId="5" fillId="35" borderId="11" xfId="51" applyNumberFormat="1" applyFont="1" applyFill="1" applyBorder="1" applyAlignment="1">
      <alignment vertical="center" wrapText="1"/>
      <protection/>
    </xf>
    <xf numFmtId="0" fontId="5" fillId="35" borderId="11" xfId="51" applyFont="1" applyFill="1" applyBorder="1" applyAlignment="1">
      <alignment vertical="center" wrapText="1"/>
      <protection/>
    </xf>
    <xf numFmtId="0" fontId="5" fillId="35" borderId="11" xfId="51" applyFont="1" applyFill="1" applyBorder="1" applyAlignment="1">
      <alignment horizontal="center" vertical="center"/>
      <protection/>
    </xf>
    <xf numFmtId="0" fontId="18" fillId="35" borderId="11" xfId="51" applyFont="1" applyFill="1" applyBorder="1" applyAlignment="1">
      <alignment horizontal="center" vertical="center"/>
      <protection/>
    </xf>
    <xf numFmtId="0" fontId="19" fillId="35" borderId="12" xfId="51" applyFont="1" applyFill="1" applyBorder="1" applyAlignment="1">
      <alignment horizontal="center" vertical="center" wrapText="1"/>
      <protection/>
    </xf>
    <xf numFmtId="0" fontId="5" fillId="35" borderId="0" xfId="51" applyFont="1" applyFill="1" applyAlignment="1">
      <alignment horizontal="right" vertical="center"/>
      <protection/>
    </xf>
    <xf numFmtId="4" fontId="1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51" applyFont="1" applyBorder="1" applyAlignment="1">
      <alignment vertical="center" wrapText="1"/>
      <protection/>
    </xf>
    <xf numFmtId="3" fontId="5" fillId="0" borderId="0" xfId="51" applyNumberFormat="1" applyFont="1" applyBorder="1" applyAlignment="1">
      <alignment vertical="center" wrapText="1"/>
      <protection/>
    </xf>
    <xf numFmtId="0" fontId="10" fillId="35" borderId="11" xfId="51" applyFont="1" applyFill="1" applyBorder="1" applyAlignment="1">
      <alignment horizontal="center" vertical="center" wrapText="1"/>
      <protection/>
    </xf>
    <xf numFmtId="49" fontId="8" fillId="35" borderId="11" xfId="51" applyNumberFormat="1" applyFont="1" applyFill="1" applyBorder="1" applyAlignment="1">
      <alignment vertical="center" wrapText="1"/>
      <protection/>
    </xf>
    <xf numFmtId="43" fontId="8" fillId="35" borderId="11" xfId="51" applyNumberFormat="1" applyFont="1" applyFill="1" applyBorder="1" applyAlignment="1">
      <alignment horizontal="center" vertical="center" wrapText="1"/>
      <protection/>
    </xf>
    <xf numFmtId="0" fontId="8" fillId="35" borderId="11" xfId="51" applyNumberFormat="1" applyFont="1" applyFill="1" applyBorder="1" applyAlignment="1">
      <alignment vertical="center" wrapText="1"/>
      <protection/>
    </xf>
    <xf numFmtId="0" fontId="8" fillId="35" borderId="11" xfId="51" applyFont="1" applyFill="1" applyBorder="1" applyAlignment="1">
      <alignment horizontal="center" vertical="center" wrapText="1"/>
      <protection/>
    </xf>
    <xf numFmtId="0" fontId="5" fillId="35" borderId="14" xfId="51" applyFont="1" applyFill="1" applyBorder="1" applyAlignment="1">
      <alignment horizontal="center" vertical="center" wrapText="1"/>
      <protection/>
    </xf>
    <xf numFmtId="0" fontId="5" fillId="35" borderId="15" xfId="51" applyFont="1" applyFill="1" applyBorder="1" applyAlignment="1">
      <alignment horizontal="center" vertical="center" wrapText="1"/>
      <protection/>
    </xf>
    <xf numFmtId="0" fontId="5" fillId="35" borderId="16" xfId="51" applyFont="1" applyFill="1" applyBorder="1" applyAlignment="1">
      <alignment horizontal="center" vertical="center" wrapText="1"/>
      <protection/>
    </xf>
    <xf numFmtId="0" fontId="8" fillId="35" borderId="11" xfId="51" applyFont="1" applyFill="1" applyBorder="1" applyAlignment="1">
      <alignment vertical="center" wrapText="1"/>
      <protection/>
    </xf>
    <xf numFmtId="49" fontId="8" fillId="35" borderId="11" xfId="51" applyNumberFormat="1" applyFont="1" applyFill="1" applyBorder="1" applyAlignment="1">
      <alignment horizontal="left" vertical="center" wrapText="1"/>
      <protection/>
    </xf>
    <xf numFmtId="0" fontId="5" fillId="0" borderId="0" xfId="51" applyFont="1" applyBorder="1" applyAlignment="1">
      <alignment vertical="center" wrapText="1"/>
      <protection/>
    </xf>
    <xf numFmtId="0" fontId="10" fillId="0" borderId="0" xfId="51" applyFont="1" applyBorder="1" applyAlignment="1">
      <alignment vertical="center" wrapText="1"/>
      <protection/>
    </xf>
    <xf numFmtId="0" fontId="4" fillId="0" borderId="0" xfId="51" applyFont="1" applyBorder="1" applyAlignment="1">
      <alignment vertical="center" wrapText="1"/>
      <protection/>
    </xf>
    <xf numFmtId="0" fontId="5" fillId="35" borderId="11" xfId="51" applyFont="1" applyFill="1" applyBorder="1" applyAlignment="1">
      <alignment horizontal="center" vertical="center"/>
      <protection/>
    </xf>
    <xf numFmtId="0" fontId="5" fillId="35" borderId="11" xfId="51" applyFont="1" applyFill="1" applyBorder="1" applyAlignment="1">
      <alignment vertical="center" wrapText="1"/>
      <protection/>
    </xf>
    <xf numFmtId="41" fontId="5" fillId="35" borderId="11" xfId="51" applyNumberFormat="1" applyFont="1" applyFill="1" applyBorder="1" applyAlignment="1">
      <alignment vertical="center"/>
      <protection/>
    </xf>
    <xf numFmtId="41" fontId="5" fillId="35" borderId="11" xfId="51" applyNumberFormat="1" applyFont="1" applyFill="1" applyBorder="1" applyAlignment="1">
      <alignment vertical="center" wrapText="1"/>
      <protection/>
    </xf>
    <xf numFmtId="41" fontId="5" fillId="35" borderId="11" xfId="51" applyNumberFormat="1" applyFont="1" applyFill="1" applyBorder="1" applyAlignment="1">
      <alignment horizontal="left" vertical="center" wrapText="1"/>
      <protection/>
    </xf>
    <xf numFmtId="0" fontId="23" fillId="0" borderId="0" xfId="51" applyFont="1">
      <alignment/>
      <protection/>
    </xf>
    <xf numFmtId="0" fontId="11" fillId="34" borderId="10" xfId="0" applyFont="1" applyFill="1" applyBorder="1" applyAlignment="1" applyProtection="1">
      <alignment horizontal="left" vertical="center" wrapText="1" shrinkToFit="1"/>
      <protection locked="0"/>
    </xf>
    <xf numFmtId="0" fontId="11" fillId="34" borderId="13" xfId="0" applyFont="1" applyFill="1" applyBorder="1" applyAlignment="1" applyProtection="1">
      <alignment horizontal="left" vertical="center" wrapText="1" shrinkToFit="1"/>
      <protection locked="0"/>
    </xf>
    <xf numFmtId="0" fontId="8" fillId="35" borderId="11" xfId="51" applyNumberFormat="1" applyFont="1" applyFill="1" applyBorder="1" applyAlignment="1">
      <alignment horizontal="center" vertical="center" wrapText="1"/>
      <protection/>
    </xf>
    <xf numFmtId="3" fontId="8" fillId="35" borderId="11" xfId="51" applyNumberFormat="1" applyFont="1" applyFill="1" applyBorder="1" applyAlignment="1">
      <alignment horizontal="center" vertical="center" wrapText="1"/>
      <protection/>
    </xf>
    <xf numFmtId="0" fontId="4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23" fillId="0" borderId="0" xfId="51" applyFont="1" applyAlignment="1">
      <alignment vertical="center"/>
      <protection/>
    </xf>
    <xf numFmtId="0" fontId="23" fillId="0" borderId="0" xfId="51" applyFont="1" applyAlignment="1">
      <alignment horizontal="center" vertical="center"/>
      <protection/>
    </xf>
    <xf numFmtId="0" fontId="10" fillId="35" borderId="11" xfId="51" applyFont="1" applyFill="1" applyBorder="1" applyAlignment="1">
      <alignment vertical="center" wrapText="1"/>
      <protection/>
    </xf>
    <xf numFmtId="43" fontId="8" fillId="35" borderId="17" xfId="51" applyNumberFormat="1" applyFont="1" applyFill="1" applyBorder="1" applyAlignment="1">
      <alignment horizontal="center" vertical="center" wrapText="1"/>
      <protection/>
    </xf>
    <xf numFmtId="43" fontId="8" fillId="35" borderId="18" xfId="51" applyNumberFormat="1" applyFont="1" applyFill="1" applyBorder="1" applyAlignment="1">
      <alignment horizontal="center" vertical="center" wrapText="1"/>
      <protection/>
    </xf>
    <xf numFmtId="43" fontId="8" fillId="35" borderId="19" xfId="51" applyNumberFormat="1" applyFont="1" applyFill="1" applyBorder="1" applyAlignment="1">
      <alignment horizontal="center" vertical="center" wrapText="1"/>
      <protection/>
    </xf>
    <xf numFmtId="0" fontId="5" fillId="35" borderId="11" xfId="51" applyFont="1" applyFill="1" applyBorder="1" applyAlignment="1">
      <alignment horizontal="center" vertical="center" wrapText="1"/>
      <protection/>
    </xf>
    <xf numFmtId="43" fontId="10" fillId="35" borderId="11" xfId="51" applyNumberFormat="1" applyFont="1" applyFill="1" applyBorder="1" applyAlignment="1">
      <alignment horizontal="center" vertical="center" wrapText="1"/>
      <protection/>
    </xf>
    <xf numFmtId="43" fontId="10" fillId="35" borderId="11" xfId="51" applyNumberFormat="1" applyFont="1" applyFill="1" applyBorder="1" applyAlignment="1">
      <alignment horizontal="center" vertical="center" wrapText="1"/>
      <protection/>
    </xf>
    <xf numFmtId="3" fontId="29" fillId="35" borderId="11" xfId="51" applyNumberFormat="1" applyFont="1" applyFill="1" applyBorder="1" applyAlignment="1">
      <alignment vertical="center"/>
      <protection/>
    </xf>
    <xf numFmtId="0" fontId="21" fillId="35" borderId="12" xfId="51" applyFont="1" applyFill="1" applyBorder="1" applyAlignment="1">
      <alignment horizontal="center" vertical="center"/>
      <protection/>
    </xf>
    <xf numFmtId="3" fontId="6" fillId="35" borderId="11" xfId="51" applyNumberFormat="1" applyFont="1" applyFill="1" applyBorder="1" applyAlignment="1">
      <alignment vertical="center"/>
      <protection/>
    </xf>
    <xf numFmtId="0" fontId="6" fillId="35" borderId="11" xfId="51" applyFont="1" applyFill="1" applyBorder="1" applyAlignment="1">
      <alignment horizontal="left" vertical="center" wrapText="1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6" fillId="35" borderId="20" xfId="51" applyFont="1" applyFill="1" applyBorder="1" applyAlignment="1">
      <alignment horizontal="left" vertical="center" wrapText="1"/>
      <protection/>
    </xf>
    <xf numFmtId="0" fontId="6" fillId="35" borderId="20" xfId="51" applyFont="1" applyFill="1" applyBorder="1" applyAlignment="1">
      <alignment horizontal="center" vertical="center"/>
      <protection/>
    </xf>
    <xf numFmtId="3" fontId="17" fillId="35" borderId="20" xfId="51" applyNumberFormat="1" applyFont="1" applyFill="1" applyBorder="1">
      <alignment/>
      <protection/>
    </xf>
    <xf numFmtId="0" fontId="6" fillId="35" borderId="21" xfId="51" applyFont="1" applyFill="1" applyBorder="1" applyAlignment="1">
      <alignment horizontal="left" vertical="center" wrapText="1"/>
      <protection/>
    </xf>
    <xf numFmtId="0" fontId="6" fillId="35" borderId="22" xfId="51" applyFont="1" applyFill="1" applyBorder="1" applyAlignment="1">
      <alignment horizontal="center" vertical="center"/>
      <protection/>
    </xf>
    <xf numFmtId="0" fontId="31" fillId="35" borderId="11" xfId="51" applyFont="1" applyFill="1" applyBorder="1" applyAlignment="1">
      <alignment horizontal="center" vertical="center" wrapText="1"/>
      <protection/>
    </xf>
    <xf numFmtId="0" fontId="31" fillId="35" borderId="11" xfId="51" applyFont="1" applyFill="1" applyBorder="1" applyAlignment="1">
      <alignment horizontal="center" vertical="center"/>
      <protection/>
    </xf>
    <xf numFmtId="0" fontId="4" fillId="35" borderId="0" xfId="51" applyFont="1" applyFill="1" applyAlignment="1">
      <alignment vertical="center"/>
      <protection/>
    </xf>
    <xf numFmtId="0" fontId="4" fillId="35" borderId="0" xfId="51" applyFont="1" applyFill="1">
      <alignment/>
      <protection/>
    </xf>
    <xf numFmtId="43" fontId="8" fillId="35" borderId="23" xfId="51" applyNumberFormat="1" applyFont="1" applyFill="1" applyBorder="1" applyAlignment="1">
      <alignment horizontal="center" vertical="center" wrapText="1"/>
      <protection/>
    </xf>
    <xf numFmtId="43" fontId="8" fillId="35" borderId="12" xfId="51" applyNumberFormat="1" applyFont="1" applyFill="1" applyBorder="1" applyAlignment="1">
      <alignment horizontal="center" vertical="center" wrapText="1"/>
      <protection/>
    </xf>
    <xf numFmtId="0" fontId="15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24" xfId="51" applyFont="1" applyFill="1" applyBorder="1" applyAlignment="1">
      <alignment horizontal="center" vertical="center" wrapText="1"/>
      <protection/>
    </xf>
    <xf numFmtId="0" fontId="4" fillId="0" borderId="0" xfId="51" applyAlignment="1">
      <alignment horizontal="center" vertical="center"/>
      <protection/>
    </xf>
    <xf numFmtId="41" fontId="25" fillId="0" borderId="11" xfId="51" applyNumberFormat="1" applyFont="1" applyFill="1" applyBorder="1" applyAlignment="1">
      <alignment vertical="center"/>
      <protection/>
    </xf>
    <xf numFmtId="41" fontId="7" fillId="0" borderId="11" xfId="51" applyNumberFormat="1" applyFont="1" applyFill="1" applyBorder="1" applyAlignment="1">
      <alignment vertical="center"/>
      <protection/>
    </xf>
    <xf numFmtId="41" fontId="7" fillId="35" borderId="11" xfId="51" applyNumberFormat="1" applyFont="1" applyFill="1" applyBorder="1" applyAlignment="1">
      <alignment vertical="center"/>
      <protection/>
    </xf>
    <xf numFmtId="41" fontId="7" fillId="35" borderId="11" xfId="51" applyNumberFormat="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23" fillId="35" borderId="11" xfId="51" applyFont="1" applyFill="1" applyBorder="1" applyAlignment="1">
      <alignment horizontal="center" vertical="center" wrapText="1"/>
      <protection/>
    </xf>
    <xf numFmtId="41" fontId="25" fillId="35" borderId="11" xfId="51" applyNumberFormat="1" applyFont="1" applyFill="1" applyBorder="1" applyAlignment="1">
      <alignment vertical="center"/>
      <protection/>
    </xf>
    <xf numFmtId="0" fontId="25" fillId="35" borderId="11" xfId="51" applyFont="1" applyFill="1" applyBorder="1" applyAlignment="1">
      <alignment horizontal="center" vertical="center"/>
      <protection/>
    </xf>
    <xf numFmtId="0" fontId="25" fillId="35" borderId="11" xfId="51" applyFont="1" applyFill="1" applyBorder="1" applyAlignment="1">
      <alignment horizontal="center" vertical="center" wrapText="1"/>
      <protection/>
    </xf>
    <xf numFmtId="0" fontId="33" fillId="35" borderId="11" xfId="51" applyFont="1" applyFill="1" applyBorder="1" applyAlignment="1">
      <alignment horizontal="center" vertical="center" wrapText="1"/>
      <protection/>
    </xf>
    <xf numFmtId="41" fontId="5" fillId="0" borderId="0" xfId="51" applyNumberFormat="1" applyFont="1" applyBorder="1">
      <alignment/>
      <protection/>
    </xf>
    <xf numFmtId="41" fontId="25" fillId="35" borderId="11" xfId="51" applyNumberFormat="1" applyFont="1" applyFill="1" applyBorder="1" applyAlignment="1">
      <alignment vertical="center" wrapText="1"/>
      <protection/>
    </xf>
    <xf numFmtId="0" fontId="34" fillId="35" borderId="11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/>
      <protection/>
    </xf>
    <xf numFmtId="0" fontId="6" fillId="0" borderId="0" xfId="51" applyFont="1">
      <alignment/>
      <protection/>
    </xf>
    <xf numFmtId="41" fontId="25" fillId="0" borderId="11" xfId="51" applyNumberFormat="1" applyFont="1" applyFill="1" applyBorder="1" applyAlignment="1">
      <alignment vertical="center" wrapText="1"/>
      <protection/>
    </xf>
    <xf numFmtId="0" fontId="6" fillId="0" borderId="0" xfId="51" applyFont="1" applyBorder="1">
      <alignment/>
      <protection/>
    </xf>
    <xf numFmtId="49" fontId="25" fillId="35" borderId="11" xfId="51" applyNumberFormat="1" applyFont="1" applyFill="1" applyBorder="1" applyAlignment="1">
      <alignment horizontal="center" vertical="center" wrapText="1"/>
      <protection/>
    </xf>
    <xf numFmtId="49" fontId="33" fillId="35" borderId="11" xfId="51" applyNumberFormat="1" applyFont="1" applyFill="1" applyBorder="1" applyAlignment="1">
      <alignment horizontal="center" vertical="center" wrapText="1"/>
      <protection/>
    </xf>
    <xf numFmtId="41" fontId="7" fillId="0" borderId="11" xfId="51" applyNumberFormat="1" applyFont="1" applyFill="1" applyBorder="1" applyAlignment="1">
      <alignment vertical="center" wrapText="1"/>
      <protection/>
    </xf>
    <xf numFmtId="0" fontId="7" fillId="0" borderId="11" xfId="51" applyFont="1" applyFill="1" applyBorder="1" applyAlignment="1">
      <alignment horizontal="center" vertical="center"/>
      <protection/>
    </xf>
    <xf numFmtId="49" fontId="7" fillId="0" borderId="11" xfId="51" applyNumberFormat="1" applyFont="1" applyFill="1" applyBorder="1" applyAlignment="1">
      <alignment horizontal="center" vertical="center" wrapText="1"/>
      <protection/>
    </xf>
    <xf numFmtId="49" fontId="23" fillId="0" borderId="11" xfId="51" applyNumberFormat="1" applyFont="1" applyFill="1" applyBorder="1" applyAlignment="1">
      <alignment horizontal="center" vertical="center" wrapText="1"/>
      <protection/>
    </xf>
    <xf numFmtId="0" fontId="25" fillId="0" borderId="11" xfId="51" applyFont="1" applyFill="1" applyBorder="1" applyAlignment="1">
      <alignment horizontal="center" vertical="center"/>
      <protection/>
    </xf>
    <xf numFmtId="49" fontId="34" fillId="0" borderId="11" xfId="51" applyNumberFormat="1" applyFont="1" applyFill="1" applyBorder="1" applyAlignment="1">
      <alignment horizontal="center" vertical="center" wrapText="1"/>
      <protection/>
    </xf>
    <xf numFmtId="49" fontId="33" fillId="0" borderId="11" xfId="51" applyNumberFormat="1" applyFont="1" applyFill="1" applyBorder="1" applyAlignment="1">
      <alignment horizontal="center" vertical="center" wrapText="1"/>
      <protection/>
    </xf>
    <xf numFmtId="0" fontId="26" fillId="0" borderId="25" xfId="51" applyFont="1" applyFill="1" applyBorder="1" applyAlignment="1">
      <alignment horizontal="center" vertical="center" wrapText="1"/>
      <protection/>
    </xf>
    <xf numFmtId="0" fontId="27" fillId="0" borderId="11" xfId="51" applyFont="1" applyFill="1" applyBorder="1" applyAlignment="1">
      <alignment horizontal="center" vertical="center" wrapText="1"/>
      <protection/>
    </xf>
    <xf numFmtId="0" fontId="27" fillId="0" borderId="12" xfId="5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vertical="center"/>
      <protection/>
    </xf>
    <xf numFmtId="0" fontId="36" fillId="0" borderId="0" xfId="51" applyFont="1" applyAlignment="1">
      <alignment horizontal="center" vertical="center"/>
      <protection/>
    </xf>
    <xf numFmtId="0" fontId="20" fillId="0" borderId="0" xfId="51" applyFont="1" applyAlignment="1">
      <alignment vertical="center" wrapText="1"/>
      <protection/>
    </xf>
    <xf numFmtId="0" fontId="20" fillId="35" borderId="0" xfId="51" applyFont="1" applyFill="1" applyAlignment="1">
      <alignment horizontal="center" vertical="center" wrapText="1"/>
      <protection/>
    </xf>
    <xf numFmtId="0" fontId="17" fillId="35" borderId="11" xfId="51" applyFont="1" applyFill="1" applyBorder="1" applyAlignment="1">
      <alignment horizontal="center" vertical="center"/>
      <protection/>
    </xf>
    <xf numFmtId="0" fontId="26" fillId="35" borderId="25" xfId="51" applyFont="1" applyFill="1" applyBorder="1" applyAlignment="1">
      <alignment horizontal="center" vertical="center" wrapText="1"/>
      <protection/>
    </xf>
    <xf numFmtId="0" fontId="27" fillId="35" borderId="11" xfId="51" applyFont="1" applyFill="1" applyBorder="1" applyAlignment="1">
      <alignment horizontal="center" vertical="center" wrapText="1"/>
      <protection/>
    </xf>
    <xf numFmtId="0" fontId="27" fillId="35" borderId="24" xfId="51" applyFont="1" applyFill="1" applyBorder="1" applyAlignment="1">
      <alignment horizontal="center" vertical="center" wrapText="1"/>
      <protection/>
    </xf>
    <xf numFmtId="0" fontId="27" fillId="35" borderId="12" xfId="51" applyFont="1" applyFill="1" applyBorder="1" applyAlignment="1">
      <alignment horizontal="center" vertical="center" wrapText="1"/>
      <protection/>
    </xf>
    <xf numFmtId="0" fontId="28" fillId="35" borderId="0" xfId="51" applyFont="1" applyFill="1" applyAlignment="1">
      <alignment horizontal="center"/>
      <protection/>
    </xf>
    <xf numFmtId="0" fontId="23" fillId="35" borderId="0" xfId="51" applyFont="1" applyFill="1">
      <alignment/>
      <protection/>
    </xf>
    <xf numFmtId="0" fontId="23" fillId="35" borderId="0" xfId="51" applyFont="1" applyFill="1" applyAlignment="1">
      <alignment vertical="center"/>
      <protection/>
    </xf>
    <xf numFmtId="0" fontId="23" fillId="35" borderId="0" xfId="51" applyFont="1" applyFill="1" applyAlignment="1">
      <alignment horizontal="center" vertical="center"/>
      <protection/>
    </xf>
    <xf numFmtId="0" fontId="37" fillId="35" borderId="0" xfId="51" applyFont="1" applyFill="1" applyAlignment="1">
      <alignment horizontal="center" vertical="center"/>
      <protection/>
    </xf>
    <xf numFmtId="0" fontId="38" fillId="35" borderId="11" xfId="51" applyFont="1" applyFill="1" applyBorder="1" applyAlignment="1">
      <alignment horizontal="center" vertical="top" wrapText="1"/>
      <protection/>
    </xf>
    <xf numFmtId="0" fontId="38" fillId="35" borderId="11" xfId="51" applyFont="1" applyFill="1" applyBorder="1" applyAlignment="1">
      <alignment horizontal="center" vertical="center"/>
      <protection/>
    </xf>
    <xf numFmtId="41" fontId="38" fillId="35" borderId="11" xfId="51" applyNumberFormat="1" applyFont="1" applyFill="1" applyBorder="1" applyAlignment="1">
      <alignment horizontal="center" vertical="center" wrapText="1"/>
      <protection/>
    </xf>
    <xf numFmtId="41" fontId="38" fillId="35" borderId="20" xfId="51" applyNumberFormat="1" applyFont="1" applyFill="1" applyBorder="1" applyAlignment="1">
      <alignment horizontal="center" vertical="center" wrapText="1"/>
      <protection/>
    </xf>
    <xf numFmtId="41" fontId="38" fillId="35" borderId="26" xfId="51" applyNumberFormat="1" applyFont="1" applyFill="1" applyBorder="1" applyAlignment="1">
      <alignment horizontal="center" vertical="center" wrapText="1"/>
      <protection/>
    </xf>
    <xf numFmtId="41" fontId="38" fillId="35" borderId="26" xfId="51" applyNumberFormat="1" applyFont="1" applyFill="1" applyBorder="1" applyAlignment="1">
      <alignment horizontal="center" vertical="center"/>
      <protection/>
    </xf>
    <xf numFmtId="41" fontId="39" fillId="35" borderId="24" xfId="51" applyNumberFormat="1" applyFont="1" applyFill="1" applyBorder="1" applyAlignment="1">
      <alignment horizontal="center" vertical="center" wrapText="1"/>
      <protection/>
    </xf>
    <xf numFmtId="41" fontId="39" fillId="35" borderId="11" xfId="51" applyNumberFormat="1" applyFont="1" applyFill="1" applyBorder="1" applyAlignment="1">
      <alignment horizontal="center" vertical="center" wrapText="1"/>
      <protection/>
    </xf>
    <xf numFmtId="41" fontId="38" fillId="35" borderId="11" xfId="51" applyNumberFormat="1" applyFont="1" applyFill="1" applyBorder="1" applyAlignment="1">
      <alignment horizontal="center" vertical="center"/>
      <protection/>
    </xf>
    <xf numFmtId="41" fontId="38" fillId="35" borderId="11" xfId="51" applyNumberFormat="1" applyFont="1" applyFill="1" applyBorder="1" applyAlignment="1">
      <alignment vertical="center" wrapText="1"/>
      <protection/>
    </xf>
    <xf numFmtId="43" fontId="8" fillId="35" borderId="23" xfId="51" applyNumberFormat="1" applyFont="1" applyFill="1" applyBorder="1" applyAlignment="1">
      <alignment horizontal="center" vertical="center" wrapText="1"/>
      <protection/>
    </xf>
    <xf numFmtId="43" fontId="8" fillId="35" borderId="12" xfId="51" applyNumberFormat="1" applyFont="1" applyFill="1" applyBorder="1" applyAlignment="1">
      <alignment horizontal="center" vertical="center" wrapText="1"/>
      <protection/>
    </xf>
    <xf numFmtId="0" fontId="25" fillId="0" borderId="24" xfId="51" applyFont="1" applyFill="1" applyBorder="1" applyAlignment="1">
      <alignment horizontal="center" vertical="center" wrapText="1"/>
      <protection/>
    </xf>
    <xf numFmtId="49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27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1" fillId="35" borderId="11" xfId="51" applyFont="1" applyFill="1" applyBorder="1" applyAlignment="1">
      <alignment vertical="center" wrapText="1"/>
      <protection/>
    </xf>
    <xf numFmtId="41" fontId="10" fillId="35" borderId="11" xfId="51" applyNumberFormat="1" applyFont="1" applyFill="1" applyBorder="1" applyAlignment="1">
      <alignment vertical="center" wrapText="1"/>
      <protection/>
    </xf>
    <xf numFmtId="0" fontId="83" fillId="0" borderId="0" xfId="51" applyFont="1">
      <alignment/>
      <protection/>
    </xf>
    <xf numFmtId="0" fontId="83" fillId="0" borderId="0" xfId="51" applyFont="1" applyAlignment="1">
      <alignment vertical="center"/>
      <protection/>
    </xf>
    <xf numFmtId="41" fontId="83" fillId="0" borderId="0" xfId="51" applyNumberFormat="1" applyFont="1" applyAlignment="1">
      <alignment vertical="center"/>
      <protection/>
    </xf>
    <xf numFmtId="41" fontId="22" fillId="0" borderId="11" xfId="51" applyNumberFormat="1" applyFont="1" applyFill="1" applyBorder="1" applyAlignment="1">
      <alignment horizontal="center" vertical="center" wrapText="1"/>
      <protection/>
    </xf>
    <xf numFmtId="41" fontId="23" fillId="0" borderId="11" xfId="51" applyNumberFormat="1" applyFont="1" applyFill="1" applyBorder="1" applyAlignment="1">
      <alignment horizontal="right" vertical="center"/>
      <protection/>
    </xf>
    <xf numFmtId="41" fontId="23" fillId="35" borderId="11" xfId="51" applyNumberFormat="1" applyFont="1" applyFill="1" applyBorder="1" applyAlignment="1">
      <alignment horizontal="center" vertical="center" wrapText="1"/>
      <protection/>
    </xf>
    <xf numFmtId="49" fontId="7" fillId="35" borderId="11" xfId="51" applyNumberFormat="1" applyFont="1" applyFill="1" applyBorder="1" applyAlignment="1">
      <alignment horizontal="center" vertical="center" wrapText="1"/>
      <protection/>
    </xf>
    <xf numFmtId="0" fontId="42" fillId="35" borderId="11" xfId="51" applyFont="1" applyFill="1" applyBorder="1" applyAlignment="1">
      <alignment horizontal="center" vertical="center"/>
      <protection/>
    </xf>
    <xf numFmtId="0" fontId="7" fillId="35" borderId="11" xfId="51" applyFont="1" applyFill="1" applyBorder="1" applyAlignment="1">
      <alignment vertical="center" wrapText="1"/>
      <protection/>
    </xf>
    <xf numFmtId="41" fontId="22" fillId="35" borderId="11" xfId="51" applyNumberFormat="1" applyFont="1" applyFill="1" applyBorder="1" applyAlignment="1">
      <alignment horizontal="center" vertical="center" wrapText="1"/>
      <protection/>
    </xf>
    <xf numFmtId="49" fontId="22" fillId="35" borderId="11" xfId="51" applyNumberFormat="1" applyFont="1" applyFill="1" applyBorder="1" applyAlignment="1">
      <alignment horizontal="center" vertical="center" wrapText="1"/>
      <protection/>
    </xf>
    <xf numFmtId="41" fontId="23" fillId="35" borderId="11" xfId="51" applyNumberFormat="1" applyFont="1" applyFill="1" applyBorder="1" applyAlignment="1">
      <alignment horizontal="center" vertical="center"/>
      <protection/>
    </xf>
    <xf numFmtId="0" fontId="83" fillId="0" borderId="0" xfId="51" applyFont="1" applyAlignment="1">
      <alignment horizontal="center" vertical="center"/>
      <protection/>
    </xf>
    <xf numFmtId="41" fontId="83" fillId="0" borderId="0" xfId="51" applyNumberFormat="1" applyFont="1">
      <alignment/>
      <protection/>
    </xf>
    <xf numFmtId="49" fontId="22" fillId="0" borderId="11" xfId="51" applyNumberFormat="1" applyFont="1" applyFill="1" applyBorder="1" applyAlignment="1">
      <alignment horizontal="center" vertical="center" wrapText="1"/>
      <protection/>
    </xf>
    <xf numFmtId="0" fontId="26" fillId="0" borderId="24" xfId="51" applyFont="1" applyFill="1" applyBorder="1" applyAlignment="1">
      <alignment horizontal="center" vertical="center" wrapText="1"/>
      <protection/>
    </xf>
    <xf numFmtId="0" fontId="84" fillId="0" borderId="0" xfId="51" applyFont="1">
      <alignment/>
      <protection/>
    </xf>
    <xf numFmtId="0" fontId="25" fillId="0" borderId="11" xfId="51" applyFont="1" applyFill="1" applyBorder="1" applyAlignment="1">
      <alignment horizontal="center" vertical="center" wrapText="1"/>
      <protection/>
    </xf>
    <xf numFmtId="0" fontId="25" fillId="0" borderId="12" xfId="51" applyFont="1" applyFill="1" applyBorder="1" applyAlignment="1">
      <alignment horizontal="center" vertical="center" wrapText="1"/>
      <protection/>
    </xf>
    <xf numFmtId="49" fontId="15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28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0" applyNumberFormat="1" applyFont="1" applyFill="1" applyBorder="1" applyAlignment="1" applyProtection="1">
      <alignment horizontal="right" wrapText="1"/>
      <protection locked="0"/>
    </xf>
    <xf numFmtId="0" fontId="14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" fontId="1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4" borderId="13" xfId="0" applyFont="1" applyFill="1" applyBorder="1" applyAlignment="1" applyProtection="1">
      <alignment horizontal="center" vertical="center" wrapText="1" shrinkToFit="1"/>
      <protection locked="0"/>
    </xf>
    <xf numFmtId="0" fontId="11" fillId="34" borderId="13" xfId="0" applyFont="1" applyFill="1" applyBorder="1" applyAlignment="1" applyProtection="1">
      <alignment horizontal="left" vertical="center" wrapText="1" shrinkToFit="1"/>
      <protection locked="0"/>
    </xf>
    <xf numFmtId="0" fontId="24" fillId="33" borderId="10" xfId="0" applyFont="1" applyFill="1" applyBorder="1" applyAlignment="1" applyProtection="1">
      <alignment horizontal="center" vertical="center" wrapText="1" shrinkToFit="1"/>
      <protection locked="0"/>
    </xf>
    <xf numFmtId="4" fontId="1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4" borderId="10" xfId="0" applyFont="1" applyFill="1" applyBorder="1" applyAlignment="1" applyProtection="1">
      <alignment horizontal="center" vertical="center" wrapText="1" shrinkToFit="1"/>
      <protection locked="0"/>
    </xf>
    <xf numFmtId="0" fontId="11" fillId="34" borderId="10" xfId="0" applyFont="1" applyFill="1" applyBorder="1" applyAlignment="1" applyProtection="1">
      <alignment horizontal="left" vertical="center" wrapText="1" shrinkToFit="1"/>
      <protection locked="0"/>
    </xf>
    <xf numFmtId="0" fontId="12" fillId="33" borderId="0" xfId="50" applyFont="1" applyFill="1" applyAlignment="1" applyProtection="1">
      <alignment horizontal="center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horizontal="right" wrapText="1"/>
      <protection locked="0"/>
    </xf>
    <xf numFmtId="0" fontId="5" fillId="35" borderId="23" xfId="51" applyFont="1" applyFill="1" applyBorder="1" applyAlignment="1">
      <alignment horizontal="left" vertical="center" wrapText="1"/>
      <protection/>
    </xf>
    <xf numFmtId="0" fontId="5" fillId="35" borderId="12" xfId="51" applyFont="1" applyFill="1" applyBorder="1" applyAlignment="1">
      <alignment horizontal="left" vertical="center" wrapText="1"/>
      <protection/>
    </xf>
    <xf numFmtId="43" fontId="8" fillId="35" borderId="23" xfId="51" applyNumberFormat="1" applyFont="1" applyFill="1" applyBorder="1" applyAlignment="1">
      <alignment horizontal="center" vertical="center" wrapText="1"/>
      <protection/>
    </xf>
    <xf numFmtId="43" fontId="8" fillId="35" borderId="12" xfId="51" applyNumberFormat="1" applyFont="1" applyFill="1" applyBorder="1" applyAlignment="1">
      <alignment horizontal="center" vertical="center" wrapText="1"/>
      <protection/>
    </xf>
    <xf numFmtId="0" fontId="5" fillId="0" borderId="29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vertical="center" wrapText="1"/>
      <protection/>
    </xf>
    <xf numFmtId="43" fontId="8" fillId="35" borderId="20" xfId="51" applyNumberFormat="1" applyFont="1" applyFill="1" applyBorder="1" applyAlignment="1">
      <alignment horizontal="center" vertical="center" wrapText="1"/>
      <protection/>
    </xf>
    <xf numFmtId="43" fontId="8" fillId="35" borderId="25" xfId="51" applyNumberFormat="1" applyFont="1" applyFill="1" applyBorder="1" applyAlignment="1">
      <alignment horizontal="center" vertical="center" wrapText="1"/>
      <protection/>
    </xf>
    <xf numFmtId="43" fontId="8" fillId="35" borderId="16" xfId="51" applyNumberFormat="1" applyFont="1" applyFill="1" applyBorder="1" applyAlignment="1">
      <alignment horizontal="center" vertical="center" wrapText="1"/>
      <protection/>
    </xf>
    <xf numFmtId="43" fontId="8" fillId="35" borderId="15" xfId="51" applyNumberFormat="1" applyFont="1" applyFill="1" applyBorder="1" applyAlignment="1">
      <alignment horizontal="center" vertical="center" wrapText="1"/>
      <protection/>
    </xf>
    <xf numFmtId="43" fontId="8" fillId="35" borderId="18" xfId="51" applyNumberFormat="1" applyFont="1" applyFill="1" applyBorder="1" applyAlignment="1">
      <alignment horizontal="center" vertical="center" wrapText="1"/>
      <protection/>
    </xf>
    <xf numFmtId="43" fontId="8" fillId="35" borderId="19" xfId="51" applyNumberFormat="1" applyFont="1" applyFill="1" applyBorder="1" applyAlignment="1">
      <alignment horizontal="center" vertical="center" wrapText="1"/>
      <protection/>
    </xf>
    <xf numFmtId="0" fontId="5" fillId="35" borderId="16" xfId="51" applyFont="1" applyFill="1" applyBorder="1" applyAlignment="1">
      <alignment horizontal="left" vertical="center" wrapText="1"/>
      <protection/>
    </xf>
    <xf numFmtId="0" fontId="5" fillId="35" borderId="18" xfId="51" applyFont="1" applyFill="1" applyBorder="1" applyAlignment="1">
      <alignment horizontal="left" vertical="center" wrapText="1"/>
      <protection/>
    </xf>
    <xf numFmtId="0" fontId="5" fillId="35" borderId="15" xfId="51" applyFont="1" applyFill="1" applyBorder="1" applyAlignment="1">
      <alignment horizontal="left" vertical="center" wrapText="1"/>
      <protection/>
    </xf>
    <xf numFmtId="0" fontId="5" fillId="35" borderId="19" xfId="51" applyFont="1" applyFill="1" applyBorder="1" applyAlignment="1">
      <alignment horizontal="left" vertical="center" wrapText="1"/>
      <protection/>
    </xf>
    <xf numFmtId="0" fontId="5" fillId="35" borderId="14" xfId="51" applyFont="1" applyFill="1" applyBorder="1" applyAlignment="1">
      <alignment horizontal="left" vertical="center" wrapText="1"/>
      <protection/>
    </xf>
    <xf numFmtId="0" fontId="5" fillId="35" borderId="17" xfId="51" applyFont="1" applyFill="1" applyBorder="1" applyAlignment="1">
      <alignment horizontal="left" vertical="center" wrapText="1"/>
      <protection/>
    </xf>
    <xf numFmtId="49" fontId="8" fillId="35" borderId="20" xfId="51" applyNumberFormat="1" applyFont="1" applyFill="1" applyBorder="1" applyAlignment="1">
      <alignment horizontal="left" vertical="center" wrapText="1"/>
      <protection/>
    </xf>
    <xf numFmtId="49" fontId="8" fillId="35" borderId="25" xfId="51" applyNumberFormat="1" applyFont="1" applyFill="1" applyBorder="1" applyAlignment="1">
      <alignment horizontal="left" vertical="center" wrapText="1"/>
      <protection/>
    </xf>
    <xf numFmtId="49" fontId="8" fillId="35" borderId="24" xfId="51" applyNumberFormat="1" applyFont="1" applyFill="1" applyBorder="1" applyAlignment="1">
      <alignment horizontal="left" vertical="center" wrapText="1"/>
      <protection/>
    </xf>
    <xf numFmtId="43" fontId="8" fillId="35" borderId="14" xfId="51" applyNumberFormat="1" applyFont="1" applyFill="1" applyBorder="1" applyAlignment="1">
      <alignment horizontal="center" vertical="center" wrapText="1"/>
      <protection/>
    </xf>
    <xf numFmtId="43" fontId="8" fillId="35" borderId="17" xfId="51" applyNumberFormat="1" applyFont="1" applyFill="1" applyBorder="1" applyAlignment="1">
      <alignment horizontal="center" vertical="center" wrapText="1"/>
      <protection/>
    </xf>
    <xf numFmtId="0" fontId="8" fillId="35" borderId="20" xfId="51" applyFont="1" applyFill="1" applyBorder="1" applyAlignment="1">
      <alignment horizontal="left" vertical="top" wrapText="1"/>
      <protection/>
    </xf>
    <xf numFmtId="0" fontId="8" fillId="35" borderId="25" xfId="51" applyFont="1" applyFill="1" applyBorder="1" applyAlignment="1">
      <alignment horizontal="left" vertical="top" wrapText="1"/>
      <protection/>
    </xf>
    <xf numFmtId="0" fontId="8" fillId="35" borderId="24" xfId="51" applyFont="1" applyFill="1" applyBorder="1" applyAlignment="1">
      <alignment horizontal="left" vertical="top" wrapText="1"/>
      <protection/>
    </xf>
    <xf numFmtId="0" fontId="10" fillId="35" borderId="23" xfId="51" applyFont="1" applyFill="1" applyBorder="1" applyAlignment="1">
      <alignment horizontal="center" vertical="center" wrapText="1"/>
      <protection/>
    </xf>
    <xf numFmtId="0" fontId="10" fillId="35" borderId="30" xfId="51" applyFont="1" applyFill="1" applyBorder="1" applyAlignment="1">
      <alignment horizontal="center" vertical="center" wrapText="1"/>
      <protection/>
    </xf>
    <xf numFmtId="0" fontId="10" fillId="35" borderId="12" xfId="51" applyFont="1" applyFill="1" applyBorder="1" applyAlignment="1">
      <alignment horizontal="center" vertical="center" wrapText="1"/>
      <protection/>
    </xf>
    <xf numFmtId="43" fontId="10" fillId="35" borderId="23" xfId="51" applyNumberFormat="1" applyFont="1" applyFill="1" applyBorder="1" applyAlignment="1">
      <alignment horizontal="right" vertical="center" wrapText="1"/>
      <protection/>
    </xf>
    <xf numFmtId="43" fontId="10" fillId="35" borderId="12" xfId="51" applyNumberFormat="1" applyFont="1" applyFill="1" applyBorder="1" applyAlignment="1">
      <alignment horizontal="right" vertical="center" wrapText="1"/>
      <protection/>
    </xf>
    <xf numFmtId="0" fontId="8" fillId="35" borderId="20" xfId="51" applyFont="1" applyFill="1" applyBorder="1" applyAlignment="1">
      <alignment horizontal="center" vertical="center" wrapText="1"/>
      <protection/>
    </xf>
    <xf numFmtId="0" fontId="8" fillId="35" borderId="25" xfId="51" applyFont="1" applyFill="1" applyBorder="1" applyAlignment="1">
      <alignment horizontal="center" vertical="center" wrapText="1"/>
      <protection/>
    </xf>
    <xf numFmtId="0" fontId="8" fillId="35" borderId="20" xfId="51" applyNumberFormat="1" applyFont="1" applyFill="1" applyBorder="1" applyAlignment="1">
      <alignment horizontal="left" vertical="center" wrapText="1"/>
      <protection/>
    </xf>
    <xf numFmtId="0" fontId="8" fillId="35" borderId="25" xfId="51" applyNumberFormat="1" applyFont="1" applyFill="1" applyBorder="1" applyAlignment="1">
      <alignment horizontal="left" vertical="center" wrapText="1"/>
      <protection/>
    </xf>
    <xf numFmtId="0" fontId="8" fillId="35" borderId="24" xfId="51" applyNumberFormat="1" applyFont="1" applyFill="1" applyBorder="1" applyAlignment="1">
      <alignment horizontal="left" vertical="center" wrapText="1"/>
      <protection/>
    </xf>
    <xf numFmtId="43" fontId="8" fillId="35" borderId="23" xfId="51" applyNumberFormat="1" applyFont="1" applyFill="1" applyBorder="1" applyAlignment="1">
      <alignment horizontal="left" wrapText="1"/>
      <protection/>
    </xf>
    <xf numFmtId="43" fontId="8" fillId="35" borderId="12" xfId="51" applyNumberFormat="1" applyFont="1" applyFill="1" applyBorder="1" applyAlignment="1">
      <alignment horizontal="left" wrapText="1"/>
      <protection/>
    </xf>
    <xf numFmtId="0" fontId="8" fillId="35" borderId="12" xfId="0" applyNumberFormat="1" applyFont="1" applyFill="1" applyBorder="1" applyAlignment="1" applyProtection="1">
      <alignment horizontal="left"/>
      <protection locked="0"/>
    </xf>
    <xf numFmtId="0" fontId="10" fillId="35" borderId="11" xfId="51" applyFont="1" applyFill="1" applyBorder="1" applyAlignment="1">
      <alignment vertical="center" wrapText="1"/>
      <protection/>
    </xf>
    <xf numFmtId="0" fontId="5" fillId="35" borderId="16" xfId="51" applyFont="1" applyFill="1" applyBorder="1" applyAlignment="1">
      <alignment horizontal="center" vertical="center" wrapText="1"/>
      <protection/>
    </xf>
    <xf numFmtId="0" fontId="5" fillId="35" borderId="18" xfId="51" applyFont="1" applyFill="1" applyBorder="1" applyAlignment="1">
      <alignment horizontal="center" vertical="center" wrapText="1"/>
      <protection/>
    </xf>
    <xf numFmtId="49" fontId="8" fillId="35" borderId="20" xfId="51" applyNumberFormat="1" applyFont="1" applyFill="1" applyBorder="1" applyAlignment="1">
      <alignment horizontal="center" vertical="center" wrapText="1"/>
      <protection/>
    </xf>
    <xf numFmtId="49" fontId="8" fillId="35" borderId="25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7" fillId="0" borderId="0" xfId="50" applyNumberFormat="1" applyFont="1" applyFill="1" applyBorder="1" applyAlignment="1" applyProtection="1">
      <alignment horizontal="right" vertical="top" wrapText="1"/>
      <protection locked="0"/>
    </xf>
    <xf numFmtId="0" fontId="10" fillId="35" borderId="23" xfId="51" applyFont="1" applyFill="1" applyBorder="1" applyAlignment="1">
      <alignment horizontal="center" vertical="center"/>
      <protection/>
    </xf>
    <xf numFmtId="0" fontId="10" fillId="35" borderId="30" xfId="51" applyFont="1" applyFill="1" applyBorder="1" applyAlignment="1">
      <alignment horizontal="center" vertical="center"/>
      <protection/>
    </xf>
    <xf numFmtId="0" fontId="10" fillId="35" borderId="12" xfId="51" applyFont="1" applyFill="1" applyBorder="1" applyAlignment="1">
      <alignment horizontal="center" vertical="center"/>
      <protection/>
    </xf>
    <xf numFmtId="0" fontId="17" fillId="35" borderId="16" xfId="51" applyFont="1" applyFill="1" applyBorder="1" applyAlignment="1">
      <alignment horizontal="center" vertical="center" wrapText="1"/>
      <protection/>
    </xf>
    <xf numFmtId="0" fontId="17" fillId="35" borderId="25" xfId="51" applyFont="1" applyFill="1" applyBorder="1" applyAlignment="1">
      <alignment horizontal="center" vertical="center" wrapText="1"/>
      <protection/>
    </xf>
    <xf numFmtId="0" fontId="17" fillId="35" borderId="24" xfId="51" applyFont="1" applyFill="1" applyBorder="1" applyAlignment="1">
      <alignment horizontal="center" vertical="center" wrapText="1"/>
      <protection/>
    </xf>
    <xf numFmtId="0" fontId="17" fillId="35" borderId="20" xfId="51" applyFont="1" applyFill="1" applyBorder="1" applyAlignment="1">
      <alignment horizontal="center" vertical="center" wrapText="1"/>
      <protection/>
    </xf>
    <xf numFmtId="0" fontId="19" fillId="35" borderId="16" xfId="51" applyFont="1" applyFill="1" applyBorder="1" applyAlignment="1">
      <alignment horizontal="center" vertical="center" wrapText="1"/>
      <protection/>
    </xf>
    <xf numFmtId="0" fontId="19" fillId="35" borderId="25" xfId="51" applyFont="1" applyFill="1" applyBorder="1" applyAlignment="1">
      <alignment horizontal="center" vertical="center" wrapText="1"/>
      <protection/>
    </xf>
    <xf numFmtId="0" fontId="19" fillId="35" borderId="24" xfId="51" applyFont="1" applyFill="1" applyBorder="1" applyAlignment="1">
      <alignment horizontal="center" vertical="center" wrapText="1"/>
      <protection/>
    </xf>
    <xf numFmtId="0" fontId="10" fillId="35" borderId="11" xfId="51" applyFont="1" applyFill="1" applyBorder="1" applyAlignment="1">
      <alignment horizontal="center" vertical="center" wrapText="1"/>
      <protection/>
    </xf>
    <xf numFmtId="0" fontId="20" fillId="35" borderId="0" xfId="51" applyFont="1" applyFill="1" applyAlignment="1">
      <alignment horizontal="center" vertical="center" wrapText="1"/>
      <protection/>
    </xf>
    <xf numFmtId="0" fontId="17" fillId="35" borderId="11" xfId="51" applyFont="1" applyFill="1" applyBorder="1" applyAlignment="1">
      <alignment horizontal="center" vertical="center"/>
      <protection/>
    </xf>
    <xf numFmtId="0" fontId="17" fillId="35" borderId="11" xfId="51" applyFont="1" applyFill="1" applyBorder="1" applyAlignment="1">
      <alignment horizontal="center" vertical="center" wrapText="1"/>
      <protection/>
    </xf>
    <xf numFmtId="0" fontId="27" fillId="0" borderId="20" xfId="51" applyFont="1" applyFill="1" applyBorder="1" applyAlignment="1">
      <alignment horizontal="center" vertical="center" wrapText="1"/>
      <protection/>
    </xf>
    <xf numFmtId="0" fontId="27" fillId="0" borderId="25" xfId="51" applyFont="1" applyFill="1" applyBorder="1" applyAlignment="1">
      <alignment horizontal="center" vertical="center" wrapText="1"/>
      <protection/>
    </xf>
    <xf numFmtId="0" fontId="27" fillId="0" borderId="24" xfId="51" applyFont="1" applyFill="1" applyBorder="1" applyAlignment="1">
      <alignment horizontal="center" vertical="center" wrapText="1"/>
      <protection/>
    </xf>
    <xf numFmtId="0" fontId="35" fillId="0" borderId="23" xfId="51" applyFont="1" applyFill="1" applyBorder="1" applyAlignment="1">
      <alignment horizontal="center" vertical="center"/>
      <protection/>
    </xf>
    <xf numFmtId="0" fontId="35" fillId="0" borderId="30" xfId="51" applyFont="1" applyFill="1" applyBorder="1" applyAlignment="1">
      <alignment horizontal="center" vertical="center"/>
      <protection/>
    </xf>
    <xf numFmtId="0" fontId="35" fillId="0" borderId="12" xfId="51" applyFont="1" applyFill="1" applyBorder="1" applyAlignment="1">
      <alignment horizontal="center" vertical="center"/>
      <protection/>
    </xf>
    <xf numFmtId="0" fontId="27" fillId="0" borderId="23" xfId="51" applyFont="1" applyFill="1" applyBorder="1" applyAlignment="1">
      <alignment horizontal="center" vertical="center" wrapText="1"/>
      <protection/>
    </xf>
    <xf numFmtId="0" fontId="27" fillId="0" borderId="12" xfId="51" applyFont="1" applyFill="1" applyBorder="1" applyAlignment="1">
      <alignment horizontal="center" vertical="center" wrapText="1"/>
      <protection/>
    </xf>
    <xf numFmtId="0" fontId="27" fillId="0" borderId="11" xfId="51" applyFont="1" applyFill="1" applyBorder="1" applyAlignment="1">
      <alignment horizontal="center" vertical="center" wrapText="1"/>
      <protection/>
    </xf>
    <xf numFmtId="0" fontId="32" fillId="0" borderId="11" xfId="51" applyFont="1" applyFill="1" applyBorder="1" applyAlignment="1">
      <alignment horizontal="center" vertical="center"/>
      <protection/>
    </xf>
    <xf numFmtId="0" fontId="20" fillId="0" borderId="0" xfId="51" applyFont="1" applyAlignment="1">
      <alignment horizontal="center" vertical="center" wrapText="1"/>
      <protection/>
    </xf>
    <xf numFmtId="0" fontId="25" fillId="0" borderId="20" xfId="51" applyFont="1" applyFill="1" applyBorder="1" applyAlignment="1">
      <alignment horizontal="center" vertical="center" wrapText="1"/>
      <protection/>
    </xf>
    <xf numFmtId="0" fontId="25" fillId="0" borderId="25" xfId="51" applyFont="1" applyFill="1" applyBorder="1" applyAlignment="1">
      <alignment horizontal="center" vertical="center" wrapText="1"/>
      <protection/>
    </xf>
    <xf numFmtId="0" fontId="25" fillId="0" borderId="24" xfId="51" applyFont="1" applyFill="1" applyBorder="1" applyAlignment="1">
      <alignment horizontal="center" vertical="center" wrapText="1"/>
      <protection/>
    </xf>
    <xf numFmtId="0" fontId="27" fillId="0" borderId="30" xfId="51" applyFont="1" applyFill="1" applyBorder="1" applyAlignment="1">
      <alignment horizontal="center" vertical="center" wrapText="1"/>
      <protection/>
    </xf>
    <xf numFmtId="0" fontId="39" fillId="35" borderId="14" xfId="51" applyFont="1" applyFill="1" applyBorder="1" applyAlignment="1">
      <alignment horizontal="center" vertical="center" wrapText="1"/>
      <protection/>
    </xf>
    <xf numFmtId="0" fontId="39" fillId="35" borderId="31" xfId="51" applyFont="1" applyFill="1" applyBorder="1" applyAlignment="1">
      <alignment horizontal="center" vertical="center" wrapText="1"/>
      <protection/>
    </xf>
    <xf numFmtId="0" fontId="39" fillId="35" borderId="17" xfId="51" applyFont="1" applyFill="1" applyBorder="1" applyAlignment="1">
      <alignment horizontal="center" vertical="center" wrapText="1"/>
      <protection/>
    </xf>
    <xf numFmtId="0" fontId="27" fillId="35" borderId="23" xfId="51" applyFont="1" applyFill="1" applyBorder="1" applyAlignment="1">
      <alignment horizontal="center" vertical="center" wrapText="1"/>
      <protection/>
    </xf>
    <xf numFmtId="0" fontId="27" fillId="35" borderId="12" xfId="51" applyFont="1" applyFill="1" applyBorder="1" applyAlignment="1">
      <alignment horizontal="center" vertical="center" wrapText="1"/>
      <protection/>
    </xf>
    <xf numFmtId="0" fontId="22" fillId="35" borderId="20" xfId="51" applyFont="1" applyFill="1" applyBorder="1" applyAlignment="1">
      <alignment horizontal="center" vertical="center" wrapText="1"/>
      <protection/>
    </xf>
    <xf numFmtId="0" fontId="22" fillId="35" borderId="25" xfId="51" applyFont="1" applyFill="1" applyBorder="1" applyAlignment="1">
      <alignment horizontal="center" vertical="center" wrapText="1"/>
      <protection/>
    </xf>
    <xf numFmtId="0" fontId="22" fillId="35" borderId="24" xfId="51" applyFont="1" applyFill="1" applyBorder="1" applyAlignment="1">
      <alignment horizontal="center" vertical="center" wrapText="1"/>
      <protection/>
    </xf>
    <xf numFmtId="0" fontId="27" fillId="35" borderId="20" xfId="51" applyFont="1" applyFill="1" applyBorder="1" applyAlignment="1">
      <alignment horizontal="center" vertical="center" wrapText="1"/>
      <protection/>
    </xf>
    <xf numFmtId="0" fontId="27" fillId="35" borderId="25" xfId="51" applyFont="1" applyFill="1" applyBorder="1" applyAlignment="1">
      <alignment horizontal="center" vertical="center" wrapText="1"/>
      <protection/>
    </xf>
    <xf numFmtId="0" fontId="27" fillId="35" borderId="24" xfId="51" applyFont="1" applyFill="1" applyBorder="1" applyAlignment="1">
      <alignment horizontal="center" vertical="center" wrapText="1"/>
      <protection/>
    </xf>
    <xf numFmtId="0" fontId="27" fillId="35" borderId="30" xfId="51" applyFont="1" applyFill="1" applyBorder="1" applyAlignment="1">
      <alignment horizontal="center" vertical="center" wrapText="1"/>
      <protection/>
    </xf>
    <xf numFmtId="0" fontId="27" fillId="35" borderId="11" xfId="51" applyFont="1" applyFill="1" applyBorder="1" applyAlignment="1">
      <alignment horizontal="center" vertical="center" wrapText="1"/>
      <protection/>
    </xf>
    <xf numFmtId="0" fontId="14" fillId="35" borderId="0" xfId="51" applyFont="1" applyFill="1" applyAlignment="1">
      <alignment horizontal="center" vertical="center" wrapText="1"/>
      <protection/>
    </xf>
    <xf numFmtId="0" fontId="35" fillId="35" borderId="23" xfId="51" applyFont="1" applyFill="1" applyBorder="1" applyAlignment="1">
      <alignment horizontal="center" vertical="center"/>
      <protection/>
    </xf>
    <xf numFmtId="0" fontId="35" fillId="35" borderId="30" xfId="51" applyFont="1" applyFill="1" applyBorder="1" applyAlignment="1">
      <alignment horizontal="center" vertical="center"/>
      <protection/>
    </xf>
    <xf numFmtId="0" fontId="35" fillId="35" borderId="12" xfId="51" applyFont="1" applyFill="1" applyBorder="1" applyAlignment="1">
      <alignment horizontal="center" vertical="center"/>
      <protection/>
    </xf>
    <xf numFmtId="0" fontId="14" fillId="0" borderId="0" xfId="51" applyFont="1" applyAlignment="1">
      <alignment horizontal="center" vertical="center" wrapText="1"/>
      <protection/>
    </xf>
    <xf numFmtId="0" fontId="25" fillId="35" borderId="11" xfId="51" applyFont="1" applyFill="1" applyBorder="1" applyAlignment="1">
      <alignment vertical="center" wrapText="1"/>
      <protection/>
    </xf>
    <xf numFmtId="0" fontId="10" fillId="0" borderId="11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center" wrapText="1"/>
      <protection/>
    </xf>
    <xf numFmtId="0" fontId="25" fillId="0" borderId="30" xfId="51" applyFont="1" applyFill="1" applyBorder="1" applyAlignment="1">
      <alignment horizontal="center" vertical="center" wrapText="1"/>
      <protection/>
    </xf>
    <xf numFmtId="0" fontId="25" fillId="0" borderId="12" xfId="51" applyFont="1" applyFill="1" applyBorder="1" applyAlignment="1">
      <alignment horizontal="center" vertical="center" wrapText="1"/>
      <protection/>
    </xf>
    <xf numFmtId="0" fontId="7" fillId="0" borderId="23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12" xfId="51" applyFont="1" applyFill="1" applyBorder="1" applyAlignment="1">
      <alignment horizontal="center" vertical="center"/>
      <protection/>
    </xf>
    <xf numFmtId="0" fontId="25" fillId="0" borderId="11" xfId="51" applyFont="1" applyFill="1" applyBorder="1" applyAlignment="1">
      <alignment horizontal="center" vertical="center" wrapText="1"/>
      <protection/>
    </xf>
    <xf numFmtId="0" fontId="25" fillId="0" borderId="11" xfId="51" applyFont="1" applyFill="1" applyBorder="1" applyAlignment="1">
      <alignment vertical="center" wrapText="1"/>
      <protection/>
    </xf>
    <xf numFmtId="0" fontId="21" fillId="35" borderId="23" xfId="51" applyFont="1" applyFill="1" applyBorder="1" applyAlignment="1">
      <alignment horizontal="center" vertical="center"/>
      <protection/>
    </xf>
    <xf numFmtId="0" fontId="21" fillId="35" borderId="30" xfId="51" applyFont="1" applyFill="1" applyBorder="1" applyAlignment="1">
      <alignment horizontal="center" vertical="center"/>
      <protection/>
    </xf>
    <xf numFmtId="0" fontId="21" fillId="35" borderId="12" xfId="51" applyFont="1" applyFill="1" applyBorder="1" applyAlignment="1">
      <alignment horizontal="center" vertical="center"/>
      <protection/>
    </xf>
    <xf numFmtId="0" fontId="30" fillId="35" borderId="23" xfId="51" applyFont="1" applyFill="1" applyBorder="1" applyAlignment="1">
      <alignment horizontal="left" vertical="center"/>
      <protection/>
    </xf>
    <xf numFmtId="0" fontId="30" fillId="35" borderId="30" xfId="51" applyFont="1" applyFill="1" applyBorder="1" applyAlignment="1">
      <alignment horizontal="left" vertical="center"/>
      <protection/>
    </xf>
    <xf numFmtId="0" fontId="30" fillId="35" borderId="12" xfId="51" applyFont="1" applyFill="1" applyBorder="1" applyAlignment="1">
      <alignment horizontal="left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6"/>
  <sheetViews>
    <sheetView showGridLines="0" tabSelected="1" zoomScalePageLayoutView="0" workbookViewId="0" topLeftCell="A1">
      <selection activeCell="T5" sqref="T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80" t="s">
        <v>326</v>
      </c>
      <c r="L1" s="180"/>
      <c r="M1" s="180"/>
      <c r="N1" s="180"/>
      <c r="O1" s="180"/>
      <c r="P1" s="180"/>
      <c r="Q1" s="5"/>
    </row>
    <row r="2" spans="1:17" ht="25.5" customHeight="1">
      <c r="A2" s="181" t="s">
        <v>66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5"/>
    </row>
    <row r="3" spans="1:17" ht="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 t="s">
        <v>0</v>
      </c>
      <c r="O3" s="183"/>
      <c r="P3" s="183"/>
      <c r="Q3" s="5"/>
    </row>
    <row r="4" spans="1:17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5"/>
    </row>
    <row r="5" spans="1:17" ht="34.5" customHeight="1">
      <c r="A5" s="3"/>
      <c r="B5" s="8" t="s">
        <v>1</v>
      </c>
      <c r="C5" s="8" t="s">
        <v>2</v>
      </c>
      <c r="D5" s="182" t="s">
        <v>3</v>
      </c>
      <c r="E5" s="182"/>
      <c r="F5" s="182" t="s">
        <v>4</v>
      </c>
      <c r="G5" s="182"/>
      <c r="H5" s="182"/>
      <c r="I5" s="182" t="s">
        <v>81</v>
      </c>
      <c r="J5" s="182"/>
      <c r="K5" s="8" t="s">
        <v>80</v>
      </c>
      <c r="L5" s="8" t="s">
        <v>79</v>
      </c>
      <c r="M5" s="182" t="s">
        <v>78</v>
      </c>
      <c r="N5" s="182"/>
      <c r="O5" s="182"/>
      <c r="P5" s="182"/>
      <c r="Q5" s="182"/>
    </row>
    <row r="6" spans="1:17" ht="11.25" customHeight="1">
      <c r="A6" s="3"/>
      <c r="B6" s="138" t="s">
        <v>5</v>
      </c>
      <c r="C6" s="138" t="s">
        <v>6</v>
      </c>
      <c r="D6" s="176" t="s">
        <v>7</v>
      </c>
      <c r="E6" s="176"/>
      <c r="F6" s="176" t="s">
        <v>8</v>
      </c>
      <c r="G6" s="176"/>
      <c r="H6" s="176"/>
      <c r="I6" s="176" t="s">
        <v>9</v>
      </c>
      <c r="J6" s="176"/>
      <c r="K6" s="138" t="s">
        <v>77</v>
      </c>
      <c r="L6" s="138" t="s">
        <v>76</v>
      </c>
      <c r="M6" s="176" t="s">
        <v>75</v>
      </c>
      <c r="N6" s="176"/>
      <c r="O6" s="176"/>
      <c r="P6" s="176"/>
      <c r="Q6" s="176"/>
    </row>
    <row r="7" spans="1:17" ht="18.75" customHeight="1">
      <c r="A7" s="3"/>
      <c r="B7" s="168" t="s">
        <v>10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1:17" ht="20.25" customHeight="1">
      <c r="A8" s="3"/>
      <c r="B8" s="138" t="s">
        <v>190</v>
      </c>
      <c r="C8" s="139"/>
      <c r="D8" s="179"/>
      <c r="E8" s="179"/>
      <c r="F8" s="177" t="s">
        <v>191</v>
      </c>
      <c r="G8" s="177"/>
      <c r="H8" s="177"/>
      <c r="I8" s="178" t="s">
        <v>192</v>
      </c>
      <c r="J8" s="178"/>
      <c r="K8" s="140" t="s">
        <v>12</v>
      </c>
      <c r="L8" s="140" t="s">
        <v>224</v>
      </c>
      <c r="M8" s="178" t="s">
        <v>225</v>
      </c>
      <c r="N8" s="178"/>
      <c r="O8" s="178"/>
      <c r="P8" s="178"/>
      <c r="Q8" s="178"/>
    </row>
    <row r="9" spans="1:17" ht="27.75" customHeight="1">
      <c r="A9" s="3"/>
      <c r="B9" s="8"/>
      <c r="C9" s="139"/>
      <c r="D9" s="179"/>
      <c r="E9" s="179"/>
      <c r="F9" s="177" t="s">
        <v>11</v>
      </c>
      <c r="G9" s="177"/>
      <c r="H9" s="177"/>
      <c r="I9" s="178" t="s">
        <v>12</v>
      </c>
      <c r="J9" s="178"/>
      <c r="K9" s="140" t="s">
        <v>12</v>
      </c>
      <c r="L9" s="140" t="s">
        <v>12</v>
      </c>
      <c r="M9" s="178" t="s">
        <v>12</v>
      </c>
      <c r="N9" s="178"/>
      <c r="O9" s="178"/>
      <c r="P9" s="178"/>
      <c r="Q9" s="178"/>
    </row>
    <row r="10" spans="1:17" ht="21.75" customHeight="1">
      <c r="A10" s="3"/>
      <c r="B10" s="139"/>
      <c r="C10" s="138" t="s">
        <v>226</v>
      </c>
      <c r="D10" s="179"/>
      <c r="E10" s="179"/>
      <c r="F10" s="177" t="s">
        <v>217</v>
      </c>
      <c r="G10" s="177"/>
      <c r="H10" s="177"/>
      <c r="I10" s="178" t="s">
        <v>227</v>
      </c>
      <c r="J10" s="178"/>
      <c r="K10" s="140" t="s">
        <v>12</v>
      </c>
      <c r="L10" s="140" t="s">
        <v>224</v>
      </c>
      <c r="M10" s="178" t="s">
        <v>228</v>
      </c>
      <c r="N10" s="178"/>
      <c r="O10" s="178"/>
      <c r="P10" s="178"/>
      <c r="Q10" s="178"/>
    </row>
    <row r="11" spans="1:17" ht="29.25" customHeight="1">
      <c r="A11" s="3"/>
      <c r="B11" s="139"/>
      <c r="C11" s="8"/>
      <c r="D11" s="179"/>
      <c r="E11" s="179"/>
      <c r="F11" s="177" t="s">
        <v>11</v>
      </c>
      <c r="G11" s="177"/>
      <c r="H11" s="177"/>
      <c r="I11" s="178" t="s">
        <v>12</v>
      </c>
      <c r="J11" s="178"/>
      <c r="K11" s="140" t="s">
        <v>12</v>
      </c>
      <c r="L11" s="140" t="s">
        <v>12</v>
      </c>
      <c r="M11" s="178" t="s">
        <v>12</v>
      </c>
      <c r="N11" s="178"/>
      <c r="O11" s="178"/>
      <c r="P11" s="178"/>
      <c r="Q11" s="178"/>
    </row>
    <row r="12" spans="1:17" ht="29.25" customHeight="1">
      <c r="A12" s="3"/>
      <c r="B12" s="139"/>
      <c r="C12" s="139"/>
      <c r="D12" s="176" t="s">
        <v>229</v>
      </c>
      <c r="E12" s="176"/>
      <c r="F12" s="177" t="s">
        <v>230</v>
      </c>
      <c r="G12" s="177"/>
      <c r="H12" s="177"/>
      <c r="I12" s="178" t="s">
        <v>231</v>
      </c>
      <c r="J12" s="178"/>
      <c r="K12" s="140" t="s">
        <v>12</v>
      </c>
      <c r="L12" s="140" t="s">
        <v>224</v>
      </c>
      <c r="M12" s="178" t="s">
        <v>232</v>
      </c>
      <c r="N12" s="178"/>
      <c r="O12" s="178"/>
      <c r="P12" s="178"/>
      <c r="Q12" s="178"/>
    </row>
    <row r="13" spans="1:17" ht="22.5" customHeight="1">
      <c r="A13" s="3"/>
      <c r="B13" s="138" t="s">
        <v>206</v>
      </c>
      <c r="C13" s="139"/>
      <c r="D13" s="179"/>
      <c r="E13" s="179"/>
      <c r="F13" s="177" t="s">
        <v>233</v>
      </c>
      <c r="G13" s="177"/>
      <c r="H13" s="177"/>
      <c r="I13" s="178" t="s">
        <v>234</v>
      </c>
      <c r="J13" s="178"/>
      <c r="K13" s="140" t="s">
        <v>12</v>
      </c>
      <c r="L13" s="140" t="s">
        <v>235</v>
      </c>
      <c r="M13" s="178" t="s">
        <v>236</v>
      </c>
      <c r="N13" s="178"/>
      <c r="O13" s="178"/>
      <c r="P13" s="178"/>
      <c r="Q13" s="178"/>
    </row>
    <row r="14" spans="1:17" ht="29.25" customHeight="1">
      <c r="A14" s="3"/>
      <c r="B14" s="8"/>
      <c r="C14" s="139"/>
      <c r="D14" s="179"/>
      <c r="E14" s="179"/>
      <c r="F14" s="177" t="s">
        <v>11</v>
      </c>
      <c r="G14" s="177"/>
      <c r="H14" s="177"/>
      <c r="I14" s="178" t="s">
        <v>12</v>
      </c>
      <c r="J14" s="178"/>
      <c r="K14" s="140" t="s">
        <v>12</v>
      </c>
      <c r="L14" s="140" t="s">
        <v>12</v>
      </c>
      <c r="M14" s="178" t="s">
        <v>12</v>
      </c>
      <c r="N14" s="178"/>
      <c r="O14" s="178"/>
      <c r="P14" s="178"/>
      <c r="Q14" s="178"/>
    </row>
    <row r="15" spans="1:17" ht="19.5" customHeight="1">
      <c r="A15" s="3"/>
      <c r="B15" s="139"/>
      <c r="C15" s="138" t="s">
        <v>237</v>
      </c>
      <c r="D15" s="179"/>
      <c r="E15" s="179"/>
      <c r="F15" s="177" t="s">
        <v>238</v>
      </c>
      <c r="G15" s="177"/>
      <c r="H15" s="177"/>
      <c r="I15" s="178" t="s">
        <v>234</v>
      </c>
      <c r="J15" s="178"/>
      <c r="K15" s="140" t="s">
        <v>12</v>
      </c>
      <c r="L15" s="140" t="s">
        <v>235</v>
      </c>
      <c r="M15" s="178" t="s">
        <v>236</v>
      </c>
      <c r="N15" s="178"/>
      <c r="O15" s="178"/>
      <c r="P15" s="178"/>
      <c r="Q15" s="178"/>
    </row>
    <row r="16" spans="1:17" ht="29.25" customHeight="1">
      <c r="A16" s="3"/>
      <c r="B16" s="139"/>
      <c r="C16" s="8"/>
      <c r="D16" s="179"/>
      <c r="E16" s="179"/>
      <c r="F16" s="177" t="s">
        <v>11</v>
      </c>
      <c r="G16" s="177"/>
      <c r="H16" s="177"/>
      <c r="I16" s="178" t="s">
        <v>12</v>
      </c>
      <c r="J16" s="178"/>
      <c r="K16" s="140" t="s">
        <v>12</v>
      </c>
      <c r="L16" s="140" t="s">
        <v>12</v>
      </c>
      <c r="M16" s="178" t="s">
        <v>12</v>
      </c>
      <c r="N16" s="178"/>
      <c r="O16" s="178"/>
      <c r="P16" s="178"/>
      <c r="Q16" s="178"/>
    </row>
    <row r="17" spans="1:17" ht="45" customHeight="1">
      <c r="A17" s="3"/>
      <c r="B17" s="139"/>
      <c r="C17" s="139"/>
      <c r="D17" s="176" t="s">
        <v>239</v>
      </c>
      <c r="E17" s="176"/>
      <c r="F17" s="177" t="s">
        <v>240</v>
      </c>
      <c r="G17" s="177"/>
      <c r="H17" s="177"/>
      <c r="I17" s="178" t="s">
        <v>241</v>
      </c>
      <c r="J17" s="178"/>
      <c r="K17" s="140" t="s">
        <v>12</v>
      </c>
      <c r="L17" s="140" t="s">
        <v>235</v>
      </c>
      <c r="M17" s="178" t="s">
        <v>242</v>
      </c>
      <c r="N17" s="178"/>
      <c r="O17" s="178"/>
      <c r="P17" s="178"/>
      <c r="Q17" s="178"/>
    </row>
    <row r="18" spans="1:17" ht="16.5" customHeight="1">
      <c r="A18" s="3"/>
      <c r="B18" s="138" t="s">
        <v>243</v>
      </c>
      <c r="C18" s="139"/>
      <c r="D18" s="179"/>
      <c r="E18" s="179"/>
      <c r="F18" s="177" t="s">
        <v>218</v>
      </c>
      <c r="G18" s="177"/>
      <c r="H18" s="177"/>
      <c r="I18" s="178" t="s">
        <v>244</v>
      </c>
      <c r="J18" s="178"/>
      <c r="K18" s="140" t="s">
        <v>12</v>
      </c>
      <c r="L18" s="140" t="s">
        <v>245</v>
      </c>
      <c r="M18" s="178" t="s">
        <v>246</v>
      </c>
      <c r="N18" s="178"/>
      <c r="O18" s="178"/>
      <c r="P18" s="178"/>
      <c r="Q18" s="178"/>
    </row>
    <row r="19" spans="1:17" ht="27.75" customHeight="1">
      <c r="A19" s="3"/>
      <c r="B19" s="8"/>
      <c r="C19" s="139"/>
      <c r="D19" s="179"/>
      <c r="E19" s="179"/>
      <c r="F19" s="177" t="s">
        <v>11</v>
      </c>
      <c r="G19" s="177"/>
      <c r="H19" s="177"/>
      <c r="I19" s="178" t="s">
        <v>12</v>
      </c>
      <c r="J19" s="178"/>
      <c r="K19" s="140" t="s">
        <v>12</v>
      </c>
      <c r="L19" s="140" t="s">
        <v>12</v>
      </c>
      <c r="M19" s="178" t="s">
        <v>12</v>
      </c>
      <c r="N19" s="178"/>
      <c r="O19" s="178"/>
      <c r="P19" s="178"/>
      <c r="Q19" s="178"/>
    </row>
    <row r="20" spans="1:17" ht="21.75" customHeight="1">
      <c r="A20" s="3"/>
      <c r="B20" s="139"/>
      <c r="C20" s="138" t="s">
        <v>247</v>
      </c>
      <c r="D20" s="179"/>
      <c r="E20" s="179"/>
      <c r="F20" s="177" t="s">
        <v>219</v>
      </c>
      <c r="G20" s="177"/>
      <c r="H20" s="177"/>
      <c r="I20" s="178" t="s">
        <v>248</v>
      </c>
      <c r="J20" s="178"/>
      <c r="K20" s="140" t="s">
        <v>12</v>
      </c>
      <c r="L20" s="140" t="s">
        <v>245</v>
      </c>
      <c r="M20" s="178" t="s">
        <v>249</v>
      </c>
      <c r="N20" s="178"/>
      <c r="O20" s="178"/>
      <c r="P20" s="178"/>
      <c r="Q20" s="178"/>
    </row>
    <row r="21" spans="1:17" ht="28.5" customHeight="1">
      <c r="A21" s="3"/>
      <c r="B21" s="139"/>
      <c r="C21" s="8"/>
      <c r="D21" s="179"/>
      <c r="E21" s="179"/>
      <c r="F21" s="177" t="s">
        <v>11</v>
      </c>
      <c r="G21" s="177"/>
      <c r="H21" s="177"/>
      <c r="I21" s="178" t="s">
        <v>12</v>
      </c>
      <c r="J21" s="178"/>
      <c r="K21" s="140" t="s">
        <v>12</v>
      </c>
      <c r="L21" s="140" t="s">
        <v>12</v>
      </c>
      <c r="M21" s="178" t="s">
        <v>12</v>
      </c>
      <c r="N21" s="178"/>
      <c r="O21" s="178"/>
      <c r="P21" s="178"/>
      <c r="Q21" s="178"/>
    </row>
    <row r="22" spans="1:17" ht="27.75" customHeight="1">
      <c r="A22" s="3"/>
      <c r="B22" s="139"/>
      <c r="C22" s="139"/>
      <c r="D22" s="176" t="s">
        <v>250</v>
      </c>
      <c r="E22" s="176"/>
      <c r="F22" s="177" t="s">
        <v>251</v>
      </c>
      <c r="G22" s="177"/>
      <c r="H22" s="177"/>
      <c r="I22" s="178" t="s">
        <v>248</v>
      </c>
      <c r="J22" s="178"/>
      <c r="K22" s="140" t="s">
        <v>12</v>
      </c>
      <c r="L22" s="140" t="s">
        <v>245</v>
      </c>
      <c r="M22" s="178" t="s">
        <v>249</v>
      </c>
      <c r="N22" s="178"/>
      <c r="O22" s="178"/>
      <c r="P22" s="178"/>
      <c r="Q22" s="178"/>
    </row>
    <row r="23" spans="1:17" ht="17.25" customHeight="1">
      <c r="A23" s="3"/>
      <c r="B23" s="138" t="s">
        <v>14</v>
      </c>
      <c r="C23" s="139"/>
      <c r="D23" s="179"/>
      <c r="E23" s="179"/>
      <c r="F23" s="177" t="s">
        <v>15</v>
      </c>
      <c r="G23" s="177"/>
      <c r="H23" s="177"/>
      <c r="I23" s="178" t="s">
        <v>193</v>
      </c>
      <c r="J23" s="178"/>
      <c r="K23" s="140" t="s">
        <v>252</v>
      </c>
      <c r="L23" s="140" t="s">
        <v>253</v>
      </c>
      <c r="M23" s="178" t="s">
        <v>254</v>
      </c>
      <c r="N23" s="178"/>
      <c r="O23" s="178"/>
      <c r="P23" s="178"/>
      <c r="Q23" s="178"/>
    </row>
    <row r="24" spans="1:17" ht="30" customHeight="1">
      <c r="A24" s="3"/>
      <c r="B24" s="8"/>
      <c r="C24" s="139"/>
      <c r="D24" s="179"/>
      <c r="E24" s="179"/>
      <c r="F24" s="177" t="s">
        <v>11</v>
      </c>
      <c r="G24" s="177"/>
      <c r="H24" s="177"/>
      <c r="I24" s="178" t="s">
        <v>82</v>
      </c>
      <c r="J24" s="178"/>
      <c r="K24" s="140" t="s">
        <v>12</v>
      </c>
      <c r="L24" s="140" t="s">
        <v>12</v>
      </c>
      <c r="M24" s="178" t="s">
        <v>82</v>
      </c>
      <c r="N24" s="178"/>
      <c r="O24" s="178"/>
      <c r="P24" s="178"/>
      <c r="Q24" s="178"/>
    </row>
    <row r="25" spans="1:17" ht="18.75" customHeight="1">
      <c r="A25" s="3"/>
      <c r="B25" s="139"/>
      <c r="C25" s="138" t="s">
        <v>255</v>
      </c>
      <c r="D25" s="179"/>
      <c r="E25" s="179"/>
      <c r="F25" s="177" t="s">
        <v>203</v>
      </c>
      <c r="G25" s="177"/>
      <c r="H25" s="177"/>
      <c r="I25" s="178" t="s">
        <v>256</v>
      </c>
      <c r="J25" s="178"/>
      <c r="K25" s="140" t="s">
        <v>12</v>
      </c>
      <c r="L25" s="140" t="s">
        <v>257</v>
      </c>
      <c r="M25" s="178" t="s">
        <v>258</v>
      </c>
      <c r="N25" s="178"/>
      <c r="O25" s="178"/>
      <c r="P25" s="178"/>
      <c r="Q25" s="178"/>
    </row>
    <row r="26" spans="2:17" ht="28.5" customHeight="1">
      <c r="B26" s="139"/>
      <c r="C26" s="8"/>
      <c r="D26" s="179"/>
      <c r="E26" s="179"/>
      <c r="F26" s="177" t="s">
        <v>11</v>
      </c>
      <c r="G26" s="177"/>
      <c r="H26" s="177"/>
      <c r="I26" s="178" t="s">
        <v>259</v>
      </c>
      <c r="J26" s="178"/>
      <c r="K26" s="140" t="s">
        <v>12</v>
      </c>
      <c r="L26" s="140" t="s">
        <v>12</v>
      </c>
      <c r="M26" s="178" t="s">
        <v>259</v>
      </c>
      <c r="N26" s="178"/>
      <c r="O26" s="178"/>
      <c r="P26" s="178"/>
      <c r="Q26" s="178"/>
    </row>
    <row r="27" spans="2:17" ht="33" customHeight="1">
      <c r="B27" s="139"/>
      <c r="C27" s="139"/>
      <c r="D27" s="176" t="s">
        <v>229</v>
      </c>
      <c r="E27" s="176"/>
      <c r="F27" s="177" t="s">
        <v>230</v>
      </c>
      <c r="G27" s="177"/>
      <c r="H27" s="177"/>
      <c r="I27" s="178" t="s">
        <v>260</v>
      </c>
      <c r="J27" s="178"/>
      <c r="K27" s="140" t="s">
        <v>12</v>
      </c>
      <c r="L27" s="140" t="s">
        <v>257</v>
      </c>
      <c r="M27" s="178" t="s">
        <v>261</v>
      </c>
      <c r="N27" s="178"/>
      <c r="O27" s="178"/>
      <c r="P27" s="178"/>
      <c r="Q27" s="178"/>
    </row>
    <row r="28" spans="2:17" ht="17.25" customHeight="1">
      <c r="B28" s="139"/>
      <c r="C28" s="138" t="s">
        <v>262</v>
      </c>
      <c r="D28" s="179"/>
      <c r="E28" s="179"/>
      <c r="F28" s="177" t="s">
        <v>13</v>
      </c>
      <c r="G28" s="177"/>
      <c r="H28" s="177"/>
      <c r="I28" s="178" t="s">
        <v>263</v>
      </c>
      <c r="J28" s="178"/>
      <c r="K28" s="140" t="s">
        <v>252</v>
      </c>
      <c r="L28" s="140" t="s">
        <v>264</v>
      </c>
      <c r="M28" s="178" t="s">
        <v>265</v>
      </c>
      <c r="N28" s="178"/>
      <c r="O28" s="178"/>
      <c r="P28" s="178"/>
      <c r="Q28" s="178"/>
    </row>
    <row r="29" spans="2:17" ht="26.25" customHeight="1">
      <c r="B29" s="139"/>
      <c r="C29" s="8"/>
      <c r="D29" s="179"/>
      <c r="E29" s="179"/>
      <c r="F29" s="177" t="s">
        <v>11</v>
      </c>
      <c r="G29" s="177"/>
      <c r="H29" s="177"/>
      <c r="I29" s="178" t="s">
        <v>266</v>
      </c>
      <c r="J29" s="178"/>
      <c r="K29" s="140" t="s">
        <v>12</v>
      </c>
      <c r="L29" s="140" t="s">
        <v>12</v>
      </c>
      <c r="M29" s="178" t="s">
        <v>266</v>
      </c>
      <c r="N29" s="178"/>
      <c r="O29" s="178"/>
      <c r="P29" s="178"/>
      <c r="Q29" s="178"/>
    </row>
    <row r="30" spans="2:17" ht="22.5" customHeight="1">
      <c r="B30" s="139"/>
      <c r="C30" s="139"/>
      <c r="D30" s="176" t="s">
        <v>267</v>
      </c>
      <c r="E30" s="176"/>
      <c r="F30" s="177" t="s">
        <v>268</v>
      </c>
      <c r="G30" s="177"/>
      <c r="H30" s="177"/>
      <c r="I30" s="178" t="s">
        <v>12</v>
      </c>
      <c r="J30" s="178"/>
      <c r="K30" s="140" t="s">
        <v>12</v>
      </c>
      <c r="L30" s="140" t="s">
        <v>269</v>
      </c>
      <c r="M30" s="178" t="s">
        <v>269</v>
      </c>
      <c r="N30" s="178"/>
      <c r="O30" s="178"/>
      <c r="P30" s="178"/>
      <c r="Q30" s="178"/>
    </row>
    <row r="31" spans="2:17" ht="30" customHeight="1">
      <c r="B31" s="139"/>
      <c r="C31" s="139"/>
      <c r="D31" s="176" t="s">
        <v>270</v>
      </c>
      <c r="E31" s="176"/>
      <c r="F31" s="177" t="s">
        <v>271</v>
      </c>
      <c r="G31" s="177"/>
      <c r="H31" s="177"/>
      <c r="I31" s="178" t="s">
        <v>12</v>
      </c>
      <c r="J31" s="178"/>
      <c r="K31" s="140" t="s">
        <v>12</v>
      </c>
      <c r="L31" s="140" t="s">
        <v>272</v>
      </c>
      <c r="M31" s="178" t="s">
        <v>272</v>
      </c>
      <c r="N31" s="178"/>
      <c r="O31" s="178"/>
      <c r="P31" s="178"/>
      <c r="Q31" s="178"/>
    </row>
    <row r="32" spans="2:17" ht="24.75" customHeight="1">
      <c r="B32" s="139"/>
      <c r="C32" s="139"/>
      <c r="D32" s="176" t="s">
        <v>229</v>
      </c>
      <c r="E32" s="176"/>
      <c r="F32" s="177" t="s">
        <v>230</v>
      </c>
      <c r="G32" s="177"/>
      <c r="H32" s="177"/>
      <c r="I32" s="178" t="s">
        <v>272</v>
      </c>
      <c r="J32" s="178"/>
      <c r="K32" s="140" t="s">
        <v>252</v>
      </c>
      <c r="L32" s="140" t="s">
        <v>12</v>
      </c>
      <c r="M32" s="178" t="s">
        <v>12</v>
      </c>
      <c r="N32" s="178"/>
      <c r="O32" s="178"/>
      <c r="P32" s="178"/>
      <c r="Q32" s="178"/>
    </row>
    <row r="33" spans="2:17" ht="22.5" customHeight="1">
      <c r="B33" s="172" t="s">
        <v>10</v>
      </c>
      <c r="C33" s="172"/>
      <c r="D33" s="172"/>
      <c r="E33" s="172"/>
      <c r="F33" s="172"/>
      <c r="G33" s="172"/>
      <c r="H33" s="141" t="s">
        <v>17</v>
      </c>
      <c r="I33" s="169" t="s">
        <v>273</v>
      </c>
      <c r="J33" s="169"/>
      <c r="K33" s="142" t="s">
        <v>252</v>
      </c>
      <c r="L33" s="142" t="s">
        <v>274</v>
      </c>
      <c r="M33" s="169" t="s">
        <v>275</v>
      </c>
      <c r="N33" s="169"/>
      <c r="O33" s="169"/>
      <c r="P33" s="169"/>
      <c r="Q33" s="169"/>
    </row>
    <row r="34" spans="2:17" ht="28.5" customHeight="1">
      <c r="B34" s="173"/>
      <c r="C34" s="173"/>
      <c r="D34" s="173"/>
      <c r="E34" s="173"/>
      <c r="F34" s="174" t="s">
        <v>11</v>
      </c>
      <c r="G34" s="174"/>
      <c r="H34" s="174"/>
      <c r="I34" s="175" t="s">
        <v>148</v>
      </c>
      <c r="J34" s="175"/>
      <c r="K34" s="143" t="s">
        <v>12</v>
      </c>
      <c r="L34" s="143" t="s">
        <v>12</v>
      </c>
      <c r="M34" s="175" t="s">
        <v>148</v>
      </c>
      <c r="N34" s="175"/>
      <c r="O34" s="175"/>
      <c r="P34" s="175"/>
      <c r="Q34" s="175"/>
    </row>
    <row r="35" spans="2:17" ht="20.25" customHeight="1">
      <c r="B35" s="168" t="s">
        <v>18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</row>
    <row r="36" spans="2:17" ht="19.5" customHeight="1">
      <c r="B36" s="138" t="s">
        <v>190</v>
      </c>
      <c r="C36" s="139"/>
      <c r="D36" s="179"/>
      <c r="E36" s="179"/>
      <c r="F36" s="177" t="s">
        <v>191</v>
      </c>
      <c r="G36" s="177"/>
      <c r="H36" s="177"/>
      <c r="I36" s="178" t="s">
        <v>12</v>
      </c>
      <c r="J36" s="178"/>
      <c r="K36" s="140" t="s">
        <v>12</v>
      </c>
      <c r="L36" s="140" t="s">
        <v>291</v>
      </c>
      <c r="M36" s="178" t="s">
        <v>291</v>
      </c>
      <c r="N36" s="178"/>
      <c r="O36" s="178"/>
      <c r="P36" s="178"/>
      <c r="Q36" s="178"/>
    </row>
    <row r="37" spans="2:17" ht="29.25" customHeight="1">
      <c r="B37" s="8"/>
      <c r="C37" s="139"/>
      <c r="D37" s="179"/>
      <c r="E37" s="179"/>
      <c r="F37" s="177" t="s">
        <v>11</v>
      </c>
      <c r="G37" s="177"/>
      <c r="H37" s="177"/>
      <c r="I37" s="178" t="s">
        <v>12</v>
      </c>
      <c r="J37" s="178"/>
      <c r="K37" s="140" t="s">
        <v>12</v>
      </c>
      <c r="L37" s="140" t="s">
        <v>12</v>
      </c>
      <c r="M37" s="178" t="s">
        <v>12</v>
      </c>
      <c r="N37" s="178"/>
      <c r="O37" s="178"/>
      <c r="P37" s="178"/>
      <c r="Q37" s="178"/>
    </row>
    <row r="38" spans="2:17" ht="21" customHeight="1">
      <c r="B38" s="139"/>
      <c r="C38" s="138" t="s">
        <v>292</v>
      </c>
      <c r="D38" s="179"/>
      <c r="E38" s="179"/>
      <c r="F38" s="177" t="s">
        <v>293</v>
      </c>
      <c r="G38" s="177"/>
      <c r="H38" s="177"/>
      <c r="I38" s="178" t="s">
        <v>12</v>
      </c>
      <c r="J38" s="178"/>
      <c r="K38" s="140" t="s">
        <v>12</v>
      </c>
      <c r="L38" s="140" t="s">
        <v>291</v>
      </c>
      <c r="M38" s="178" t="s">
        <v>291</v>
      </c>
      <c r="N38" s="178"/>
      <c r="O38" s="178"/>
      <c r="P38" s="178"/>
      <c r="Q38" s="178"/>
    </row>
    <row r="39" spans="2:17" ht="27" customHeight="1">
      <c r="B39" s="139"/>
      <c r="C39" s="8"/>
      <c r="D39" s="179"/>
      <c r="E39" s="179"/>
      <c r="F39" s="177" t="s">
        <v>11</v>
      </c>
      <c r="G39" s="177"/>
      <c r="H39" s="177"/>
      <c r="I39" s="178" t="s">
        <v>12</v>
      </c>
      <c r="J39" s="178"/>
      <c r="K39" s="140" t="s">
        <v>12</v>
      </c>
      <c r="L39" s="140" t="s">
        <v>12</v>
      </c>
      <c r="M39" s="178" t="s">
        <v>12</v>
      </c>
      <c r="N39" s="178"/>
      <c r="O39" s="178"/>
      <c r="P39" s="178"/>
      <c r="Q39" s="178"/>
    </row>
    <row r="40" spans="2:17" ht="36.75" customHeight="1">
      <c r="B40" s="139"/>
      <c r="C40" s="139"/>
      <c r="D40" s="176" t="s">
        <v>294</v>
      </c>
      <c r="E40" s="176"/>
      <c r="F40" s="177" t="s">
        <v>295</v>
      </c>
      <c r="G40" s="177"/>
      <c r="H40" s="177"/>
      <c r="I40" s="178" t="s">
        <v>12</v>
      </c>
      <c r="J40" s="178"/>
      <c r="K40" s="140" t="s">
        <v>12</v>
      </c>
      <c r="L40" s="140" t="s">
        <v>296</v>
      </c>
      <c r="M40" s="178" t="s">
        <v>296</v>
      </c>
      <c r="N40" s="178"/>
      <c r="O40" s="178"/>
      <c r="P40" s="178"/>
      <c r="Q40" s="178"/>
    </row>
    <row r="41" spans="2:17" ht="40.5" customHeight="1">
      <c r="B41" s="139"/>
      <c r="C41" s="139"/>
      <c r="D41" s="176" t="s">
        <v>297</v>
      </c>
      <c r="E41" s="176"/>
      <c r="F41" s="177" t="s">
        <v>298</v>
      </c>
      <c r="G41" s="177"/>
      <c r="H41" s="177"/>
      <c r="I41" s="178" t="s">
        <v>12</v>
      </c>
      <c r="J41" s="178"/>
      <c r="K41" s="140" t="s">
        <v>12</v>
      </c>
      <c r="L41" s="140" t="s">
        <v>299</v>
      </c>
      <c r="M41" s="178" t="s">
        <v>299</v>
      </c>
      <c r="N41" s="178"/>
      <c r="O41" s="178"/>
      <c r="P41" s="178"/>
      <c r="Q41" s="178"/>
    </row>
    <row r="42" spans="2:17" ht="21.75" customHeight="1">
      <c r="B42" s="172" t="s">
        <v>18</v>
      </c>
      <c r="C42" s="172"/>
      <c r="D42" s="172"/>
      <c r="E42" s="172"/>
      <c r="F42" s="172"/>
      <c r="G42" s="172"/>
      <c r="H42" s="141" t="s">
        <v>17</v>
      </c>
      <c r="I42" s="169" t="s">
        <v>276</v>
      </c>
      <c r="J42" s="169"/>
      <c r="K42" s="142" t="s">
        <v>12</v>
      </c>
      <c r="L42" s="142" t="s">
        <v>291</v>
      </c>
      <c r="M42" s="169" t="s">
        <v>300</v>
      </c>
      <c r="N42" s="169"/>
      <c r="O42" s="169"/>
      <c r="P42" s="169"/>
      <c r="Q42" s="169"/>
    </row>
    <row r="43" spans="2:17" ht="29.25" customHeight="1">
      <c r="B43" s="173"/>
      <c r="C43" s="173"/>
      <c r="D43" s="173"/>
      <c r="E43" s="173"/>
      <c r="F43" s="174" t="s">
        <v>11</v>
      </c>
      <c r="G43" s="174"/>
      <c r="H43" s="174"/>
      <c r="I43" s="175" t="s">
        <v>171</v>
      </c>
      <c r="J43" s="175"/>
      <c r="K43" s="143" t="s">
        <v>12</v>
      </c>
      <c r="L43" s="143" t="s">
        <v>12</v>
      </c>
      <c r="M43" s="175" t="s">
        <v>171</v>
      </c>
      <c r="N43" s="175"/>
      <c r="O43" s="175"/>
      <c r="P43" s="175"/>
      <c r="Q43" s="175"/>
    </row>
    <row r="44" spans="2:17" ht="27" customHeight="1">
      <c r="B44" s="168" t="s">
        <v>19</v>
      </c>
      <c r="C44" s="168"/>
      <c r="D44" s="168"/>
      <c r="E44" s="168"/>
      <c r="F44" s="168"/>
      <c r="G44" s="168"/>
      <c r="H44" s="168"/>
      <c r="I44" s="169" t="s">
        <v>277</v>
      </c>
      <c r="J44" s="169"/>
      <c r="K44" s="142" t="s">
        <v>252</v>
      </c>
      <c r="L44" s="142" t="s">
        <v>301</v>
      </c>
      <c r="M44" s="169" t="s">
        <v>302</v>
      </c>
      <c r="N44" s="169"/>
      <c r="O44" s="169"/>
      <c r="P44" s="169"/>
      <c r="Q44" s="169"/>
    </row>
    <row r="45" spans="2:17" ht="36.75" customHeight="1">
      <c r="B45" s="168"/>
      <c r="C45" s="168"/>
      <c r="D45" s="168"/>
      <c r="E45" s="168"/>
      <c r="F45" s="170" t="s">
        <v>11</v>
      </c>
      <c r="G45" s="170"/>
      <c r="H45" s="170"/>
      <c r="I45" s="171" t="s">
        <v>172</v>
      </c>
      <c r="J45" s="171"/>
      <c r="K45" s="144" t="s">
        <v>12</v>
      </c>
      <c r="L45" s="144" t="s">
        <v>12</v>
      </c>
      <c r="M45" s="171" t="s">
        <v>172</v>
      </c>
      <c r="N45" s="171"/>
      <c r="O45" s="171"/>
      <c r="P45" s="171"/>
      <c r="Q45" s="171"/>
    </row>
    <row r="46" spans="2:17" ht="24.75" customHeight="1">
      <c r="B46" s="166" t="s">
        <v>69</v>
      </c>
      <c r="C46" s="166"/>
      <c r="D46" s="166"/>
      <c r="E46" s="166"/>
      <c r="F46" s="166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</sheetData>
  <sheetProtection/>
  <mergeCells count="160">
    <mergeCell ref="D6:E6"/>
    <mergeCell ref="F6:H6"/>
    <mergeCell ref="F5:H5"/>
    <mergeCell ref="B7:Q7"/>
    <mergeCell ref="M10:Q10"/>
    <mergeCell ref="M9:Q9"/>
    <mergeCell ref="D9:E9"/>
    <mergeCell ref="F9:H9"/>
    <mergeCell ref="D8:E8"/>
    <mergeCell ref="F8:H8"/>
    <mergeCell ref="D11:E11"/>
    <mergeCell ref="F11:H11"/>
    <mergeCell ref="I11:J11"/>
    <mergeCell ref="I10:J10"/>
    <mergeCell ref="D10:E10"/>
    <mergeCell ref="F10:H10"/>
    <mergeCell ref="K1:P1"/>
    <mergeCell ref="A2:P2"/>
    <mergeCell ref="I8:J8"/>
    <mergeCell ref="D5:E5"/>
    <mergeCell ref="M5:Q5"/>
    <mergeCell ref="I6:J6"/>
    <mergeCell ref="M6:Q6"/>
    <mergeCell ref="O3:P3"/>
    <mergeCell ref="I5:J5"/>
    <mergeCell ref="M8:Q8"/>
    <mergeCell ref="I14:J14"/>
    <mergeCell ref="M14:Q14"/>
    <mergeCell ref="D12:E12"/>
    <mergeCell ref="F12:H12"/>
    <mergeCell ref="D13:E13"/>
    <mergeCell ref="I13:J13"/>
    <mergeCell ref="F13:H13"/>
    <mergeCell ref="I12:J12"/>
    <mergeCell ref="M12:Q12"/>
    <mergeCell ref="I9:J9"/>
    <mergeCell ref="D16:E16"/>
    <mergeCell ref="I15:J15"/>
    <mergeCell ref="F15:H15"/>
    <mergeCell ref="F16:H16"/>
    <mergeCell ref="M16:Q16"/>
    <mergeCell ref="F14:H14"/>
    <mergeCell ref="M13:Q13"/>
    <mergeCell ref="M11:Q11"/>
    <mergeCell ref="D14:E14"/>
    <mergeCell ref="M15:Q15"/>
    <mergeCell ref="M19:Q19"/>
    <mergeCell ref="D17:E17"/>
    <mergeCell ref="M18:Q18"/>
    <mergeCell ref="D19:E19"/>
    <mergeCell ref="F19:H19"/>
    <mergeCell ref="M17:Q17"/>
    <mergeCell ref="D18:E18"/>
    <mergeCell ref="F18:H18"/>
    <mergeCell ref="D22:E22"/>
    <mergeCell ref="D23:E23"/>
    <mergeCell ref="D15:E15"/>
    <mergeCell ref="I17:J17"/>
    <mergeCell ref="F17:H17"/>
    <mergeCell ref="I16:J16"/>
    <mergeCell ref="D21:E21"/>
    <mergeCell ref="F21:H21"/>
    <mergeCell ref="I19:J19"/>
    <mergeCell ref="I18:J18"/>
    <mergeCell ref="M20:Q20"/>
    <mergeCell ref="I22:J22"/>
    <mergeCell ref="I21:J21"/>
    <mergeCell ref="F22:H22"/>
    <mergeCell ref="M21:Q21"/>
    <mergeCell ref="I24:J24"/>
    <mergeCell ref="F24:H24"/>
    <mergeCell ref="M24:Q24"/>
    <mergeCell ref="M23:Q23"/>
    <mergeCell ref="I23:J23"/>
    <mergeCell ref="F23:H23"/>
    <mergeCell ref="M22:Q22"/>
    <mergeCell ref="D20:E20"/>
    <mergeCell ref="F20:H20"/>
    <mergeCell ref="I20:J20"/>
    <mergeCell ref="D25:E25"/>
    <mergeCell ref="F25:H25"/>
    <mergeCell ref="I25:J25"/>
    <mergeCell ref="M25:Q25"/>
    <mergeCell ref="D24:E24"/>
    <mergeCell ref="D26:E26"/>
    <mergeCell ref="F26:H26"/>
    <mergeCell ref="I26:J26"/>
    <mergeCell ref="M26:Q26"/>
    <mergeCell ref="D27:E27"/>
    <mergeCell ref="F27:H27"/>
    <mergeCell ref="I27:J27"/>
    <mergeCell ref="M27:Q27"/>
    <mergeCell ref="D28:E28"/>
    <mergeCell ref="F28:H28"/>
    <mergeCell ref="I28:J28"/>
    <mergeCell ref="M28:Q28"/>
    <mergeCell ref="D29:E29"/>
    <mergeCell ref="F29:H29"/>
    <mergeCell ref="I29:J29"/>
    <mergeCell ref="M29:Q29"/>
    <mergeCell ref="D30:E30"/>
    <mergeCell ref="F30:H30"/>
    <mergeCell ref="I30:J30"/>
    <mergeCell ref="M30:Q30"/>
    <mergeCell ref="D31:E31"/>
    <mergeCell ref="F31:H31"/>
    <mergeCell ref="I31:J31"/>
    <mergeCell ref="M31:Q31"/>
    <mergeCell ref="M36:Q36"/>
    <mergeCell ref="D32:E32"/>
    <mergeCell ref="F32:H32"/>
    <mergeCell ref="I32:J32"/>
    <mergeCell ref="M32:Q32"/>
    <mergeCell ref="B33:G33"/>
    <mergeCell ref="I33:J33"/>
    <mergeCell ref="M33:Q33"/>
    <mergeCell ref="I37:J37"/>
    <mergeCell ref="M37:Q37"/>
    <mergeCell ref="I38:J38"/>
    <mergeCell ref="M38:Q38"/>
    <mergeCell ref="B34:E34"/>
    <mergeCell ref="F34:H34"/>
    <mergeCell ref="I34:J34"/>
    <mergeCell ref="M34:Q34"/>
    <mergeCell ref="B35:Q35"/>
    <mergeCell ref="I36:J36"/>
    <mergeCell ref="F39:H39"/>
    <mergeCell ref="I39:J39"/>
    <mergeCell ref="M39:Q39"/>
    <mergeCell ref="D36:E36"/>
    <mergeCell ref="F36:H36"/>
    <mergeCell ref="D37:E37"/>
    <mergeCell ref="D38:E38"/>
    <mergeCell ref="F38:H38"/>
    <mergeCell ref="D39:E39"/>
    <mergeCell ref="F37:H37"/>
    <mergeCell ref="D40:E40"/>
    <mergeCell ref="F40:H40"/>
    <mergeCell ref="I40:J40"/>
    <mergeCell ref="M40:Q40"/>
    <mergeCell ref="D41:E41"/>
    <mergeCell ref="F41:H41"/>
    <mergeCell ref="I41:J41"/>
    <mergeCell ref="M41:Q41"/>
    <mergeCell ref="B42:G42"/>
    <mergeCell ref="I42:J42"/>
    <mergeCell ref="M42:Q42"/>
    <mergeCell ref="B43:E43"/>
    <mergeCell ref="F43:H43"/>
    <mergeCell ref="I43:J43"/>
    <mergeCell ref="M43:Q43"/>
    <mergeCell ref="B46:F46"/>
    <mergeCell ref="G46:Q46"/>
    <mergeCell ref="B44:H44"/>
    <mergeCell ref="I44:J44"/>
    <mergeCell ref="M44:Q44"/>
    <mergeCell ref="B45:E45"/>
    <mergeCell ref="F45:H45"/>
    <mergeCell ref="I45:J45"/>
    <mergeCell ref="M45:Q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118"/>
  <sheetViews>
    <sheetView showGridLines="0" zoomScalePageLayoutView="0" workbookViewId="0" topLeftCell="A1">
      <selection activeCell="Z4" sqref="Z4"/>
    </sheetView>
  </sheetViews>
  <sheetFormatPr defaultColWidth="9.33203125" defaultRowHeight="12.75"/>
  <cols>
    <col min="1" max="1" width="2.66015625" style="0" customWidth="1"/>
    <col min="2" max="2" width="2.33203125" style="0" customWidth="1"/>
    <col min="3" max="3" width="6.66015625" style="0" customWidth="1"/>
    <col min="4" max="4" width="8.33203125" style="0" customWidth="1"/>
    <col min="5" max="5" width="3.5" style="0" customWidth="1"/>
    <col min="6" max="6" width="9" style="0" customWidth="1"/>
    <col min="7" max="7" width="5" style="0" customWidth="1"/>
    <col min="8" max="8" width="6.33203125" style="0" customWidth="1"/>
    <col min="9" max="9" width="12" style="0" customWidth="1"/>
    <col min="10" max="10" width="11.33203125" style="0" customWidth="1"/>
    <col min="11" max="12" width="10.66015625" style="0" customWidth="1"/>
    <col min="13" max="13" width="10.83203125" style="0" customWidth="1"/>
    <col min="14" max="14" width="11.33203125" style="0" customWidth="1"/>
    <col min="15" max="15" width="9.83203125" style="0" customWidth="1"/>
    <col min="16" max="16" width="10.83203125" style="0" customWidth="1"/>
    <col min="17" max="17" width="8.16015625" style="0" customWidth="1"/>
    <col min="18" max="18" width="10.5" style="0" customWidth="1"/>
    <col min="19" max="19" width="10.33203125" style="0" customWidth="1"/>
    <col min="20" max="20" width="6" style="0" customWidth="1"/>
    <col min="21" max="21" width="3.66015625" style="0" customWidth="1"/>
    <col min="22" max="22" width="4.5" style="0" customWidth="1"/>
    <col min="23" max="23" width="5.33203125" style="0" customWidth="1"/>
  </cols>
  <sheetData>
    <row r="1" spans="1:24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93" t="s">
        <v>327</v>
      </c>
      <c r="P1" s="193"/>
      <c r="Q1" s="193"/>
      <c r="R1" s="193"/>
      <c r="S1" s="193"/>
      <c r="T1" s="193"/>
      <c r="U1" s="193"/>
      <c r="V1" s="7"/>
      <c r="W1" s="7"/>
      <c r="X1" s="6"/>
    </row>
    <row r="2" spans="1:24" ht="26.25" customHeight="1">
      <c r="A2" s="192" t="s">
        <v>67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6"/>
    </row>
    <row r="4" spans="1:23" ht="12.75" customHeight="1">
      <c r="A4" s="190" t="s">
        <v>1</v>
      </c>
      <c r="B4" s="190"/>
      <c r="C4" s="190" t="s">
        <v>2</v>
      </c>
      <c r="D4" s="190" t="s">
        <v>4</v>
      </c>
      <c r="E4" s="190"/>
      <c r="F4" s="190"/>
      <c r="G4" s="190" t="s">
        <v>36</v>
      </c>
      <c r="H4" s="190"/>
      <c r="I4" s="190" t="s">
        <v>35</v>
      </c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</row>
    <row r="5" spans="1:23" ht="12.75" customHeight="1">
      <c r="A5" s="190"/>
      <c r="B5" s="190"/>
      <c r="C5" s="190"/>
      <c r="D5" s="190"/>
      <c r="E5" s="190"/>
      <c r="F5" s="190"/>
      <c r="G5" s="190"/>
      <c r="H5" s="190"/>
      <c r="I5" s="190" t="s">
        <v>34</v>
      </c>
      <c r="J5" s="190" t="s">
        <v>29</v>
      </c>
      <c r="K5" s="190"/>
      <c r="L5" s="190"/>
      <c r="M5" s="190"/>
      <c r="N5" s="190"/>
      <c r="O5" s="190"/>
      <c r="P5" s="190"/>
      <c r="Q5" s="190"/>
      <c r="R5" s="190" t="s">
        <v>33</v>
      </c>
      <c r="S5" s="190" t="s">
        <v>29</v>
      </c>
      <c r="T5" s="190"/>
      <c r="U5" s="190"/>
      <c r="V5" s="190"/>
      <c r="W5" s="190"/>
    </row>
    <row r="6" spans="1:23" ht="10.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 t="s">
        <v>32</v>
      </c>
      <c r="T6" s="190" t="s">
        <v>31</v>
      </c>
      <c r="U6" s="190"/>
      <c r="V6" s="190" t="s">
        <v>65</v>
      </c>
      <c r="W6" s="190"/>
    </row>
    <row r="7" spans="1:23" ht="12.75" customHeight="1">
      <c r="A7" s="190"/>
      <c r="B7" s="190"/>
      <c r="C7" s="190"/>
      <c r="D7" s="190"/>
      <c r="E7" s="190"/>
      <c r="F7" s="190"/>
      <c r="G7" s="190"/>
      <c r="H7" s="190"/>
      <c r="I7" s="190"/>
      <c r="J7" s="190" t="s">
        <v>30</v>
      </c>
      <c r="K7" s="190" t="s">
        <v>29</v>
      </c>
      <c r="L7" s="190"/>
      <c r="M7" s="190" t="s">
        <v>28</v>
      </c>
      <c r="N7" s="190" t="s">
        <v>27</v>
      </c>
      <c r="O7" s="190" t="s">
        <v>26</v>
      </c>
      <c r="P7" s="190" t="s">
        <v>25</v>
      </c>
      <c r="Q7" s="190" t="s">
        <v>24</v>
      </c>
      <c r="R7" s="190"/>
      <c r="S7" s="190"/>
      <c r="T7" s="190"/>
      <c r="U7" s="190"/>
      <c r="V7" s="190"/>
      <c r="W7" s="190"/>
    </row>
    <row r="8" spans="1:23" ht="12.75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 t="s">
        <v>23</v>
      </c>
      <c r="U8" s="190"/>
      <c r="V8" s="190"/>
      <c r="W8" s="190"/>
    </row>
    <row r="9" spans="1:23" ht="63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25" t="s">
        <v>22</v>
      </c>
      <c r="L9" s="25" t="s">
        <v>21</v>
      </c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</row>
    <row r="10" spans="1:23" ht="12.75">
      <c r="A10" s="190">
        <v>1</v>
      </c>
      <c r="B10" s="190"/>
      <c r="C10" s="25">
        <v>2</v>
      </c>
      <c r="D10" s="190">
        <v>4</v>
      </c>
      <c r="E10" s="190"/>
      <c r="F10" s="190"/>
      <c r="G10" s="190">
        <v>5</v>
      </c>
      <c r="H10" s="190"/>
      <c r="I10" s="25">
        <v>6</v>
      </c>
      <c r="J10" s="25">
        <v>7</v>
      </c>
      <c r="K10" s="25">
        <v>8</v>
      </c>
      <c r="L10" s="25">
        <v>9</v>
      </c>
      <c r="M10" s="25">
        <v>10</v>
      </c>
      <c r="N10" s="25">
        <v>11</v>
      </c>
      <c r="O10" s="25">
        <v>12</v>
      </c>
      <c r="P10" s="25">
        <v>13</v>
      </c>
      <c r="Q10" s="25">
        <v>14</v>
      </c>
      <c r="R10" s="25">
        <v>15</v>
      </c>
      <c r="S10" s="25">
        <v>16</v>
      </c>
      <c r="T10" s="190">
        <v>17</v>
      </c>
      <c r="U10" s="190"/>
      <c r="V10" s="190">
        <v>18</v>
      </c>
      <c r="W10" s="190"/>
    </row>
    <row r="11" spans="1:23" ht="20.25" customHeight="1">
      <c r="A11" s="190">
        <v>600</v>
      </c>
      <c r="B11" s="190"/>
      <c r="C11" s="190"/>
      <c r="D11" s="191" t="s">
        <v>191</v>
      </c>
      <c r="E11" s="191"/>
      <c r="F11" s="47" t="s">
        <v>74</v>
      </c>
      <c r="G11" s="188">
        <v>12235209</v>
      </c>
      <c r="H11" s="188"/>
      <c r="I11" s="22">
        <v>12160209</v>
      </c>
      <c r="J11" s="22">
        <v>12140209</v>
      </c>
      <c r="K11" s="22">
        <v>996460</v>
      </c>
      <c r="L11" s="22">
        <v>11143749</v>
      </c>
      <c r="M11" s="22">
        <v>0</v>
      </c>
      <c r="N11" s="22">
        <v>20000</v>
      </c>
      <c r="O11" s="22">
        <v>0</v>
      </c>
      <c r="P11" s="22">
        <v>0</v>
      </c>
      <c r="Q11" s="22">
        <v>0</v>
      </c>
      <c r="R11" s="22">
        <v>75000</v>
      </c>
      <c r="S11" s="22">
        <v>75000</v>
      </c>
      <c r="T11" s="188">
        <v>0</v>
      </c>
      <c r="U11" s="188"/>
      <c r="V11" s="188">
        <v>0</v>
      </c>
      <c r="W11" s="188"/>
    </row>
    <row r="12" spans="1:23" ht="18" customHeight="1">
      <c r="A12" s="190"/>
      <c r="B12" s="190"/>
      <c r="C12" s="190"/>
      <c r="D12" s="191"/>
      <c r="E12" s="191"/>
      <c r="F12" s="47" t="s">
        <v>73</v>
      </c>
      <c r="G12" s="188">
        <v>-203997</v>
      </c>
      <c r="H12" s="188"/>
      <c r="I12" s="22">
        <v>-203997</v>
      </c>
      <c r="J12" s="22">
        <v>-203997</v>
      </c>
      <c r="K12" s="22">
        <v>0</v>
      </c>
      <c r="L12" s="22">
        <v>-203997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188">
        <v>0</v>
      </c>
      <c r="U12" s="188"/>
      <c r="V12" s="188">
        <v>0</v>
      </c>
      <c r="W12" s="188"/>
    </row>
    <row r="13" spans="1:23" ht="18" customHeight="1">
      <c r="A13" s="190"/>
      <c r="B13" s="190"/>
      <c r="C13" s="190"/>
      <c r="D13" s="191"/>
      <c r="E13" s="191"/>
      <c r="F13" s="47" t="s">
        <v>72</v>
      </c>
      <c r="G13" s="188">
        <v>953997</v>
      </c>
      <c r="H13" s="188"/>
      <c r="I13" s="22">
        <v>570000</v>
      </c>
      <c r="J13" s="22">
        <v>570000</v>
      </c>
      <c r="K13" s="22">
        <v>0</v>
      </c>
      <c r="L13" s="22">
        <v>570000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383997</v>
      </c>
      <c r="S13" s="22">
        <v>383997</v>
      </c>
      <c r="T13" s="188">
        <v>0</v>
      </c>
      <c r="U13" s="188"/>
      <c r="V13" s="188">
        <v>0</v>
      </c>
      <c r="W13" s="188"/>
    </row>
    <row r="14" spans="1:23" ht="21" customHeight="1" thickBot="1">
      <c r="A14" s="190"/>
      <c r="B14" s="190"/>
      <c r="C14" s="190"/>
      <c r="D14" s="191"/>
      <c r="E14" s="191"/>
      <c r="F14" s="47" t="s">
        <v>71</v>
      </c>
      <c r="G14" s="188">
        <v>12985209</v>
      </c>
      <c r="H14" s="188"/>
      <c r="I14" s="22">
        <v>12526212</v>
      </c>
      <c r="J14" s="22">
        <v>12506212</v>
      </c>
      <c r="K14" s="22">
        <v>996460</v>
      </c>
      <c r="L14" s="22">
        <v>11509752</v>
      </c>
      <c r="M14" s="22">
        <v>0</v>
      </c>
      <c r="N14" s="22">
        <v>20000</v>
      </c>
      <c r="O14" s="22">
        <v>0</v>
      </c>
      <c r="P14" s="22">
        <v>0</v>
      </c>
      <c r="Q14" s="22">
        <v>0</v>
      </c>
      <c r="R14" s="22">
        <v>458997</v>
      </c>
      <c r="S14" s="22">
        <v>458997</v>
      </c>
      <c r="T14" s="188">
        <v>0</v>
      </c>
      <c r="U14" s="188"/>
      <c r="V14" s="188">
        <v>0</v>
      </c>
      <c r="W14" s="188"/>
    </row>
    <row r="15" spans="1:23" ht="21" customHeight="1" thickBot="1">
      <c r="A15" s="185"/>
      <c r="B15" s="185"/>
      <c r="C15" s="185">
        <v>60014</v>
      </c>
      <c r="D15" s="186" t="s">
        <v>293</v>
      </c>
      <c r="E15" s="186"/>
      <c r="F15" s="48" t="s">
        <v>74</v>
      </c>
      <c r="G15" s="189">
        <v>7724739</v>
      </c>
      <c r="H15" s="189"/>
      <c r="I15" s="23">
        <v>7649739</v>
      </c>
      <c r="J15" s="23">
        <v>7629739</v>
      </c>
      <c r="K15" s="23">
        <v>996460</v>
      </c>
      <c r="L15" s="23">
        <v>6633279</v>
      </c>
      <c r="M15" s="23">
        <v>0</v>
      </c>
      <c r="N15" s="23">
        <v>20000</v>
      </c>
      <c r="O15" s="23">
        <v>0</v>
      </c>
      <c r="P15" s="23">
        <v>0</v>
      </c>
      <c r="Q15" s="23">
        <v>0</v>
      </c>
      <c r="R15" s="23">
        <v>75000</v>
      </c>
      <c r="S15" s="23">
        <v>75000</v>
      </c>
      <c r="T15" s="189">
        <v>0</v>
      </c>
      <c r="U15" s="189"/>
      <c r="V15" s="189">
        <v>0</v>
      </c>
      <c r="W15" s="189"/>
    </row>
    <row r="16" spans="1:23" ht="18.75" customHeight="1" thickBot="1">
      <c r="A16" s="185"/>
      <c r="B16" s="185"/>
      <c r="C16" s="185"/>
      <c r="D16" s="186"/>
      <c r="E16" s="186"/>
      <c r="F16" s="47" t="s">
        <v>73</v>
      </c>
      <c r="G16" s="188">
        <v>-203997</v>
      </c>
      <c r="H16" s="188"/>
      <c r="I16" s="22">
        <v>-203997</v>
      </c>
      <c r="J16" s="22">
        <v>-203997</v>
      </c>
      <c r="K16" s="22">
        <v>0</v>
      </c>
      <c r="L16" s="22">
        <v>-203997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188">
        <v>0</v>
      </c>
      <c r="U16" s="188"/>
      <c r="V16" s="188">
        <v>0</v>
      </c>
      <c r="W16" s="188"/>
    </row>
    <row r="17" spans="1:23" ht="18.75" customHeight="1" thickBot="1">
      <c r="A17" s="185"/>
      <c r="B17" s="185"/>
      <c r="C17" s="185"/>
      <c r="D17" s="186"/>
      <c r="E17" s="186"/>
      <c r="F17" s="47" t="s">
        <v>72</v>
      </c>
      <c r="G17" s="188">
        <v>383997</v>
      </c>
      <c r="H17" s="188"/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383997</v>
      </c>
      <c r="S17" s="22">
        <v>383997</v>
      </c>
      <c r="T17" s="188">
        <v>0</v>
      </c>
      <c r="U17" s="188"/>
      <c r="V17" s="188">
        <v>0</v>
      </c>
      <c r="W17" s="188"/>
    </row>
    <row r="18" spans="1:23" ht="24.75" customHeight="1" thickBot="1">
      <c r="A18" s="185"/>
      <c r="B18" s="185"/>
      <c r="C18" s="185"/>
      <c r="D18" s="186"/>
      <c r="E18" s="186"/>
      <c r="F18" s="47" t="s">
        <v>71</v>
      </c>
      <c r="G18" s="188">
        <v>7904739</v>
      </c>
      <c r="H18" s="188"/>
      <c r="I18" s="22">
        <v>7445742</v>
      </c>
      <c r="J18" s="22">
        <v>7425742</v>
      </c>
      <c r="K18" s="22">
        <v>996460</v>
      </c>
      <c r="L18" s="22">
        <v>6429282</v>
      </c>
      <c r="M18" s="22">
        <v>0</v>
      </c>
      <c r="N18" s="22">
        <v>20000</v>
      </c>
      <c r="O18" s="22">
        <v>0</v>
      </c>
      <c r="P18" s="22">
        <v>0</v>
      </c>
      <c r="Q18" s="22">
        <v>0</v>
      </c>
      <c r="R18" s="22">
        <v>458997</v>
      </c>
      <c r="S18" s="22">
        <v>458997</v>
      </c>
      <c r="T18" s="188">
        <v>0</v>
      </c>
      <c r="U18" s="188"/>
      <c r="V18" s="188">
        <v>0</v>
      </c>
      <c r="W18" s="188"/>
    </row>
    <row r="19" spans="1:23" ht="20.25" customHeight="1" thickBot="1">
      <c r="A19" s="185"/>
      <c r="B19" s="185"/>
      <c r="C19" s="185">
        <v>60078</v>
      </c>
      <c r="D19" s="186" t="s">
        <v>217</v>
      </c>
      <c r="E19" s="186"/>
      <c r="F19" s="48" t="s">
        <v>74</v>
      </c>
      <c r="G19" s="189">
        <v>4510470</v>
      </c>
      <c r="H19" s="189"/>
      <c r="I19" s="23">
        <v>4510470</v>
      </c>
      <c r="J19" s="23">
        <v>4510470</v>
      </c>
      <c r="K19" s="23">
        <v>0</v>
      </c>
      <c r="L19" s="23">
        <v>4510470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89">
        <v>0</v>
      </c>
      <c r="U19" s="189"/>
      <c r="V19" s="189">
        <v>0</v>
      </c>
      <c r="W19" s="189"/>
    </row>
    <row r="20" spans="1:23" ht="20.25" customHeight="1" thickBot="1">
      <c r="A20" s="185"/>
      <c r="B20" s="185"/>
      <c r="C20" s="185"/>
      <c r="D20" s="186"/>
      <c r="E20" s="186"/>
      <c r="F20" s="47" t="s">
        <v>73</v>
      </c>
      <c r="G20" s="188">
        <v>0</v>
      </c>
      <c r="H20" s="188"/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188">
        <v>0</v>
      </c>
      <c r="U20" s="188"/>
      <c r="V20" s="188">
        <v>0</v>
      </c>
      <c r="W20" s="188"/>
    </row>
    <row r="21" spans="1:23" ht="18.75" customHeight="1" thickBot="1">
      <c r="A21" s="185"/>
      <c r="B21" s="185"/>
      <c r="C21" s="185"/>
      <c r="D21" s="186"/>
      <c r="E21" s="186"/>
      <c r="F21" s="47" t="s">
        <v>72</v>
      </c>
      <c r="G21" s="188">
        <v>570000</v>
      </c>
      <c r="H21" s="188"/>
      <c r="I21" s="22">
        <v>570000</v>
      </c>
      <c r="J21" s="22">
        <v>570000</v>
      </c>
      <c r="K21" s="22">
        <v>0</v>
      </c>
      <c r="L21" s="22">
        <v>570000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188">
        <v>0</v>
      </c>
      <c r="U21" s="188"/>
      <c r="V21" s="188">
        <v>0</v>
      </c>
      <c r="W21" s="188"/>
    </row>
    <row r="22" spans="1:23" ht="21" customHeight="1">
      <c r="A22" s="185"/>
      <c r="B22" s="185"/>
      <c r="C22" s="185"/>
      <c r="D22" s="186"/>
      <c r="E22" s="186"/>
      <c r="F22" s="47" t="s">
        <v>71</v>
      </c>
      <c r="G22" s="188">
        <v>5080470</v>
      </c>
      <c r="H22" s="188"/>
      <c r="I22" s="22">
        <v>5080470</v>
      </c>
      <c r="J22" s="22">
        <v>5080470</v>
      </c>
      <c r="K22" s="22">
        <v>0</v>
      </c>
      <c r="L22" s="22">
        <v>5080470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188">
        <v>0</v>
      </c>
      <c r="U22" s="188"/>
      <c r="V22" s="188">
        <v>0</v>
      </c>
      <c r="W22" s="188"/>
    </row>
    <row r="23" spans="1:23" ht="21" customHeight="1">
      <c r="A23" s="190">
        <v>710</v>
      </c>
      <c r="B23" s="190"/>
      <c r="C23" s="190"/>
      <c r="D23" s="191" t="s">
        <v>218</v>
      </c>
      <c r="E23" s="191"/>
      <c r="F23" s="47" t="s">
        <v>74</v>
      </c>
      <c r="G23" s="188">
        <v>574000</v>
      </c>
      <c r="H23" s="188"/>
      <c r="I23" s="22">
        <v>539000</v>
      </c>
      <c r="J23" s="22">
        <v>536500</v>
      </c>
      <c r="K23" s="22">
        <v>236000</v>
      </c>
      <c r="L23" s="22">
        <v>300500</v>
      </c>
      <c r="M23" s="22">
        <v>0</v>
      </c>
      <c r="N23" s="22">
        <v>2500</v>
      </c>
      <c r="O23" s="22">
        <v>0</v>
      </c>
      <c r="P23" s="22">
        <v>0</v>
      </c>
      <c r="Q23" s="22">
        <v>0</v>
      </c>
      <c r="R23" s="22">
        <v>35000</v>
      </c>
      <c r="S23" s="22">
        <v>35000</v>
      </c>
      <c r="T23" s="188">
        <v>0</v>
      </c>
      <c r="U23" s="188"/>
      <c r="V23" s="188">
        <v>0</v>
      </c>
      <c r="W23" s="188"/>
    </row>
    <row r="24" spans="1:23" ht="16.5" customHeight="1">
      <c r="A24" s="190"/>
      <c r="B24" s="190"/>
      <c r="C24" s="190"/>
      <c r="D24" s="191"/>
      <c r="E24" s="191"/>
      <c r="F24" s="47" t="s">
        <v>73</v>
      </c>
      <c r="G24" s="188">
        <v>-3206</v>
      </c>
      <c r="H24" s="188"/>
      <c r="I24" s="22">
        <v>-3206</v>
      </c>
      <c r="J24" s="22">
        <v>-3105</v>
      </c>
      <c r="K24" s="22">
        <v>-352</v>
      </c>
      <c r="L24" s="22">
        <v>-2753</v>
      </c>
      <c r="M24" s="22">
        <v>0</v>
      </c>
      <c r="N24" s="22">
        <v>-101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188">
        <v>0</v>
      </c>
      <c r="U24" s="188"/>
      <c r="V24" s="188">
        <v>0</v>
      </c>
      <c r="W24" s="188"/>
    </row>
    <row r="25" spans="1:23" ht="15.75" customHeight="1">
      <c r="A25" s="190"/>
      <c r="B25" s="190"/>
      <c r="C25" s="190"/>
      <c r="D25" s="191"/>
      <c r="E25" s="191"/>
      <c r="F25" s="47" t="s">
        <v>72</v>
      </c>
      <c r="G25" s="188">
        <v>5806</v>
      </c>
      <c r="H25" s="188"/>
      <c r="I25" s="22">
        <v>5806</v>
      </c>
      <c r="J25" s="22">
        <v>5806</v>
      </c>
      <c r="K25" s="22">
        <v>5806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188">
        <v>0</v>
      </c>
      <c r="U25" s="188"/>
      <c r="V25" s="188">
        <v>0</v>
      </c>
      <c r="W25" s="188"/>
    </row>
    <row r="26" spans="1:23" ht="23.25" customHeight="1" thickBot="1">
      <c r="A26" s="190"/>
      <c r="B26" s="190"/>
      <c r="C26" s="190"/>
      <c r="D26" s="191"/>
      <c r="E26" s="191"/>
      <c r="F26" s="47" t="s">
        <v>71</v>
      </c>
      <c r="G26" s="188">
        <v>576600</v>
      </c>
      <c r="H26" s="188"/>
      <c r="I26" s="22">
        <v>541600</v>
      </c>
      <c r="J26" s="22">
        <v>539201</v>
      </c>
      <c r="K26" s="22">
        <v>241454</v>
      </c>
      <c r="L26" s="22">
        <v>297747</v>
      </c>
      <c r="M26" s="22">
        <v>0</v>
      </c>
      <c r="N26" s="22">
        <v>2399</v>
      </c>
      <c r="O26" s="22">
        <v>0</v>
      </c>
      <c r="P26" s="22">
        <v>0</v>
      </c>
      <c r="Q26" s="22">
        <v>0</v>
      </c>
      <c r="R26" s="22">
        <v>35000</v>
      </c>
      <c r="S26" s="22">
        <v>35000</v>
      </c>
      <c r="T26" s="188">
        <v>0</v>
      </c>
      <c r="U26" s="188"/>
      <c r="V26" s="188">
        <v>0</v>
      </c>
      <c r="W26" s="188"/>
    </row>
    <row r="27" spans="1:23" ht="18.75" customHeight="1" thickBot="1">
      <c r="A27" s="185"/>
      <c r="B27" s="185"/>
      <c r="C27" s="185">
        <v>71015</v>
      </c>
      <c r="D27" s="186" t="s">
        <v>219</v>
      </c>
      <c r="E27" s="186"/>
      <c r="F27" s="48" t="s">
        <v>74</v>
      </c>
      <c r="G27" s="189">
        <v>263000</v>
      </c>
      <c r="H27" s="189"/>
      <c r="I27" s="23">
        <v>263000</v>
      </c>
      <c r="J27" s="23">
        <v>262500</v>
      </c>
      <c r="K27" s="23">
        <v>216000</v>
      </c>
      <c r="L27" s="23">
        <v>46500</v>
      </c>
      <c r="M27" s="23">
        <v>0</v>
      </c>
      <c r="N27" s="23">
        <v>500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89">
        <v>0</v>
      </c>
      <c r="U27" s="189"/>
      <c r="V27" s="189">
        <v>0</v>
      </c>
      <c r="W27" s="189"/>
    </row>
    <row r="28" spans="1:23" ht="15" customHeight="1" thickBot="1">
      <c r="A28" s="185"/>
      <c r="B28" s="185"/>
      <c r="C28" s="185"/>
      <c r="D28" s="186"/>
      <c r="E28" s="186"/>
      <c r="F28" s="47" t="s">
        <v>73</v>
      </c>
      <c r="G28" s="188">
        <v>-3206</v>
      </c>
      <c r="H28" s="188"/>
      <c r="I28" s="22">
        <v>-3206</v>
      </c>
      <c r="J28" s="22">
        <v>-3105</v>
      </c>
      <c r="K28" s="22">
        <v>-352</v>
      </c>
      <c r="L28" s="22">
        <v>-2753</v>
      </c>
      <c r="M28" s="22">
        <v>0</v>
      </c>
      <c r="N28" s="22">
        <v>-101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188">
        <v>0</v>
      </c>
      <c r="U28" s="188"/>
      <c r="V28" s="188">
        <v>0</v>
      </c>
      <c r="W28" s="188"/>
    </row>
    <row r="29" spans="1:23" ht="15" customHeight="1" thickBot="1">
      <c r="A29" s="185"/>
      <c r="B29" s="185"/>
      <c r="C29" s="185"/>
      <c r="D29" s="186"/>
      <c r="E29" s="186"/>
      <c r="F29" s="47" t="s">
        <v>72</v>
      </c>
      <c r="G29" s="188">
        <v>5806</v>
      </c>
      <c r="H29" s="188"/>
      <c r="I29" s="22">
        <v>5806</v>
      </c>
      <c r="J29" s="22">
        <v>5806</v>
      </c>
      <c r="K29" s="22">
        <v>5806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188">
        <v>0</v>
      </c>
      <c r="U29" s="188"/>
      <c r="V29" s="188">
        <v>0</v>
      </c>
      <c r="W29" s="188"/>
    </row>
    <row r="30" spans="1:23" ht="22.5" customHeight="1">
      <c r="A30" s="185"/>
      <c r="B30" s="185"/>
      <c r="C30" s="185"/>
      <c r="D30" s="186"/>
      <c r="E30" s="186"/>
      <c r="F30" s="47" t="s">
        <v>71</v>
      </c>
      <c r="G30" s="188">
        <v>265600</v>
      </c>
      <c r="H30" s="188"/>
      <c r="I30" s="22">
        <v>265600</v>
      </c>
      <c r="J30" s="22">
        <v>265201</v>
      </c>
      <c r="K30" s="22">
        <v>221454</v>
      </c>
      <c r="L30" s="22">
        <v>43747</v>
      </c>
      <c r="M30" s="22">
        <v>0</v>
      </c>
      <c r="N30" s="22">
        <v>399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188">
        <v>0</v>
      </c>
      <c r="U30" s="188"/>
      <c r="V30" s="188">
        <v>0</v>
      </c>
      <c r="W30" s="188"/>
    </row>
    <row r="31" spans="1:23" ht="19.5" customHeight="1">
      <c r="A31" s="190">
        <v>750</v>
      </c>
      <c r="B31" s="190"/>
      <c r="C31" s="190"/>
      <c r="D31" s="191" t="s">
        <v>170</v>
      </c>
      <c r="E31" s="191"/>
      <c r="F31" s="47" t="s">
        <v>74</v>
      </c>
      <c r="G31" s="188">
        <v>6536207</v>
      </c>
      <c r="H31" s="188"/>
      <c r="I31" s="22">
        <v>6472840</v>
      </c>
      <c r="J31" s="22">
        <v>6179500</v>
      </c>
      <c r="K31" s="22">
        <v>4354590</v>
      </c>
      <c r="L31" s="22">
        <v>1824910</v>
      </c>
      <c r="M31" s="22">
        <v>0</v>
      </c>
      <c r="N31" s="22">
        <v>293340</v>
      </c>
      <c r="O31" s="22">
        <v>0</v>
      </c>
      <c r="P31" s="22">
        <v>0</v>
      </c>
      <c r="Q31" s="22">
        <v>0</v>
      </c>
      <c r="R31" s="22">
        <v>63367</v>
      </c>
      <c r="S31" s="22">
        <v>63367</v>
      </c>
      <c r="T31" s="188">
        <v>0</v>
      </c>
      <c r="U31" s="188"/>
      <c r="V31" s="188">
        <v>0</v>
      </c>
      <c r="W31" s="188"/>
    </row>
    <row r="32" spans="1:23" ht="18" customHeight="1">
      <c r="A32" s="190"/>
      <c r="B32" s="190"/>
      <c r="C32" s="190"/>
      <c r="D32" s="191"/>
      <c r="E32" s="191"/>
      <c r="F32" s="47" t="s">
        <v>73</v>
      </c>
      <c r="G32" s="188">
        <v>-5520</v>
      </c>
      <c r="H32" s="188"/>
      <c r="I32" s="22">
        <v>-5520</v>
      </c>
      <c r="J32" s="22">
        <v>-5520</v>
      </c>
      <c r="K32" s="22">
        <v>0</v>
      </c>
      <c r="L32" s="22">
        <v>-5520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188">
        <v>0</v>
      </c>
      <c r="U32" s="188"/>
      <c r="V32" s="188">
        <v>0</v>
      </c>
      <c r="W32" s="188"/>
    </row>
    <row r="33" spans="1:23" ht="18.75" customHeight="1">
      <c r="A33" s="190"/>
      <c r="B33" s="190"/>
      <c r="C33" s="190"/>
      <c r="D33" s="191"/>
      <c r="E33" s="191"/>
      <c r="F33" s="47" t="s">
        <v>72</v>
      </c>
      <c r="G33" s="188">
        <v>5520</v>
      </c>
      <c r="H33" s="188"/>
      <c r="I33" s="22">
        <v>5520</v>
      </c>
      <c r="J33" s="22">
        <v>0</v>
      </c>
      <c r="K33" s="22">
        <v>0</v>
      </c>
      <c r="L33" s="22">
        <v>0</v>
      </c>
      <c r="M33" s="22">
        <v>0</v>
      </c>
      <c r="N33" s="22">
        <v>5520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188">
        <v>0</v>
      </c>
      <c r="U33" s="188"/>
      <c r="V33" s="188">
        <v>0</v>
      </c>
      <c r="W33" s="188"/>
    </row>
    <row r="34" spans="1:23" ht="20.25" customHeight="1" thickBot="1">
      <c r="A34" s="190"/>
      <c r="B34" s="190"/>
      <c r="C34" s="190"/>
      <c r="D34" s="191"/>
      <c r="E34" s="191"/>
      <c r="F34" s="47" t="s">
        <v>71</v>
      </c>
      <c r="G34" s="188">
        <v>6536207</v>
      </c>
      <c r="H34" s="188"/>
      <c r="I34" s="22">
        <v>6472840</v>
      </c>
      <c r="J34" s="22">
        <v>6173980</v>
      </c>
      <c r="K34" s="22">
        <v>4354590</v>
      </c>
      <c r="L34" s="22">
        <v>1819390</v>
      </c>
      <c r="M34" s="22">
        <v>0</v>
      </c>
      <c r="N34" s="22">
        <v>298860</v>
      </c>
      <c r="O34" s="22">
        <v>0</v>
      </c>
      <c r="P34" s="22">
        <v>0</v>
      </c>
      <c r="Q34" s="22">
        <v>0</v>
      </c>
      <c r="R34" s="22">
        <v>63367</v>
      </c>
      <c r="S34" s="22">
        <v>63367</v>
      </c>
      <c r="T34" s="188">
        <v>0</v>
      </c>
      <c r="U34" s="188"/>
      <c r="V34" s="188">
        <v>0</v>
      </c>
      <c r="W34" s="188"/>
    </row>
    <row r="35" spans="1:23" ht="22.5" customHeight="1" thickBot="1">
      <c r="A35" s="185"/>
      <c r="B35" s="185"/>
      <c r="C35" s="185">
        <v>75019</v>
      </c>
      <c r="D35" s="186" t="s">
        <v>220</v>
      </c>
      <c r="E35" s="186"/>
      <c r="F35" s="48" t="s">
        <v>74</v>
      </c>
      <c r="G35" s="189">
        <v>285670</v>
      </c>
      <c r="H35" s="189"/>
      <c r="I35" s="23">
        <v>285670</v>
      </c>
      <c r="J35" s="23">
        <v>31030</v>
      </c>
      <c r="K35" s="23">
        <v>0</v>
      </c>
      <c r="L35" s="23">
        <v>31030</v>
      </c>
      <c r="M35" s="23">
        <v>0</v>
      </c>
      <c r="N35" s="23">
        <v>254640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189">
        <v>0</v>
      </c>
      <c r="U35" s="189"/>
      <c r="V35" s="189">
        <v>0</v>
      </c>
      <c r="W35" s="189"/>
    </row>
    <row r="36" spans="1:23" ht="18" customHeight="1" thickBot="1">
      <c r="A36" s="185"/>
      <c r="B36" s="185"/>
      <c r="C36" s="185"/>
      <c r="D36" s="186"/>
      <c r="E36" s="186"/>
      <c r="F36" s="47" t="s">
        <v>73</v>
      </c>
      <c r="G36" s="188">
        <v>-5520</v>
      </c>
      <c r="H36" s="188"/>
      <c r="I36" s="22">
        <v>-5520</v>
      </c>
      <c r="J36" s="22">
        <v>-5520</v>
      </c>
      <c r="K36" s="22">
        <v>0</v>
      </c>
      <c r="L36" s="22">
        <v>-5520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188">
        <v>0</v>
      </c>
      <c r="U36" s="188"/>
      <c r="V36" s="188">
        <v>0</v>
      </c>
      <c r="W36" s="188"/>
    </row>
    <row r="37" spans="1:23" ht="15.75" customHeight="1" thickBot="1">
      <c r="A37" s="185"/>
      <c r="B37" s="185"/>
      <c r="C37" s="185"/>
      <c r="D37" s="186"/>
      <c r="E37" s="186"/>
      <c r="F37" s="47" t="s">
        <v>72</v>
      </c>
      <c r="G37" s="188">
        <v>5520</v>
      </c>
      <c r="H37" s="188"/>
      <c r="I37" s="22">
        <v>5520</v>
      </c>
      <c r="J37" s="22">
        <v>0</v>
      </c>
      <c r="K37" s="22">
        <v>0</v>
      </c>
      <c r="L37" s="22">
        <v>0</v>
      </c>
      <c r="M37" s="22">
        <v>0</v>
      </c>
      <c r="N37" s="22">
        <v>5520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188">
        <v>0</v>
      </c>
      <c r="U37" s="188"/>
      <c r="V37" s="188">
        <v>0</v>
      </c>
      <c r="W37" s="188"/>
    </row>
    <row r="38" spans="1:23" ht="22.5" customHeight="1">
      <c r="A38" s="185"/>
      <c r="B38" s="185"/>
      <c r="C38" s="185"/>
      <c r="D38" s="186"/>
      <c r="E38" s="186"/>
      <c r="F38" s="47" t="s">
        <v>71</v>
      </c>
      <c r="G38" s="188">
        <v>285670</v>
      </c>
      <c r="H38" s="188"/>
      <c r="I38" s="22">
        <v>285670</v>
      </c>
      <c r="J38" s="22">
        <v>25510</v>
      </c>
      <c r="K38" s="22">
        <v>0</v>
      </c>
      <c r="L38" s="22">
        <v>25510</v>
      </c>
      <c r="M38" s="22">
        <v>0</v>
      </c>
      <c r="N38" s="22">
        <v>260160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188">
        <v>0</v>
      </c>
      <c r="U38" s="188"/>
      <c r="V38" s="188">
        <v>0</v>
      </c>
      <c r="W38" s="188"/>
    </row>
    <row r="39" spans="1:23" ht="21" customHeight="1">
      <c r="A39" s="190">
        <v>754</v>
      </c>
      <c r="B39" s="190"/>
      <c r="C39" s="190"/>
      <c r="D39" s="191" t="s">
        <v>221</v>
      </c>
      <c r="E39" s="191"/>
      <c r="F39" s="47" t="s">
        <v>74</v>
      </c>
      <c r="G39" s="188">
        <v>3633256</v>
      </c>
      <c r="H39" s="188"/>
      <c r="I39" s="22">
        <v>3626992</v>
      </c>
      <c r="J39" s="22">
        <v>3428392</v>
      </c>
      <c r="K39" s="22">
        <v>2899903</v>
      </c>
      <c r="L39" s="22">
        <v>528489</v>
      </c>
      <c r="M39" s="22">
        <v>10000</v>
      </c>
      <c r="N39" s="22">
        <v>188600</v>
      </c>
      <c r="O39" s="22">
        <v>0</v>
      </c>
      <c r="P39" s="22">
        <v>0</v>
      </c>
      <c r="Q39" s="22">
        <v>0</v>
      </c>
      <c r="R39" s="22">
        <v>6264</v>
      </c>
      <c r="S39" s="22">
        <v>6264</v>
      </c>
      <c r="T39" s="188">
        <v>0</v>
      </c>
      <c r="U39" s="188"/>
      <c r="V39" s="188">
        <v>0</v>
      </c>
      <c r="W39" s="188"/>
    </row>
    <row r="40" spans="1:23" ht="18.75" customHeight="1">
      <c r="A40" s="190"/>
      <c r="B40" s="190"/>
      <c r="C40" s="190"/>
      <c r="D40" s="191"/>
      <c r="E40" s="191"/>
      <c r="F40" s="47" t="s">
        <v>73</v>
      </c>
      <c r="G40" s="188">
        <v>-35542</v>
      </c>
      <c r="H40" s="188"/>
      <c r="I40" s="22">
        <v>-35542</v>
      </c>
      <c r="J40" s="22">
        <v>-25542</v>
      </c>
      <c r="K40" s="22">
        <v>-25530</v>
      </c>
      <c r="L40" s="22">
        <v>-12</v>
      </c>
      <c r="M40" s="22">
        <v>0</v>
      </c>
      <c r="N40" s="22">
        <v>-10000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188">
        <v>0</v>
      </c>
      <c r="U40" s="188"/>
      <c r="V40" s="188">
        <v>0</v>
      </c>
      <c r="W40" s="188"/>
    </row>
    <row r="41" spans="1:23" ht="20.25" customHeight="1">
      <c r="A41" s="190"/>
      <c r="B41" s="190"/>
      <c r="C41" s="190"/>
      <c r="D41" s="191"/>
      <c r="E41" s="191"/>
      <c r="F41" s="47" t="s">
        <v>72</v>
      </c>
      <c r="G41" s="188">
        <v>35542</v>
      </c>
      <c r="H41" s="188"/>
      <c r="I41" s="22">
        <v>35542</v>
      </c>
      <c r="J41" s="22">
        <v>35542</v>
      </c>
      <c r="K41" s="22">
        <v>530</v>
      </c>
      <c r="L41" s="22">
        <v>35012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188">
        <v>0</v>
      </c>
      <c r="U41" s="188"/>
      <c r="V41" s="188">
        <v>0</v>
      </c>
      <c r="W41" s="188"/>
    </row>
    <row r="42" spans="1:23" ht="19.5" customHeight="1" thickBot="1">
      <c r="A42" s="190"/>
      <c r="B42" s="190"/>
      <c r="C42" s="190"/>
      <c r="D42" s="191"/>
      <c r="E42" s="191"/>
      <c r="F42" s="47" t="s">
        <v>71</v>
      </c>
      <c r="G42" s="188">
        <v>3633256</v>
      </c>
      <c r="H42" s="188"/>
      <c r="I42" s="22">
        <v>3626992</v>
      </c>
      <c r="J42" s="22">
        <v>3438392</v>
      </c>
      <c r="K42" s="22">
        <v>2874903</v>
      </c>
      <c r="L42" s="22">
        <v>563489</v>
      </c>
      <c r="M42" s="22">
        <v>10000</v>
      </c>
      <c r="N42" s="22">
        <v>178600</v>
      </c>
      <c r="O42" s="22">
        <v>0</v>
      </c>
      <c r="P42" s="22">
        <v>0</v>
      </c>
      <c r="Q42" s="22">
        <v>0</v>
      </c>
      <c r="R42" s="22">
        <v>6264</v>
      </c>
      <c r="S42" s="22">
        <v>6264</v>
      </c>
      <c r="T42" s="188">
        <v>0</v>
      </c>
      <c r="U42" s="188"/>
      <c r="V42" s="188">
        <v>0</v>
      </c>
      <c r="W42" s="188"/>
    </row>
    <row r="43" spans="1:23" ht="18.75" customHeight="1" thickBot="1">
      <c r="A43" s="185"/>
      <c r="B43" s="185"/>
      <c r="C43" s="185">
        <v>75411</v>
      </c>
      <c r="D43" s="186" t="s">
        <v>222</v>
      </c>
      <c r="E43" s="186"/>
      <c r="F43" s="48" t="s">
        <v>74</v>
      </c>
      <c r="G43" s="189">
        <v>3460856</v>
      </c>
      <c r="H43" s="189"/>
      <c r="I43" s="23">
        <v>3454592</v>
      </c>
      <c r="J43" s="23">
        <v>3266992</v>
      </c>
      <c r="K43" s="23">
        <v>2898403</v>
      </c>
      <c r="L43" s="23">
        <v>368589</v>
      </c>
      <c r="M43" s="23">
        <v>0</v>
      </c>
      <c r="N43" s="23">
        <v>187600</v>
      </c>
      <c r="O43" s="23">
        <v>0</v>
      </c>
      <c r="P43" s="23">
        <v>0</v>
      </c>
      <c r="Q43" s="23">
        <v>0</v>
      </c>
      <c r="R43" s="23">
        <v>6264</v>
      </c>
      <c r="S43" s="23">
        <v>6264</v>
      </c>
      <c r="T43" s="189">
        <v>0</v>
      </c>
      <c r="U43" s="189"/>
      <c r="V43" s="189">
        <v>0</v>
      </c>
      <c r="W43" s="189"/>
    </row>
    <row r="44" spans="1:23" ht="16.5" customHeight="1" thickBot="1">
      <c r="A44" s="185"/>
      <c r="B44" s="185"/>
      <c r="C44" s="185"/>
      <c r="D44" s="186"/>
      <c r="E44" s="186"/>
      <c r="F44" s="47" t="s">
        <v>73</v>
      </c>
      <c r="G44" s="188">
        <v>-35542</v>
      </c>
      <c r="H44" s="188"/>
      <c r="I44" s="22">
        <v>-35542</v>
      </c>
      <c r="J44" s="22">
        <v>-25542</v>
      </c>
      <c r="K44" s="22">
        <v>-25530</v>
      </c>
      <c r="L44" s="22">
        <v>-12</v>
      </c>
      <c r="M44" s="22">
        <v>0</v>
      </c>
      <c r="N44" s="22">
        <v>-10000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188">
        <v>0</v>
      </c>
      <c r="U44" s="188"/>
      <c r="V44" s="188">
        <v>0</v>
      </c>
      <c r="W44" s="188"/>
    </row>
    <row r="45" spans="1:23" ht="18.75" customHeight="1" thickBot="1">
      <c r="A45" s="185"/>
      <c r="B45" s="185"/>
      <c r="C45" s="185"/>
      <c r="D45" s="186"/>
      <c r="E45" s="186"/>
      <c r="F45" s="47" t="s">
        <v>72</v>
      </c>
      <c r="G45" s="188">
        <v>35542</v>
      </c>
      <c r="H45" s="188"/>
      <c r="I45" s="22">
        <v>35542</v>
      </c>
      <c r="J45" s="22">
        <v>35542</v>
      </c>
      <c r="K45" s="22">
        <v>530</v>
      </c>
      <c r="L45" s="22">
        <v>35012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188">
        <v>0</v>
      </c>
      <c r="U45" s="188"/>
      <c r="V45" s="188">
        <v>0</v>
      </c>
      <c r="W45" s="188"/>
    </row>
    <row r="46" spans="1:23" ht="21.75" customHeight="1">
      <c r="A46" s="185"/>
      <c r="B46" s="185"/>
      <c r="C46" s="185"/>
      <c r="D46" s="186"/>
      <c r="E46" s="186"/>
      <c r="F46" s="47" t="s">
        <v>71</v>
      </c>
      <c r="G46" s="188">
        <v>3460856</v>
      </c>
      <c r="H46" s="188"/>
      <c r="I46" s="22">
        <v>3454592</v>
      </c>
      <c r="J46" s="22">
        <v>3276992</v>
      </c>
      <c r="K46" s="22">
        <v>2873403</v>
      </c>
      <c r="L46" s="22">
        <v>403589</v>
      </c>
      <c r="M46" s="22">
        <v>0</v>
      </c>
      <c r="N46" s="22">
        <v>177600</v>
      </c>
      <c r="O46" s="22">
        <v>0</v>
      </c>
      <c r="P46" s="22">
        <v>0</v>
      </c>
      <c r="Q46" s="22">
        <v>0</v>
      </c>
      <c r="R46" s="22">
        <v>6264</v>
      </c>
      <c r="S46" s="22">
        <v>6264</v>
      </c>
      <c r="T46" s="188">
        <v>0</v>
      </c>
      <c r="U46" s="188"/>
      <c r="V46" s="188">
        <v>0</v>
      </c>
      <c r="W46" s="188"/>
    </row>
    <row r="47" spans="1:23" ht="18" customHeight="1">
      <c r="A47" s="190">
        <v>801</v>
      </c>
      <c r="B47" s="190"/>
      <c r="C47" s="190"/>
      <c r="D47" s="191" t="s">
        <v>195</v>
      </c>
      <c r="E47" s="191"/>
      <c r="F47" s="47" t="s">
        <v>74</v>
      </c>
      <c r="G47" s="188">
        <v>15736692</v>
      </c>
      <c r="H47" s="188"/>
      <c r="I47" s="22">
        <v>15736692</v>
      </c>
      <c r="J47" s="22">
        <v>13753538</v>
      </c>
      <c r="K47" s="22">
        <v>11945459</v>
      </c>
      <c r="L47" s="22">
        <v>1808079</v>
      </c>
      <c r="M47" s="22">
        <v>1012916</v>
      </c>
      <c r="N47" s="22">
        <v>290106</v>
      </c>
      <c r="O47" s="22">
        <v>680132</v>
      </c>
      <c r="P47" s="22">
        <v>0</v>
      </c>
      <c r="Q47" s="22">
        <v>0</v>
      </c>
      <c r="R47" s="22">
        <v>0</v>
      </c>
      <c r="S47" s="22">
        <v>0</v>
      </c>
      <c r="T47" s="188">
        <v>0</v>
      </c>
      <c r="U47" s="188"/>
      <c r="V47" s="188">
        <v>0</v>
      </c>
      <c r="W47" s="188"/>
    </row>
    <row r="48" spans="1:23" ht="18" customHeight="1">
      <c r="A48" s="190"/>
      <c r="B48" s="190"/>
      <c r="C48" s="190"/>
      <c r="D48" s="191"/>
      <c r="E48" s="191"/>
      <c r="F48" s="47" t="s">
        <v>73</v>
      </c>
      <c r="G48" s="188">
        <v>-151200</v>
      </c>
      <c r="H48" s="188"/>
      <c r="I48" s="22">
        <v>-151200</v>
      </c>
      <c r="J48" s="22">
        <v>-11200</v>
      </c>
      <c r="K48" s="22">
        <v>0</v>
      </c>
      <c r="L48" s="22">
        <v>-11200</v>
      </c>
      <c r="M48" s="22">
        <v>-140000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188">
        <v>0</v>
      </c>
      <c r="U48" s="188"/>
      <c r="V48" s="188">
        <v>0</v>
      </c>
      <c r="W48" s="188"/>
    </row>
    <row r="49" spans="1:23" ht="16.5" customHeight="1">
      <c r="A49" s="190"/>
      <c r="B49" s="190"/>
      <c r="C49" s="190"/>
      <c r="D49" s="191"/>
      <c r="E49" s="191"/>
      <c r="F49" s="47" t="s">
        <v>72</v>
      </c>
      <c r="G49" s="188">
        <v>395600</v>
      </c>
      <c r="H49" s="188"/>
      <c r="I49" s="22">
        <v>395600</v>
      </c>
      <c r="J49" s="22">
        <v>389100</v>
      </c>
      <c r="K49" s="22">
        <v>383100</v>
      </c>
      <c r="L49" s="22">
        <v>6000</v>
      </c>
      <c r="M49" s="22">
        <v>0</v>
      </c>
      <c r="N49" s="22">
        <v>6500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188">
        <v>0</v>
      </c>
      <c r="U49" s="188"/>
      <c r="V49" s="188">
        <v>0</v>
      </c>
      <c r="W49" s="188"/>
    </row>
    <row r="50" spans="1:23" ht="22.5" customHeight="1" thickBot="1">
      <c r="A50" s="190"/>
      <c r="B50" s="190"/>
      <c r="C50" s="190"/>
      <c r="D50" s="191"/>
      <c r="E50" s="191"/>
      <c r="F50" s="47" t="s">
        <v>71</v>
      </c>
      <c r="G50" s="188">
        <v>15981092</v>
      </c>
      <c r="H50" s="188"/>
      <c r="I50" s="22">
        <v>15981092</v>
      </c>
      <c r="J50" s="22">
        <v>14131438</v>
      </c>
      <c r="K50" s="22">
        <v>12328559</v>
      </c>
      <c r="L50" s="22">
        <v>1802879</v>
      </c>
      <c r="M50" s="22">
        <v>872916</v>
      </c>
      <c r="N50" s="22">
        <v>296606</v>
      </c>
      <c r="O50" s="22">
        <v>680132</v>
      </c>
      <c r="P50" s="22">
        <v>0</v>
      </c>
      <c r="Q50" s="22">
        <v>0</v>
      </c>
      <c r="R50" s="22">
        <v>0</v>
      </c>
      <c r="S50" s="22">
        <v>0</v>
      </c>
      <c r="T50" s="188">
        <v>0</v>
      </c>
      <c r="U50" s="188"/>
      <c r="V50" s="188">
        <v>0</v>
      </c>
      <c r="W50" s="188"/>
    </row>
    <row r="51" spans="1:23" ht="19.5" customHeight="1" thickBot="1">
      <c r="A51" s="185"/>
      <c r="B51" s="185"/>
      <c r="C51" s="185">
        <v>80102</v>
      </c>
      <c r="D51" s="186" t="s">
        <v>196</v>
      </c>
      <c r="E51" s="186"/>
      <c r="F51" s="48" t="s">
        <v>74</v>
      </c>
      <c r="G51" s="189">
        <v>737727</v>
      </c>
      <c r="H51" s="189"/>
      <c r="I51" s="23">
        <v>737727</v>
      </c>
      <c r="J51" s="23">
        <v>693627</v>
      </c>
      <c r="K51" s="23">
        <v>602892</v>
      </c>
      <c r="L51" s="23">
        <v>90735</v>
      </c>
      <c r="M51" s="23">
        <v>0</v>
      </c>
      <c r="N51" s="23">
        <v>44100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189">
        <v>0</v>
      </c>
      <c r="U51" s="189"/>
      <c r="V51" s="189">
        <v>0</v>
      </c>
      <c r="W51" s="189"/>
    </row>
    <row r="52" spans="1:23" ht="18" customHeight="1" thickBot="1">
      <c r="A52" s="185"/>
      <c r="B52" s="185"/>
      <c r="C52" s="185"/>
      <c r="D52" s="186"/>
      <c r="E52" s="186"/>
      <c r="F52" s="47" t="s">
        <v>73</v>
      </c>
      <c r="G52" s="188">
        <v>-2300</v>
      </c>
      <c r="H52" s="188"/>
      <c r="I52" s="22">
        <v>-2300</v>
      </c>
      <c r="J52" s="22">
        <v>-2300</v>
      </c>
      <c r="K52" s="22">
        <v>0</v>
      </c>
      <c r="L52" s="22">
        <v>-2300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188">
        <v>0</v>
      </c>
      <c r="U52" s="188"/>
      <c r="V52" s="188">
        <v>0</v>
      </c>
      <c r="W52" s="188"/>
    </row>
    <row r="53" spans="1:23" ht="18" customHeight="1" thickBot="1">
      <c r="A53" s="185"/>
      <c r="B53" s="185"/>
      <c r="C53" s="185"/>
      <c r="D53" s="186"/>
      <c r="E53" s="186"/>
      <c r="F53" s="47" t="s">
        <v>72</v>
      </c>
      <c r="G53" s="188">
        <v>68600</v>
      </c>
      <c r="H53" s="188"/>
      <c r="I53" s="22">
        <v>68600</v>
      </c>
      <c r="J53" s="22">
        <v>64600</v>
      </c>
      <c r="K53" s="22">
        <v>64600</v>
      </c>
      <c r="L53" s="22">
        <v>0</v>
      </c>
      <c r="M53" s="22">
        <v>0</v>
      </c>
      <c r="N53" s="22">
        <v>4000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188">
        <v>0</v>
      </c>
      <c r="U53" s="188"/>
      <c r="V53" s="188">
        <v>0</v>
      </c>
      <c r="W53" s="188"/>
    </row>
    <row r="54" spans="1:23" ht="21.75" customHeight="1" thickBot="1">
      <c r="A54" s="185"/>
      <c r="B54" s="185"/>
      <c r="C54" s="185"/>
      <c r="D54" s="186"/>
      <c r="E54" s="186"/>
      <c r="F54" s="47" t="s">
        <v>71</v>
      </c>
      <c r="G54" s="188">
        <v>804027</v>
      </c>
      <c r="H54" s="188"/>
      <c r="I54" s="22">
        <v>804027</v>
      </c>
      <c r="J54" s="22">
        <v>755927</v>
      </c>
      <c r="K54" s="22">
        <v>667492</v>
      </c>
      <c r="L54" s="22">
        <v>88435</v>
      </c>
      <c r="M54" s="22">
        <v>0</v>
      </c>
      <c r="N54" s="22">
        <v>48100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188">
        <v>0</v>
      </c>
      <c r="U54" s="188"/>
      <c r="V54" s="188">
        <v>0</v>
      </c>
      <c r="W54" s="188"/>
    </row>
    <row r="55" spans="1:23" ht="20.25" customHeight="1" thickBot="1">
      <c r="A55" s="185"/>
      <c r="B55" s="185"/>
      <c r="C55" s="185">
        <v>80105</v>
      </c>
      <c r="D55" s="186" t="s">
        <v>197</v>
      </c>
      <c r="E55" s="186"/>
      <c r="F55" s="48" t="s">
        <v>74</v>
      </c>
      <c r="G55" s="189">
        <v>110358</v>
      </c>
      <c r="H55" s="189"/>
      <c r="I55" s="23">
        <v>110358</v>
      </c>
      <c r="J55" s="23">
        <v>103358</v>
      </c>
      <c r="K55" s="23">
        <v>90758</v>
      </c>
      <c r="L55" s="23">
        <v>12600</v>
      </c>
      <c r="M55" s="23">
        <v>0</v>
      </c>
      <c r="N55" s="23">
        <v>7000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189">
        <v>0</v>
      </c>
      <c r="U55" s="189"/>
      <c r="V55" s="189">
        <v>0</v>
      </c>
      <c r="W55" s="189"/>
    </row>
    <row r="56" spans="1:23" ht="17.25" customHeight="1" thickBot="1">
      <c r="A56" s="185"/>
      <c r="B56" s="185"/>
      <c r="C56" s="185"/>
      <c r="D56" s="186"/>
      <c r="E56" s="186"/>
      <c r="F56" s="47" t="s">
        <v>73</v>
      </c>
      <c r="G56" s="188">
        <v>0</v>
      </c>
      <c r="H56" s="188"/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188">
        <v>0</v>
      </c>
      <c r="U56" s="188"/>
      <c r="V56" s="188">
        <v>0</v>
      </c>
      <c r="W56" s="188"/>
    </row>
    <row r="57" spans="1:23" ht="18" customHeight="1" thickBot="1">
      <c r="A57" s="185"/>
      <c r="B57" s="185"/>
      <c r="C57" s="185"/>
      <c r="D57" s="186"/>
      <c r="E57" s="186"/>
      <c r="F57" s="47" t="s">
        <v>72</v>
      </c>
      <c r="G57" s="188">
        <v>12000</v>
      </c>
      <c r="H57" s="188"/>
      <c r="I57" s="22">
        <v>12000</v>
      </c>
      <c r="J57" s="22">
        <v>12000</v>
      </c>
      <c r="K57" s="22">
        <v>6000</v>
      </c>
      <c r="L57" s="22">
        <v>6000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188">
        <v>0</v>
      </c>
      <c r="U57" s="188"/>
      <c r="V57" s="188">
        <v>0</v>
      </c>
      <c r="W57" s="188"/>
    </row>
    <row r="58" spans="1:23" ht="18.75" customHeight="1" thickBot="1">
      <c r="A58" s="185"/>
      <c r="B58" s="185"/>
      <c r="C58" s="185"/>
      <c r="D58" s="186"/>
      <c r="E58" s="186"/>
      <c r="F58" s="47" t="s">
        <v>71</v>
      </c>
      <c r="G58" s="188">
        <v>122358</v>
      </c>
      <c r="H58" s="188"/>
      <c r="I58" s="22">
        <v>122358</v>
      </c>
      <c r="J58" s="22">
        <v>115358</v>
      </c>
      <c r="K58" s="22">
        <v>96758</v>
      </c>
      <c r="L58" s="22">
        <v>18600</v>
      </c>
      <c r="M58" s="22">
        <v>0</v>
      </c>
      <c r="N58" s="22">
        <v>7000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188">
        <v>0</v>
      </c>
      <c r="U58" s="188"/>
      <c r="V58" s="188">
        <v>0</v>
      </c>
      <c r="W58" s="188"/>
    </row>
    <row r="59" spans="1:23" ht="18" customHeight="1" thickBot="1">
      <c r="A59" s="185"/>
      <c r="B59" s="185"/>
      <c r="C59" s="185">
        <v>80111</v>
      </c>
      <c r="D59" s="186" t="s">
        <v>198</v>
      </c>
      <c r="E59" s="186"/>
      <c r="F59" s="48" t="s">
        <v>74</v>
      </c>
      <c r="G59" s="189">
        <v>1124769</v>
      </c>
      <c r="H59" s="189"/>
      <c r="I59" s="23">
        <v>1124769</v>
      </c>
      <c r="J59" s="23">
        <v>1061769</v>
      </c>
      <c r="K59" s="23">
        <v>965449</v>
      </c>
      <c r="L59" s="23">
        <v>96320</v>
      </c>
      <c r="M59" s="23">
        <v>0</v>
      </c>
      <c r="N59" s="23">
        <v>63000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89">
        <v>0</v>
      </c>
      <c r="U59" s="189"/>
      <c r="V59" s="189">
        <v>0</v>
      </c>
      <c r="W59" s="189"/>
    </row>
    <row r="60" spans="1:23" ht="17.25" customHeight="1" thickBot="1">
      <c r="A60" s="185"/>
      <c r="B60" s="185"/>
      <c r="C60" s="185"/>
      <c r="D60" s="186"/>
      <c r="E60" s="186"/>
      <c r="F60" s="47" t="s">
        <v>73</v>
      </c>
      <c r="G60" s="188">
        <v>-2900</v>
      </c>
      <c r="H60" s="188"/>
      <c r="I60" s="22">
        <v>-2900</v>
      </c>
      <c r="J60" s="22">
        <v>-2900</v>
      </c>
      <c r="K60" s="22">
        <v>0</v>
      </c>
      <c r="L60" s="22">
        <v>-2900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188">
        <v>0</v>
      </c>
      <c r="U60" s="188"/>
      <c r="V60" s="188">
        <v>0</v>
      </c>
      <c r="W60" s="188"/>
    </row>
    <row r="61" spans="1:23" ht="18" customHeight="1" thickBot="1">
      <c r="A61" s="185"/>
      <c r="B61" s="185"/>
      <c r="C61" s="185"/>
      <c r="D61" s="186"/>
      <c r="E61" s="186"/>
      <c r="F61" s="47" t="s">
        <v>72</v>
      </c>
      <c r="G61" s="188">
        <v>66000</v>
      </c>
      <c r="H61" s="188"/>
      <c r="I61" s="22">
        <v>66000</v>
      </c>
      <c r="J61" s="22">
        <v>63500</v>
      </c>
      <c r="K61" s="22">
        <v>63500</v>
      </c>
      <c r="L61" s="22">
        <v>0</v>
      </c>
      <c r="M61" s="22">
        <v>0</v>
      </c>
      <c r="N61" s="22">
        <v>2500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188">
        <v>0</v>
      </c>
      <c r="U61" s="188"/>
      <c r="V61" s="188">
        <v>0</v>
      </c>
      <c r="W61" s="188"/>
    </row>
    <row r="62" spans="1:23" ht="18.75" customHeight="1" thickBot="1">
      <c r="A62" s="185"/>
      <c r="B62" s="185"/>
      <c r="C62" s="185"/>
      <c r="D62" s="186"/>
      <c r="E62" s="186"/>
      <c r="F62" s="47" t="s">
        <v>71</v>
      </c>
      <c r="G62" s="188">
        <v>1187869</v>
      </c>
      <c r="H62" s="188"/>
      <c r="I62" s="22">
        <v>1187869</v>
      </c>
      <c r="J62" s="22">
        <v>1122369</v>
      </c>
      <c r="K62" s="22">
        <v>1028949</v>
      </c>
      <c r="L62" s="22">
        <v>93420</v>
      </c>
      <c r="M62" s="22">
        <v>0</v>
      </c>
      <c r="N62" s="22">
        <v>65500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188">
        <v>0</v>
      </c>
      <c r="U62" s="188"/>
      <c r="V62" s="188">
        <v>0</v>
      </c>
      <c r="W62" s="188"/>
    </row>
    <row r="63" spans="1:23" ht="19.5" customHeight="1" thickBot="1">
      <c r="A63" s="185"/>
      <c r="B63" s="185"/>
      <c r="C63" s="185">
        <v>80120</v>
      </c>
      <c r="D63" s="186" t="s">
        <v>199</v>
      </c>
      <c r="E63" s="186"/>
      <c r="F63" s="48" t="s">
        <v>74</v>
      </c>
      <c r="G63" s="189">
        <v>4561611</v>
      </c>
      <c r="H63" s="189"/>
      <c r="I63" s="23">
        <v>4561611</v>
      </c>
      <c r="J63" s="23">
        <v>4295954</v>
      </c>
      <c r="K63" s="23">
        <v>3902869</v>
      </c>
      <c r="L63" s="23">
        <v>393085</v>
      </c>
      <c r="M63" s="23">
        <v>150000</v>
      </c>
      <c r="N63" s="23">
        <v>31661</v>
      </c>
      <c r="O63" s="23">
        <v>83996</v>
      </c>
      <c r="P63" s="23">
        <v>0</v>
      </c>
      <c r="Q63" s="23">
        <v>0</v>
      </c>
      <c r="R63" s="23">
        <v>0</v>
      </c>
      <c r="S63" s="23">
        <v>0</v>
      </c>
      <c r="T63" s="189">
        <v>0</v>
      </c>
      <c r="U63" s="189"/>
      <c r="V63" s="189">
        <v>0</v>
      </c>
      <c r="W63" s="189"/>
    </row>
    <row r="64" spans="1:23" ht="16.5" customHeight="1" thickBot="1">
      <c r="A64" s="185"/>
      <c r="B64" s="185"/>
      <c r="C64" s="185"/>
      <c r="D64" s="186"/>
      <c r="E64" s="186"/>
      <c r="F64" s="47" t="s">
        <v>73</v>
      </c>
      <c r="G64" s="188">
        <v>-60000</v>
      </c>
      <c r="H64" s="188"/>
      <c r="I64" s="22">
        <v>-60000</v>
      </c>
      <c r="J64" s="22">
        <v>0</v>
      </c>
      <c r="K64" s="22">
        <v>0</v>
      </c>
      <c r="L64" s="22">
        <v>0</v>
      </c>
      <c r="M64" s="22">
        <v>-60000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188">
        <v>0</v>
      </c>
      <c r="U64" s="188"/>
      <c r="V64" s="188">
        <v>0</v>
      </c>
      <c r="W64" s="188"/>
    </row>
    <row r="65" spans="1:23" ht="15.75" customHeight="1" thickBot="1">
      <c r="A65" s="185"/>
      <c r="B65" s="185"/>
      <c r="C65" s="185"/>
      <c r="D65" s="186"/>
      <c r="E65" s="186"/>
      <c r="F65" s="47" t="s">
        <v>72</v>
      </c>
      <c r="G65" s="188">
        <v>19000</v>
      </c>
      <c r="H65" s="188"/>
      <c r="I65" s="22">
        <v>19000</v>
      </c>
      <c r="J65" s="22">
        <v>19000</v>
      </c>
      <c r="K65" s="22">
        <v>19000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188">
        <v>0</v>
      </c>
      <c r="U65" s="188"/>
      <c r="V65" s="188">
        <v>0</v>
      </c>
      <c r="W65" s="188"/>
    </row>
    <row r="66" spans="1:23" ht="20.25" customHeight="1" thickBot="1">
      <c r="A66" s="185"/>
      <c r="B66" s="185"/>
      <c r="C66" s="185"/>
      <c r="D66" s="186"/>
      <c r="E66" s="186"/>
      <c r="F66" s="47" t="s">
        <v>71</v>
      </c>
      <c r="G66" s="188">
        <v>4520611</v>
      </c>
      <c r="H66" s="188"/>
      <c r="I66" s="22">
        <v>4520611</v>
      </c>
      <c r="J66" s="22">
        <v>4314954</v>
      </c>
      <c r="K66" s="22">
        <v>3921869</v>
      </c>
      <c r="L66" s="22">
        <v>393085</v>
      </c>
      <c r="M66" s="22">
        <v>90000</v>
      </c>
      <c r="N66" s="22">
        <v>31661</v>
      </c>
      <c r="O66" s="22">
        <v>83996</v>
      </c>
      <c r="P66" s="22">
        <v>0</v>
      </c>
      <c r="Q66" s="22">
        <v>0</v>
      </c>
      <c r="R66" s="22">
        <v>0</v>
      </c>
      <c r="S66" s="22">
        <v>0</v>
      </c>
      <c r="T66" s="188">
        <v>0</v>
      </c>
      <c r="U66" s="188"/>
      <c r="V66" s="188">
        <v>0</v>
      </c>
      <c r="W66" s="188"/>
    </row>
    <row r="67" spans="1:23" ht="18.75" customHeight="1" thickBot="1">
      <c r="A67" s="185"/>
      <c r="B67" s="185"/>
      <c r="C67" s="185">
        <v>80130</v>
      </c>
      <c r="D67" s="186" t="s">
        <v>200</v>
      </c>
      <c r="E67" s="186"/>
      <c r="F67" s="48" t="s">
        <v>74</v>
      </c>
      <c r="G67" s="189">
        <v>7043114</v>
      </c>
      <c r="H67" s="189"/>
      <c r="I67" s="23">
        <v>7043114</v>
      </c>
      <c r="J67" s="23">
        <v>6124102</v>
      </c>
      <c r="K67" s="23">
        <v>5181100</v>
      </c>
      <c r="L67" s="23">
        <v>943002</v>
      </c>
      <c r="M67" s="23">
        <v>843367</v>
      </c>
      <c r="N67" s="23">
        <v>75645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189">
        <v>0</v>
      </c>
      <c r="U67" s="189"/>
      <c r="V67" s="189">
        <v>0</v>
      </c>
      <c r="W67" s="189"/>
    </row>
    <row r="68" spans="1:23" ht="16.5" customHeight="1" thickBot="1">
      <c r="A68" s="185"/>
      <c r="B68" s="185"/>
      <c r="C68" s="185"/>
      <c r="D68" s="186"/>
      <c r="E68" s="186"/>
      <c r="F68" s="47" t="s">
        <v>73</v>
      </c>
      <c r="G68" s="188">
        <v>-80000</v>
      </c>
      <c r="H68" s="188"/>
      <c r="I68" s="22">
        <v>-80000</v>
      </c>
      <c r="J68" s="22">
        <v>0</v>
      </c>
      <c r="K68" s="22">
        <v>0</v>
      </c>
      <c r="L68" s="22">
        <v>0</v>
      </c>
      <c r="M68" s="22">
        <v>-80000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188">
        <v>0</v>
      </c>
      <c r="U68" s="188"/>
      <c r="V68" s="188">
        <v>0</v>
      </c>
      <c r="W68" s="188"/>
    </row>
    <row r="69" spans="1:23" ht="19.5" customHeight="1" thickBot="1">
      <c r="A69" s="185"/>
      <c r="B69" s="185"/>
      <c r="C69" s="185"/>
      <c r="D69" s="186"/>
      <c r="E69" s="186"/>
      <c r="F69" s="47" t="s">
        <v>72</v>
      </c>
      <c r="G69" s="188">
        <v>205000</v>
      </c>
      <c r="H69" s="188"/>
      <c r="I69" s="22">
        <v>205000</v>
      </c>
      <c r="J69" s="22">
        <v>205000</v>
      </c>
      <c r="K69" s="22">
        <v>205000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188">
        <v>0</v>
      </c>
      <c r="U69" s="188"/>
      <c r="V69" s="188">
        <v>0</v>
      </c>
      <c r="W69" s="188"/>
    </row>
    <row r="70" spans="1:23" ht="18.75" customHeight="1" thickBot="1">
      <c r="A70" s="185"/>
      <c r="B70" s="185"/>
      <c r="C70" s="185"/>
      <c r="D70" s="186"/>
      <c r="E70" s="186"/>
      <c r="F70" s="47" t="s">
        <v>71</v>
      </c>
      <c r="G70" s="188">
        <v>7168114</v>
      </c>
      <c r="H70" s="188"/>
      <c r="I70" s="22">
        <v>7168114</v>
      </c>
      <c r="J70" s="22">
        <v>6329102</v>
      </c>
      <c r="K70" s="22">
        <v>5386100</v>
      </c>
      <c r="L70" s="22">
        <v>943002</v>
      </c>
      <c r="M70" s="22">
        <v>763367</v>
      </c>
      <c r="N70" s="22">
        <v>75645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188">
        <v>0</v>
      </c>
      <c r="U70" s="188"/>
      <c r="V70" s="188">
        <v>0</v>
      </c>
      <c r="W70" s="188"/>
    </row>
    <row r="71" spans="1:23" ht="18" customHeight="1" thickBot="1">
      <c r="A71" s="185"/>
      <c r="B71" s="185"/>
      <c r="C71" s="185">
        <v>80134</v>
      </c>
      <c r="D71" s="186" t="s">
        <v>201</v>
      </c>
      <c r="E71" s="186"/>
      <c r="F71" s="48" t="s">
        <v>74</v>
      </c>
      <c r="G71" s="189">
        <v>1176486</v>
      </c>
      <c r="H71" s="189"/>
      <c r="I71" s="23">
        <v>1176486</v>
      </c>
      <c r="J71" s="23">
        <v>1110286</v>
      </c>
      <c r="K71" s="23">
        <v>1027686</v>
      </c>
      <c r="L71" s="23">
        <v>82600</v>
      </c>
      <c r="M71" s="23">
        <v>0</v>
      </c>
      <c r="N71" s="23">
        <v>66200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189">
        <v>0</v>
      </c>
      <c r="U71" s="189"/>
      <c r="V71" s="189">
        <v>0</v>
      </c>
      <c r="W71" s="189"/>
    </row>
    <row r="72" spans="1:23" ht="21" customHeight="1" thickBot="1">
      <c r="A72" s="185"/>
      <c r="B72" s="185"/>
      <c r="C72" s="185"/>
      <c r="D72" s="186"/>
      <c r="E72" s="186"/>
      <c r="F72" s="47" t="s">
        <v>73</v>
      </c>
      <c r="G72" s="188">
        <v>-2500</v>
      </c>
      <c r="H72" s="188"/>
      <c r="I72" s="22">
        <v>-2500</v>
      </c>
      <c r="J72" s="22">
        <v>-2500</v>
      </c>
      <c r="K72" s="22">
        <v>0</v>
      </c>
      <c r="L72" s="22">
        <v>-2500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188">
        <v>0</v>
      </c>
      <c r="U72" s="188"/>
      <c r="V72" s="188">
        <v>0</v>
      </c>
      <c r="W72" s="188"/>
    </row>
    <row r="73" spans="1:23" ht="18" customHeight="1" thickBot="1">
      <c r="A73" s="185"/>
      <c r="B73" s="185"/>
      <c r="C73" s="185"/>
      <c r="D73" s="186"/>
      <c r="E73" s="186"/>
      <c r="F73" s="47" t="s">
        <v>72</v>
      </c>
      <c r="G73" s="188">
        <v>25000</v>
      </c>
      <c r="H73" s="188"/>
      <c r="I73" s="22">
        <v>25000</v>
      </c>
      <c r="J73" s="22">
        <v>25000</v>
      </c>
      <c r="K73" s="22">
        <v>25000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188">
        <v>0</v>
      </c>
      <c r="U73" s="188"/>
      <c r="V73" s="188">
        <v>0</v>
      </c>
      <c r="W73" s="188"/>
    </row>
    <row r="74" spans="1:23" ht="18.75" customHeight="1" thickBot="1">
      <c r="A74" s="185"/>
      <c r="B74" s="185"/>
      <c r="C74" s="185"/>
      <c r="D74" s="186"/>
      <c r="E74" s="186"/>
      <c r="F74" s="47" t="s">
        <v>71</v>
      </c>
      <c r="G74" s="188">
        <v>1198986</v>
      </c>
      <c r="H74" s="188"/>
      <c r="I74" s="22">
        <v>1198986</v>
      </c>
      <c r="J74" s="22">
        <v>1132786</v>
      </c>
      <c r="K74" s="22">
        <v>1052686</v>
      </c>
      <c r="L74" s="22">
        <v>80100</v>
      </c>
      <c r="M74" s="22">
        <v>0</v>
      </c>
      <c r="N74" s="22">
        <v>66200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188">
        <v>0</v>
      </c>
      <c r="U74" s="188"/>
      <c r="V74" s="188">
        <v>0</v>
      </c>
      <c r="W74" s="188"/>
    </row>
    <row r="75" spans="1:23" ht="18" customHeight="1" thickBot="1">
      <c r="A75" s="185"/>
      <c r="B75" s="185"/>
      <c r="C75" s="185">
        <v>80195</v>
      </c>
      <c r="D75" s="186" t="s">
        <v>13</v>
      </c>
      <c r="E75" s="186"/>
      <c r="F75" s="48" t="s">
        <v>74</v>
      </c>
      <c r="G75" s="189">
        <v>656527</v>
      </c>
      <c r="H75" s="189"/>
      <c r="I75" s="23">
        <v>656527</v>
      </c>
      <c r="J75" s="23">
        <v>58391</v>
      </c>
      <c r="K75" s="23">
        <v>1000</v>
      </c>
      <c r="L75" s="23">
        <v>57391</v>
      </c>
      <c r="M75" s="23">
        <v>0</v>
      </c>
      <c r="N75" s="23">
        <v>2000</v>
      </c>
      <c r="O75" s="23">
        <v>596136</v>
      </c>
      <c r="P75" s="23">
        <v>0</v>
      </c>
      <c r="Q75" s="23">
        <v>0</v>
      </c>
      <c r="R75" s="23">
        <v>0</v>
      </c>
      <c r="S75" s="23">
        <v>0</v>
      </c>
      <c r="T75" s="189">
        <v>0</v>
      </c>
      <c r="U75" s="189"/>
      <c r="V75" s="189">
        <v>0</v>
      </c>
      <c r="W75" s="189"/>
    </row>
    <row r="76" spans="1:23" ht="18.75" customHeight="1" thickBot="1">
      <c r="A76" s="185"/>
      <c r="B76" s="185"/>
      <c r="C76" s="185"/>
      <c r="D76" s="186"/>
      <c r="E76" s="186"/>
      <c r="F76" s="47" t="s">
        <v>73</v>
      </c>
      <c r="G76" s="188">
        <v>-3500</v>
      </c>
      <c r="H76" s="188"/>
      <c r="I76" s="22">
        <v>-3500</v>
      </c>
      <c r="J76" s="22">
        <v>-3500</v>
      </c>
      <c r="K76" s="22">
        <v>0</v>
      </c>
      <c r="L76" s="22">
        <v>-3500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188">
        <v>0</v>
      </c>
      <c r="U76" s="188"/>
      <c r="V76" s="188">
        <v>0</v>
      </c>
      <c r="W76" s="188"/>
    </row>
    <row r="77" spans="1:23" ht="18" customHeight="1" thickBot="1">
      <c r="A77" s="185"/>
      <c r="B77" s="185"/>
      <c r="C77" s="185"/>
      <c r="D77" s="186"/>
      <c r="E77" s="186"/>
      <c r="F77" s="47" t="s">
        <v>72</v>
      </c>
      <c r="G77" s="188">
        <v>0</v>
      </c>
      <c r="H77" s="188"/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188">
        <v>0</v>
      </c>
      <c r="U77" s="188"/>
      <c r="V77" s="188">
        <v>0</v>
      </c>
      <c r="W77" s="188"/>
    </row>
    <row r="78" spans="1:23" ht="22.5" customHeight="1">
      <c r="A78" s="185"/>
      <c r="B78" s="185"/>
      <c r="C78" s="185"/>
      <c r="D78" s="186"/>
      <c r="E78" s="186"/>
      <c r="F78" s="47" t="s">
        <v>71</v>
      </c>
      <c r="G78" s="188">
        <v>653027</v>
      </c>
      <c r="H78" s="188"/>
      <c r="I78" s="22">
        <v>653027</v>
      </c>
      <c r="J78" s="22">
        <v>54891</v>
      </c>
      <c r="K78" s="22">
        <v>1000</v>
      </c>
      <c r="L78" s="22">
        <v>53891</v>
      </c>
      <c r="M78" s="22">
        <v>0</v>
      </c>
      <c r="N78" s="22">
        <v>2000</v>
      </c>
      <c r="O78" s="22">
        <v>596136</v>
      </c>
      <c r="P78" s="22">
        <v>0</v>
      </c>
      <c r="Q78" s="22">
        <v>0</v>
      </c>
      <c r="R78" s="22">
        <v>0</v>
      </c>
      <c r="S78" s="22">
        <v>0</v>
      </c>
      <c r="T78" s="188">
        <v>0</v>
      </c>
      <c r="U78" s="188"/>
      <c r="V78" s="188">
        <v>0</v>
      </c>
      <c r="W78" s="188"/>
    </row>
    <row r="79" spans="1:23" ht="21" customHeight="1">
      <c r="A79" s="190">
        <v>852</v>
      </c>
      <c r="B79" s="190"/>
      <c r="C79" s="190"/>
      <c r="D79" s="191" t="s">
        <v>15</v>
      </c>
      <c r="E79" s="191"/>
      <c r="F79" s="47" t="s">
        <v>74</v>
      </c>
      <c r="G79" s="188">
        <v>16397149</v>
      </c>
      <c r="H79" s="188"/>
      <c r="I79" s="22">
        <v>15342870</v>
      </c>
      <c r="J79" s="22">
        <v>13733318</v>
      </c>
      <c r="K79" s="22">
        <v>8451488</v>
      </c>
      <c r="L79" s="22">
        <v>5281830</v>
      </c>
      <c r="M79" s="22">
        <v>209000</v>
      </c>
      <c r="N79" s="22">
        <v>1076531</v>
      </c>
      <c r="O79" s="22">
        <v>324021</v>
      </c>
      <c r="P79" s="22">
        <v>0</v>
      </c>
      <c r="Q79" s="22">
        <v>0</v>
      </c>
      <c r="R79" s="22">
        <v>1054279</v>
      </c>
      <c r="S79" s="22">
        <v>1054279</v>
      </c>
      <c r="T79" s="188">
        <v>0</v>
      </c>
      <c r="U79" s="188"/>
      <c r="V79" s="188">
        <v>0</v>
      </c>
      <c r="W79" s="188"/>
    </row>
    <row r="80" spans="1:23" ht="18" customHeight="1">
      <c r="A80" s="190"/>
      <c r="B80" s="190"/>
      <c r="C80" s="190"/>
      <c r="D80" s="191"/>
      <c r="E80" s="191"/>
      <c r="F80" s="47" t="s">
        <v>73</v>
      </c>
      <c r="G80" s="188">
        <v>-92001</v>
      </c>
      <c r="H80" s="188"/>
      <c r="I80" s="22">
        <v>-26178</v>
      </c>
      <c r="J80" s="22">
        <v>-26178</v>
      </c>
      <c r="K80" s="22">
        <v>-10400</v>
      </c>
      <c r="L80" s="22">
        <v>-15778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-65823</v>
      </c>
      <c r="S80" s="22">
        <v>-65823</v>
      </c>
      <c r="T80" s="188">
        <v>0</v>
      </c>
      <c r="U80" s="188"/>
      <c r="V80" s="188">
        <v>0</v>
      </c>
      <c r="W80" s="188"/>
    </row>
    <row r="81" spans="1:23" ht="17.25" customHeight="1">
      <c r="A81" s="190"/>
      <c r="B81" s="190"/>
      <c r="C81" s="190"/>
      <c r="D81" s="191"/>
      <c r="E81" s="191"/>
      <c r="F81" s="47" t="s">
        <v>72</v>
      </c>
      <c r="G81" s="188">
        <v>266824</v>
      </c>
      <c r="H81" s="188"/>
      <c r="I81" s="22">
        <v>266824</v>
      </c>
      <c r="J81" s="22">
        <v>266824</v>
      </c>
      <c r="K81" s="22">
        <v>103158</v>
      </c>
      <c r="L81" s="22">
        <v>163666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188">
        <v>0</v>
      </c>
      <c r="U81" s="188"/>
      <c r="V81" s="188">
        <v>0</v>
      </c>
      <c r="W81" s="188"/>
    </row>
    <row r="82" spans="1:23" ht="20.25" customHeight="1" thickBot="1">
      <c r="A82" s="190"/>
      <c r="B82" s="190"/>
      <c r="C82" s="190"/>
      <c r="D82" s="191"/>
      <c r="E82" s="191"/>
      <c r="F82" s="47" t="s">
        <v>71</v>
      </c>
      <c r="G82" s="188">
        <v>16571972</v>
      </c>
      <c r="H82" s="188"/>
      <c r="I82" s="22">
        <v>15583516</v>
      </c>
      <c r="J82" s="22">
        <v>13973964</v>
      </c>
      <c r="K82" s="22">
        <v>8544246</v>
      </c>
      <c r="L82" s="22">
        <v>5429718</v>
      </c>
      <c r="M82" s="22">
        <v>209000</v>
      </c>
      <c r="N82" s="22">
        <v>1076531</v>
      </c>
      <c r="O82" s="22">
        <v>324021</v>
      </c>
      <c r="P82" s="22">
        <v>0</v>
      </c>
      <c r="Q82" s="22">
        <v>0</v>
      </c>
      <c r="R82" s="22">
        <v>988456</v>
      </c>
      <c r="S82" s="22">
        <v>988456</v>
      </c>
      <c r="T82" s="188">
        <v>0</v>
      </c>
      <c r="U82" s="188"/>
      <c r="V82" s="188">
        <v>0</v>
      </c>
      <c r="W82" s="188"/>
    </row>
    <row r="83" spans="1:23" ht="20.25" customHeight="1" thickBot="1">
      <c r="A83" s="185"/>
      <c r="B83" s="185"/>
      <c r="C83" s="185">
        <v>85202</v>
      </c>
      <c r="D83" s="186" t="s">
        <v>203</v>
      </c>
      <c r="E83" s="186"/>
      <c r="F83" s="48" t="s">
        <v>74</v>
      </c>
      <c r="G83" s="189">
        <v>12355231</v>
      </c>
      <c r="H83" s="189"/>
      <c r="I83" s="23">
        <v>11940452</v>
      </c>
      <c r="J83" s="23">
        <v>11790483</v>
      </c>
      <c r="K83" s="23">
        <v>7368972</v>
      </c>
      <c r="L83" s="23">
        <v>4421511</v>
      </c>
      <c r="M83" s="23">
        <v>0</v>
      </c>
      <c r="N83" s="23">
        <v>44000</v>
      </c>
      <c r="O83" s="23">
        <v>105969</v>
      </c>
      <c r="P83" s="23">
        <v>0</v>
      </c>
      <c r="Q83" s="23">
        <v>0</v>
      </c>
      <c r="R83" s="23">
        <v>414779</v>
      </c>
      <c r="S83" s="23">
        <v>414779</v>
      </c>
      <c r="T83" s="189">
        <v>0</v>
      </c>
      <c r="U83" s="189"/>
      <c r="V83" s="189">
        <v>0</v>
      </c>
      <c r="W83" s="189"/>
    </row>
    <row r="84" spans="1:23" ht="18" customHeight="1" thickBot="1">
      <c r="A84" s="185"/>
      <c r="B84" s="185"/>
      <c r="C84" s="185"/>
      <c r="D84" s="186"/>
      <c r="E84" s="186"/>
      <c r="F84" s="47" t="s">
        <v>73</v>
      </c>
      <c r="G84" s="188">
        <v>-65823</v>
      </c>
      <c r="H84" s="188"/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-65823</v>
      </c>
      <c r="S84" s="22">
        <v>-65823</v>
      </c>
      <c r="T84" s="188">
        <v>0</v>
      </c>
      <c r="U84" s="188"/>
      <c r="V84" s="188">
        <v>0</v>
      </c>
      <c r="W84" s="188"/>
    </row>
    <row r="85" spans="1:23" ht="18" customHeight="1" thickBot="1">
      <c r="A85" s="185"/>
      <c r="B85" s="185"/>
      <c r="C85" s="185"/>
      <c r="D85" s="186"/>
      <c r="E85" s="186"/>
      <c r="F85" s="47" t="s">
        <v>72</v>
      </c>
      <c r="G85" s="188">
        <v>228111</v>
      </c>
      <c r="H85" s="188"/>
      <c r="I85" s="22">
        <v>228111</v>
      </c>
      <c r="J85" s="22">
        <v>228111</v>
      </c>
      <c r="K85" s="22">
        <v>65823</v>
      </c>
      <c r="L85" s="22">
        <v>162288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188">
        <v>0</v>
      </c>
      <c r="U85" s="188"/>
      <c r="V85" s="188">
        <v>0</v>
      </c>
      <c r="W85" s="188"/>
    </row>
    <row r="86" spans="1:23" ht="19.5" customHeight="1" thickBot="1">
      <c r="A86" s="185"/>
      <c r="B86" s="185"/>
      <c r="C86" s="185"/>
      <c r="D86" s="186"/>
      <c r="E86" s="186"/>
      <c r="F86" s="47" t="s">
        <v>71</v>
      </c>
      <c r="G86" s="188">
        <v>12517519</v>
      </c>
      <c r="H86" s="188"/>
      <c r="I86" s="22">
        <v>12168563</v>
      </c>
      <c r="J86" s="22">
        <v>12018594</v>
      </c>
      <c r="K86" s="22">
        <v>7434795</v>
      </c>
      <c r="L86" s="22">
        <v>4583799</v>
      </c>
      <c r="M86" s="22">
        <v>0</v>
      </c>
      <c r="N86" s="22">
        <v>44000</v>
      </c>
      <c r="O86" s="22">
        <v>105969</v>
      </c>
      <c r="P86" s="22">
        <v>0</v>
      </c>
      <c r="Q86" s="22">
        <v>0</v>
      </c>
      <c r="R86" s="22">
        <v>348956</v>
      </c>
      <c r="S86" s="22">
        <v>348956</v>
      </c>
      <c r="T86" s="188">
        <v>0</v>
      </c>
      <c r="U86" s="188"/>
      <c r="V86" s="188">
        <v>0</v>
      </c>
      <c r="W86" s="188"/>
    </row>
    <row r="87" spans="1:23" ht="20.25" customHeight="1" thickBot="1">
      <c r="A87" s="185"/>
      <c r="B87" s="185"/>
      <c r="C87" s="185">
        <v>85295</v>
      </c>
      <c r="D87" s="186" t="s">
        <v>13</v>
      </c>
      <c r="E87" s="186"/>
      <c r="F87" s="48" t="s">
        <v>74</v>
      </c>
      <c r="G87" s="189">
        <v>708052</v>
      </c>
      <c r="H87" s="189"/>
      <c r="I87" s="23">
        <v>581552</v>
      </c>
      <c r="J87" s="23">
        <v>361500</v>
      </c>
      <c r="K87" s="23">
        <v>25000</v>
      </c>
      <c r="L87" s="23">
        <v>336500</v>
      </c>
      <c r="M87" s="23">
        <v>0</v>
      </c>
      <c r="N87" s="23">
        <v>2000</v>
      </c>
      <c r="O87" s="23">
        <v>218052</v>
      </c>
      <c r="P87" s="23">
        <v>0</v>
      </c>
      <c r="Q87" s="23">
        <v>0</v>
      </c>
      <c r="R87" s="23">
        <v>126500</v>
      </c>
      <c r="S87" s="23">
        <v>126500</v>
      </c>
      <c r="T87" s="189">
        <v>0</v>
      </c>
      <c r="U87" s="189"/>
      <c r="V87" s="189">
        <v>0</v>
      </c>
      <c r="W87" s="189"/>
    </row>
    <row r="88" spans="1:23" ht="18.75" customHeight="1" thickBot="1">
      <c r="A88" s="185"/>
      <c r="B88" s="185"/>
      <c r="C88" s="185"/>
      <c r="D88" s="186"/>
      <c r="E88" s="186"/>
      <c r="F88" s="47" t="s">
        <v>73</v>
      </c>
      <c r="G88" s="188">
        <v>-26178</v>
      </c>
      <c r="H88" s="188"/>
      <c r="I88" s="22">
        <v>-26178</v>
      </c>
      <c r="J88" s="22">
        <v>-26178</v>
      </c>
      <c r="K88" s="22">
        <v>-10400</v>
      </c>
      <c r="L88" s="22">
        <v>-15778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188">
        <v>0</v>
      </c>
      <c r="U88" s="188"/>
      <c r="V88" s="188">
        <v>0</v>
      </c>
      <c r="W88" s="188"/>
    </row>
    <row r="89" spans="1:23" ht="18" customHeight="1" thickBot="1">
      <c r="A89" s="185"/>
      <c r="B89" s="185"/>
      <c r="C89" s="185"/>
      <c r="D89" s="186"/>
      <c r="E89" s="186"/>
      <c r="F89" s="47" t="s">
        <v>72</v>
      </c>
      <c r="G89" s="188">
        <v>38713</v>
      </c>
      <c r="H89" s="188"/>
      <c r="I89" s="22">
        <v>38713</v>
      </c>
      <c r="J89" s="22">
        <v>38713</v>
      </c>
      <c r="K89" s="22">
        <v>37335</v>
      </c>
      <c r="L89" s="22">
        <v>1378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188">
        <v>0</v>
      </c>
      <c r="U89" s="188"/>
      <c r="V89" s="188">
        <v>0</v>
      </c>
      <c r="W89" s="188"/>
    </row>
    <row r="90" spans="1:23" ht="18.75" customHeight="1">
      <c r="A90" s="185"/>
      <c r="B90" s="185"/>
      <c r="C90" s="185"/>
      <c r="D90" s="186"/>
      <c r="E90" s="186"/>
      <c r="F90" s="47" t="s">
        <v>71</v>
      </c>
      <c r="G90" s="188">
        <v>720587</v>
      </c>
      <c r="H90" s="188"/>
      <c r="I90" s="22">
        <v>594087</v>
      </c>
      <c r="J90" s="22">
        <v>374035</v>
      </c>
      <c r="K90" s="22">
        <v>51935</v>
      </c>
      <c r="L90" s="22">
        <v>322100</v>
      </c>
      <c r="M90" s="22">
        <v>0</v>
      </c>
      <c r="N90" s="22">
        <v>2000</v>
      </c>
      <c r="O90" s="22">
        <v>218052</v>
      </c>
      <c r="P90" s="22">
        <v>0</v>
      </c>
      <c r="Q90" s="22">
        <v>0</v>
      </c>
      <c r="R90" s="22">
        <v>126500</v>
      </c>
      <c r="S90" s="22">
        <v>126500</v>
      </c>
      <c r="T90" s="188">
        <v>0</v>
      </c>
      <c r="U90" s="188"/>
      <c r="V90" s="188">
        <v>0</v>
      </c>
      <c r="W90" s="188"/>
    </row>
    <row r="91" spans="1:23" ht="17.25" customHeight="1">
      <c r="A91" s="190">
        <v>853</v>
      </c>
      <c r="B91" s="190"/>
      <c r="C91" s="190"/>
      <c r="D91" s="191" t="s">
        <v>204</v>
      </c>
      <c r="E91" s="191"/>
      <c r="F91" s="47" t="s">
        <v>74</v>
      </c>
      <c r="G91" s="188">
        <v>2497178</v>
      </c>
      <c r="H91" s="188"/>
      <c r="I91" s="22">
        <v>2497178</v>
      </c>
      <c r="J91" s="22">
        <v>1833723</v>
      </c>
      <c r="K91" s="22">
        <v>1608799</v>
      </c>
      <c r="L91" s="22">
        <v>224924</v>
      </c>
      <c r="M91" s="22">
        <v>140410</v>
      </c>
      <c r="N91" s="22">
        <v>11580</v>
      </c>
      <c r="O91" s="22">
        <v>511465</v>
      </c>
      <c r="P91" s="22">
        <v>0</v>
      </c>
      <c r="Q91" s="22">
        <v>0</v>
      </c>
      <c r="R91" s="22">
        <v>0</v>
      </c>
      <c r="S91" s="22">
        <v>0</v>
      </c>
      <c r="T91" s="188">
        <v>0</v>
      </c>
      <c r="U91" s="188"/>
      <c r="V91" s="188">
        <v>0</v>
      </c>
      <c r="W91" s="188"/>
    </row>
    <row r="92" spans="1:23" ht="18.75" customHeight="1">
      <c r="A92" s="190"/>
      <c r="B92" s="190"/>
      <c r="C92" s="190"/>
      <c r="D92" s="191"/>
      <c r="E92" s="191"/>
      <c r="F92" s="47" t="s">
        <v>73</v>
      </c>
      <c r="G92" s="188">
        <v>-50700</v>
      </c>
      <c r="H92" s="188"/>
      <c r="I92" s="22">
        <v>-50700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-50700</v>
      </c>
      <c r="P92" s="22">
        <v>0</v>
      </c>
      <c r="Q92" s="22">
        <v>0</v>
      </c>
      <c r="R92" s="22">
        <v>0</v>
      </c>
      <c r="S92" s="22">
        <v>0</v>
      </c>
      <c r="T92" s="188">
        <v>0</v>
      </c>
      <c r="U92" s="188"/>
      <c r="V92" s="188">
        <v>0</v>
      </c>
      <c r="W92" s="188"/>
    </row>
    <row r="93" spans="1:23" ht="16.5" customHeight="1">
      <c r="A93" s="190"/>
      <c r="B93" s="190"/>
      <c r="C93" s="190"/>
      <c r="D93" s="191"/>
      <c r="E93" s="191"/>
      <c r="F93" s="47" t="s">
        <v>72</v>
      </c>
      <c r="G93" s="188">
        <v>50700</v>
      </c>
      <c r="H93" s="188"/>
      <c r="I93" s="22">
        <v>50700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50700</v>
      </c>
      <c r="P93" s="22">
        <v>0</v>
      </c>
      <c r="Q93" s="22">
        <v>0</v>
      </c>
      <c r="R93" s="22">
        <v>0</v>
      </c>
      <c r="S93" s="22">
        <v>0</v>
      </c>
      <c r="T93" s="188">
        <v>0</v>
      </c>
      <c r="U93" s="188"/>
      <c r="V93" s="188">
        <v>0</v>
      </c>
      <c r="W93" s="188"/>
    </row>
    <row r="94" spans="1:23" ht="22.5" customHeight="1" thickBot="1">
      <c r="A94" s="190"/>
      <c r="B94" s="190"/>
      <c r="C94" s="190"/>
      <c r="D94" s="191"/>
      <c r="E94" s="191"/>
      <c r="F94" s="47" t="s">
        <v>71</v>
      </c>
      <c r="G94" s="188">
        <v>2497178</v>
      </c>
      <c r="H94" s="188"/>
      <c r="I94" s="22">
        <v>2497178</v>
      </c>
      <c r="J94" s="22">
        <v>1833723</v>
      </c>
      <c r="K94" s="22">
        <v>1608799</v>
      </c>
      <c r="L94" s="22">
        <v>224924</v>
      </c>
      <c r="M94" s="22">
        <v>140410</v>
      </c>
      <c r="N94" s="22">
        <v>11580</v>
      </c>
      <c r="O94" s="22">
        <v>511465</v>
      </c>
      <c r="P94" s="22">
        <v>0</v>
      </c>
      <c r="Q94" s="22">
        <v>0</v>
      </c>
      <c r="R94" s="22">
        <v>0</v>
      </c>
      <c r="S94" s="22">
        <v>0</v>
      </c>
      <c r="T94" s="188">
        <v>0</v>
      </c>
      <c r="U94" s="188"/>
      <c r="V94" s="188">
        <v>0</v>
      </c>
      <c r="W94" s="188"/>
    </row>
    <row r="95" spans="1:23" ht="21" customHeight="1" thickBot="1">
      <c r="A95" s="185"/>
      <c r="B95" s="185"/>
      <c r="C95" s="185">
        <v>85395</v>
      </c>
      <c r="D95" s="186" t="s">
        <v>13</v>
      </c>
      <c r="E95" s="186"/>
      <c r="F95" s="48" t="s">
        <v>74</v>
      </c>
      <c r="G95" s="189">
        <v>541465</v>
      </c>
      <c r="H95" s="189"/>
      <c r="I95" s="23">
        <v>541465</v>
      </c>
      <c r="J95" s="23">
        <v>28000</v>
      </c>
      <c r="K95" s="23">
        <v>4000</v>
      </c>
      <c r="L95" s="23">
        <v>24000</v>
      </c>
      <c r="M95" s="23">
        <v>0</v>
      </c>
      <c r="N95" s="23">
        <v>2000</v>
      </c>
      <c r="O95" s="23">
        <v>511465</v>
      </c>
      <c r="P95" s="23">
        <v>0</v>
      </c>
      <c r="Q95" s="23">
        <v>0</v>
      </c>
      <c r="R95" s="23">
        <v>0</v>
      </c>
      <c r="S95" s="23">
        <v>0</v>
      </c>
      <c r="T95" s="189">
        <v>0</v>
      </c>
      <c r="U95" s="189"/>
      <c r="V95" s="189">
        <v>0</v>
      </c>
      <c r="W95" s="189"/>
    </row>
    <row r="96" spans="1:23" ht="17.25" customHeight="1" thickBot="1">
      <c r="A96" s="185"/>
      <c r="B96" s="185"/>
      <c r="C96" s="185"/>
      <c r="D96" s="186"/>
      <c r="E96" s="186"/>
      <c r="F96" s="47" t="s">
        <v>73</v>
      </c>
      <c r="G96" s="188">
        <v>-50700</v>
      </c>
      <c r="H96" s="188"/>
      <c r="I96" s="22">
        <v>-50700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-50700</v>
      </c>
      <c r="P96" s="22">
        <v>0</v>
      </c>
      <c r="Q96" s="22">
        <v>0</v>
      </c>
      <c r="R96" s="22">
        <v>0</v>
      </c>
      <c r="S96" s="22">
        <v>0</v>
      </c>
      <c r="T96" s="188">
        <v>0</v>
      </c>
      <c r="U96" s="188"/>
      <c r="V96" s="188">
        <v>0</v>
      </c>
      <c r="W96" s="188"/>
    </row>
    <row r="97" spans="1:23" ht="19.5" customHeight="1" thickBot="1">
      <c r="A97" s="185"/>
      <c r="B97" s="185"/>
      <c r="C97" s="185"/>
      <c r="D97" s="186"/>
      <c r="E97" s="186"/>
      <c r="F97" s="47" t="s">
        <v>72</v>
      </c>
      <c r="G97" s="188">
        <v>50700</v>
      </c>
      <c r="H97" s="188"/>
      <c r="I97" s="22">
        <v>50700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50700</v>
      </c>
      <c r="P97" s="22">
        <v>0</v>
      </c>
      <c r="Q97" s="22">
        <v>0</v>
      </c>
      <c r="R97" s="22">
        <v>0</v>
      </c>
      <c r="S97" s="22">
        <v>0</v>
      </c>
      <c r="T97" s="188">
        <v>0</v>
      </c>
      <c r="U97" s="188"/>
      <c r="V97" s="188">
        <v>0</v>
      </c>
      <c r="W97" s="188"/>
    </row>
    <row r="98" spans="1:23" ht="19.5" customHeight="1">
      <c r="A98" s="185"/>
      <c r="B98" s="185"/>
      <c r="C98" s="185"/>
      <c r="D98" s="186"/>
      <c r="E98" s="186"/>
      <c r="F98" s="47" t="s">
        <v>71</v>
      </c>
      <c r="G98" s="188">
        <v>541465</v>
      </c>
      <c r="H98" s="188"/>
      <c r="I98" s="22">
        <v>541465</v>
      </c>
      <c r="J98" s="22">
        <v>28000</v>
      </c>
      <c r="K98" s="22">
        <v>4000</v>
      </c>
      <c r="L98" s="22">
        <v>24000</v>
      </c>
      <c r="M98" s="22">
        <v>0</v>
      </c>
      <c r="N98" s="22">
        <v>2000</v>
      </c>
      <c r="O98" s="22">
        <v>511465</v>
      </c>
      <c r="P98" s="22">
        <v>0</v>
      </c>
      <c r="Q98" s="22">
        <v>0</v>
      </c>
      <c r="R98" s="22">
        <v>0</v>
      </c>
      <c r="S98" s="22">
        <v>0</v>
      </c>
      <c r="T98" s="188">
        <v>0</v>
      </c>
      <c r="U98" s="188"/>
      <c r="V98" s="188">
        <v>0</v>
      </c>
      <c r="W98" s="188"/>
    </row>
    <row r="99" spans="1:23" ht="19.5" customHeight="1">
      <c r="A99" s="190">
        <v>854</v>
      </c>
      <c r="B99" s="190"/>
      <c r="C99" s="190"/>
      <c r="D99" s="191" t="s">
        <v>16</v>
      </c>
      <c r="E99" s="191"/>
      <c r="F99" s="47" t="s">
        <v>74</v>
      </c>
      <c r="G99" s="188">
        <v>7859821</v>
      </c>
      <c r="H99" s="188"/>
      <c r="I99" s="22">
        <v>7837821</v>
      </c>
      <c r="J99" s="22">
        <v>7582239</v>
      </c>
      <c r="K99" s="22">
        <v>6330479</v>
      </c>
      <c r="L99" s="22">
        <v>1251760</v>
      </c>
      <c r="M99" s="22">
        <v>0</v>
      </c>
      <c r="N99" s="22">
        <v>255582</v>
      </c>
      <c r="O99" s="22">
        <v>0</v>
      </c>
      <c r="P99" s="22">
        <v>0</v>
      </c>
      <c r="Q99" s="22">
        <v>0</v>
      </c>
      <c r="R99" s="22">
        <v>22000</v>
      </c>
      <c r="S99" s="22">
        <v>22000</v>
      </c>
      <c r="T99" s="188">
        <v>0</v>
      </c>
      <c r="U99" s="188"/>
      <c r="V99" s="188">
        <v>0</v>
      </c>
      <c r="W99" s="188"/>
    </row>
    <row r="100" spans="1:23" ht="18.75" customHeight="1">
      <c r="A100" s="190"/>
      <c r="B100" s="190"/>
      <c r="C100" s="190"/>
      <c r="D100" s="191"/>
      <c r="E100" s="191"/>
      <c r="F100" s="47" t="s">
        <v>73</v>
      </c>
      <c r="G100" s="188">
        <v>-3791</v>
      </c>
      <c r="H100" s="188"/>
      <c r="I100" s="22">
        <v>-3791</v>
      </c>
      <c r="J100" s="22">
        <v>-3791</v>
      </c>
      <c r="K100" s="22">
        <v>-1100</v>
      </c>
      <c r="L100" s="22">
        <v>-2691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188">
        <v>0</v>
      </c>
      <c r="U100" s="188"/>
      <c r="V100" s="188">
        <v>0</v>
      </c>
      <c r="W100" s="188"/>
    </row>
    <row r="101" spans="1:23" ht="18" customHeight="1">
      <c r="A101" s="190"/>
      <c r="B101" s="190"/>
      <c r="C101" s="190"/>
      <c r="D101" s="191"/>
      <c r="E101" s="191"/>
      <c r="F101" s="47" t="s">
        <v>72</v>
      </c>
      <c r="G101" s="188">
        <v>59391</v>
      </c>
      <c r="H101" s="188"/>
      <c r="I101" s="22">
        <v>59391</v>
      </c>
      <c r="J101" s="22">
        <v>59391</v>
      </c>
      <c r="K101" s="22">
        <v>57691</v>
      </c>
      <c r="L101" s="22">
        <v>1700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188">
        <v>0</v>
      </c>
      <c r="U101" s="188"/>
      <c r="V101" s="188">
        <v>0</v>
      </c>
      <c r="W101" s="188"/>
    </row>
    <row r="102" spans="1:23" ht="19.5" customHeight="1" thickBot="1">
      <c r="A102" s="190"/>
      <c r="B102" s="190"/>
      <c r="C102" s="190"/>
      <c r="D102" s="191"/>
      <c r="E102" s="191"/>
      <c r="F102" s="47" t="s">
        <v>71</v>
      </c>
      <c r="G102" s="188">
        <v>7915421</v>
      </c>
      <c r="H102" s="188"/>
      <c r="I102" s="22">
        <v>7893421</v>
      </c>
      <c r="J102" s="22">
        <v>7637839</v>
      </c>
      <c r="K102" s="22">
        <v>6387070</v>
      </c>
      <c r="L102" s="22">
        <v>1250769</v>
      </c>
      <c r="M102" s="22">
        <v>0</v>
      </c>
      <c r="N102" s="22">
        <v>255582</v>
      </c>
      <c r="O102" s="22">
        <v>0</v>
      </c>
      <c r="P102" s="22">
        <v>0</v>
      </c>
      <c r="Q102" s="22">
        <v>0</v>
      </c>
      <c r="R102" s="22">
        <v>22000</v>
      </c>
      <c r="S102" s="22">
        <v>22000</v>
      </c>
      <c r="T102" s="188">
        <v>0</v>
      </c>
      <c r="U102" s="188"/>
      <c r="V102" s="188">
        <v>0</v>
      </c>
      <c r="W102" s="188"/>
    </row>
    <row r="103" spans="1:23" ht="18" customHeight="1" thickBot="1">
      <c r="A103" s="185"/>
      <c r="B103" s="185"/>
      <c r="C103" s="185">
        <v>85403</v>
      </c>
      <c r="D103" s="186" t="s">
        <v>83</v>
      </c>
      <c r="E103" s="186"/>
      <c r="F103" s="48" t="s">
        <v>74</v>
      </c>
      <c r="G103" s="189">
        <v>5942719</v>
      </c>
      <c r="H103" s="189"/>
      <c r="I103" s="23">
        <v>5920719</v>
      </c>
      <c r="J103" s="23">
        <v>5708219</v>
      </c>
      <c r="K103" s="23">
        <v>4747074</v>
      </c>
      <c r="L103" s="23">
        <v>961145</v>
      </c>
      <c r="M103" s="23">
        <v>0</v>
      </c>
      <c r="N103" s="23">
        <v>212500</v>
      </c>
      <c r="O103" s="23">
        <v>0</v>
      </c>
      <c r="P103" s="23">
        <v>0</v>
      </c>
      <c r="Q103" s="23">
        <v>0</v>
      </c>
      <c r="R103" s="23">
        <v>22000</v>
      </c>
      <c r="S103" s="23">
        <v>22000</v>
      </c>
      <c r="T103" s="189">
        <v>0</v>
      </c>
      <c r="U103" s="189"/>
      <c r="V103" s="189">
        <v>0</v>
      </c>
      <c r="W103" s="189"/>
    </row>
    <row r="104" spans="1:23" ht="19.5" customHeight="1" thickBot="1">
      <c r="A104" s="185"/>
      <c r="B104" s="185"/>
      <c r="C104" s="185"/>
      <c r="D104" s="186"/>
      <c r="E104" s="186"/>
      <c r="F104" s="47" t="s">
        <v>73</v>
      </c>
      <c r="G104" s="188">
        <v>-1100</v>
      </c>
      <c r="H104" s="188"/>
      <c r="I104" s="22">
        <v>-1100</v>
      </c>
      <c r="J104" s="22">
        <v>-1100</v>
      </c>
      <c r="K104" s="22">
        <v>-1100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188">
        <v>0</v>
      </c>
      <c r="U104" s="188"/>
      <c r="V104" s="188">
        <v>0</v>
      </c>
      <c r="W104" s="188"/>
    </row>
    <row r="105" spans="1:23" ht="18.75" customHeight="1" thickBot="1">
      <c r="A105" s="185"/>
      <c r="B105" s="185"/>
      <c r="C105" s="185"/>
      <c r="D105" s="186"/>
      <c r="E105" s="186"/>
      <c r="F105" s="47" t="s">
        <v>72</v>
      </c>
      <c r="G105" s="188">
        <v>1700</v>
      </c>
      <c r="H105" s="188"/>
      <c r="I105" s="22">
        <v>1700</v>
      </c>
      <c r="J105" s="22">
        <v>1700</v>
      </c>
      <c r="K105" s="22">
        <v>0</v>
      </c>
      <c r="L105" s="22">
        <v>1700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188">
        <v>0</v>
      </c>
      <c r="U105" s="188"/>
      <c r="V105" s="188">
        <v>0</v>
      </c>
      <c r="W105" s="188"/>
    </row>
    <row r="106" spans="1:23" ht="21.75" customHeight="1" thickBot="1">
      <c r="A106" s="185"/>
      <c r="B106" s="185"/>
      <c r="C106" s="185"/>
      <c r="D106" s="186"/>
      <c r="E106" s="186"/>
      <c r="F106" s="47" t="s">
        <v>71</v>
      </c>
      <c r="G106" s="188">
        <v>5943319</v>
      </c>
      <c r="H106" s="188"/>
      <c r="I106" s="22">
        <v>5921319</v>
      </c>
      <c r="J106" s="22">
        <v>5708819</v>
      </c>
      <c r="K106" s="22">
        <v>4745974</v>
      </c>
      <c r="L106" s="22">
        <v>962845</v>
      </c>
      <c r="M106" s="22">
        <v>0</v>
      </c>
      <c r="N106" s="22">
        <v>212500</v>
      </c>
      <c r="O106" s="22">
        <v>0</v>
      </c>
      <c r="P106" s="22">
        <v>0</v>
      </c>
      <c r="Q106" s="22">
        <v>0</v>
      </c>
      <c r="R106" s="22">
        <v>22000</v>
      </c>
      <c r="S106" s="22">
        <v>22000</v>
      </c>
      <c r="T106" s="188">
        <v>0</v>
      </c>
      <c r="U106" s="188"/>
      <c r="V106" s="188">
        <v>0</v>
      </c>
      <c r="W106" s="188"/>
    </row>
    <row r="107" spans="1:23" ht="19.5" customHeight="1" thickBot="1">
      <c r="A107" s="185"/>
      <c r="B107" s="185"/>
      <c r="C107" s="185">
        <v>85406</v>
      </c>
      <c r="D107" s="186" t="s">
        <v>223</v>
      </c>
      <c r="E107" s="186"/>
      <c r="F107" s="48" t="s">
        <v>74</v>
      </c>
      <c r="G107" s="189">
        <v>1220302</v>
      </c>
      <c r="H107" s="189"/>
      <c r="I107" s="23">
        <v>1220302</v>
      </c>
      <c r="J107" s="23">
        <v>1196220</v>
      </c>
      <c r="K107" s="23">
        <v>1042005</v>
      </c>
      <c r="L107" s="23">
        <v>154215</v>
      </c>
      <c r="M107" s="23">
        <v>0</v>
      </c>
      <c r="N107" s="23">
        <v>24082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189">
        <v>0</v>
      </c>
      <c r="U107" s="189"/>
      <c r="V107" s="189">
        <v>0</v>
      </c>
      <c r="W107" s="189"/>
    </row>
    <row r="108" spans="1:23" ht="17.25" customHeight="1" thickBot="1">
      <c r="A108" s="185"/>
      <c r="B108" s="185"/>
      <c r="C108" s="185"/>
      <c r="D108" s="186"/>
      <c r="E108" s="186"/>
      <c r="F108" s="47" t="s">
        <v>73</v>
      </c>
      <c r="G108" s="188">
        <v>-1081</v>
      </c>
      <c r="H108" s="188"/>
      <c r="I108" s="22">
        <v>-1081</v>
      </c>
      <c r="J108" s="22">
        <v>-1081</v>
      </c>
      <c r="K108" s="22">
        <v>0</v>
      </c>
      <c r="L108" s="22">
        <v>-1081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188">
        <v>0</v>
      </c>
      <c r="U108" s="188"/>
      <c r="V108" s="188">
        <v>0</v>
      </c>
      <c r="W108" s="188"/>
    </row>
    <row r="109" spans="1:23" ht="18.75" customHeight="1" thickBot="1">
      <c r="A109" s="185"/>
      <c r="B109" s="185"/>
      <c r="C109" s="185"/>
      <c r="D109" s="186"/>
      <c r="E109" s="186"/>
      <c r="F109" s="47" t="s">
        <v>72</v>
      </c>
      <c r="G109" s="188">
        <v>57691</v>
      </c>
      <c r="H109" s="188"/>
      <c r="I109" s="22">
        <v>57691</v>
      </c>
      <c r="J109" s="22">
        <v>57691</v>
      </c>
      <c r="K109" s="22">
        <v>57691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188">
        <v>0</v>
      </c>
      <c r="U109" s="188"/>
      <c r="V109" s="188">
        <v>0</v>
      </c>
      <c r="W109" s="188"/>
    </row>
    <row r="110" spans="1:23" ht="18.75" customHeight="1" thickBot="1">
      <c r="A110" s="185"/>
      <c r="B110" s="185"/>
      <c r="C110" s="185"/>
      <c r="D110" s="186"/>
      <c r="E110" s="186"/>
      <c r="F110" s="47" t="s">
        <v>71</v>
      </c>
      <c r="G110" s="188">
        <v>1276912</v>
      </c>
      <c r="H110" s="188"/>
      <c r="I110" s="22">
        <v>1276912</v>
      </c>
      <c r="J110" s="22">
        <v>1252830</v>
      </c>
      <c r="K110" s="22">
        <v>1099696</v>
      </c>
      <c r="L110" s="22">
        <v>153134</v>
      </c>
      <c r="M110" s="22">
        <v>0</v>
      </c>
      <c r="N110" s="22">
        <v>24082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188">
        <v>0</v>
      </c>
      <c r="U110" s="188"/>
      <c r="V110" s="188">
        <v>0</v>
      </c>
      <c r="W110" s="188"/>
    </row>
    <row r="111" spans="1:23" ht="17.25" customHeight="1" thickBot="1">
      <c r="A111" s="185"/>
      <c r="B111" s="185"/>
      <c r="C111" s="185">
        <v>85446</v>
      </c>
      <c r="D111" s="186" t="s">
        <v>202</v>
      </c>
      <c r="E111" s="186"/>
      <c r="F111" s="48" t="s">
        <v>74</v>
      </c>
      <c r="G111" s="189">
        <v>28000</v>
      </c>
      <c r="H111" s="189"/>
      <c r="I111" s="23">
        <v>28000</v>
      </c>
      <c r="J111" s="23">
        <v>28000</v>
      </c>
      <c r="K111" s="23">
        <v>0</v>
      </c>
      <c r="L111" s="23">
        <v>28000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189">
        <v>0</v>
      </c>
      <c r="U111" s="189"/>
      <c r="V111" s="189">
        <v>0</v>
      </c>
      <c r="W111" s="189"/>
    </row>
    <row r="112" spans="1:23" ht="18" customHeight="1" thickBot="1">
      <c r="A112" s="185"/>
      <c r="B112" s="185"/>
      <c r="C112" s="185"/>
      <c r="D112" s="186"/>
      <c r="E112" s="186"/>
      <c r="F112" s="47" t="s">
        <v>73</v>
      </c>
      <c r="G112" s="188">
        <v>-1610</v>
      </c>
      <c r="H112" s="188"/>
      <c r="I112" s="22">
        <v>-1610</v>
      </c>
      <c r="J112" s="22">
        <v>-1610</v>
      </c>
      <c r="K112" s="22">
        <v>0</v>
      </c>
      <c r="L112" s="22">
        <v>-1610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188">
        <v>0</v>
      </c>
      <c r="U112" s="188"/>
      <c r="V112" s="188">
        <v>0</v>
      </c>
      <c r="W112" s="188"/>
    </row>
    <row r="113" spans="1:23" ht="18.75" customHeight="1" thickBot="1">
      <c r="A113" s="185"/>
      <c r="B113" s="185"/>
      <c r="C113" s="185"/>
      <c r="D113" s="186"/>
      <c r="E113" s="186"/>
      <c r="F113" s="47" t="s">
        <v>72</v>
      </c>
      <c r="G113" s="188">
        <v>0</v>
      </c>
      <c r="H113" s="188"/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188">
        <v>0</v>
      </c>
      <c r="U113" s="188"/>
      <c r="V113" s="188">
        <v>0</v>
      </c>
      <c r="W113" s="188"/>
    </row>
    <row r="114" spans="1:23" ht="19.5" customHeight="1">
      <c r="A114" s="185"/>
      <c r="B114" s="185"/>
      <c r="C114" s="185"/>
      <c r="D114" s="186"/>
      <c r="E114" s="186"/>
      <c r="F114" s="47" t="s">
        <v>71</v>
      </c>
      <c r="G114" s="188">
        <v>26390</v>
      </c>
      <c r="H114" s="188"/>
      <c r="I114" s="22">
        <v>26390</v>
      </c>
      <c r="J114" s="22">
        <v>26390</v>
      </c>
      <c r="K114" s="22">
        <v>0</v>
      </c>
      <c r="L114" s="22">
        <v>26390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188">
        <v>0</v>
      </c>
      <c r="U114" s="188"/>
      <c r="V114" s="188">
        <v>0</v>
      </c>
      <c r="W114" s="188"/>
    </row>
    <row r="115" spans="1:23" ht="19.5" customHeight="1">
      <c r="A115" s="187" t="s">
        <v>20</v>
      </c>
      <c r="B115" s="187"/>
      <c r="C115" s="187"/>
      <c r="D115" s="187"/>
      <c r="E115" s="187"/>
      <c r="F115" s="47" t="s">
        <v>74</v>
      </c>
      <c r="G115" s="184">
        <v>76093742.91</v>
      </c>
      <c r="H115" s="184"/>
      <c r="I115" s="24">
        <v>70180192.91</v>
      </c>
      <c r="J115" s="24">
        <v>63825587.91</v>
      </c>
      <c r="K115" s="24">
        <v>36879178</v>
      </c>
      <c r="L115" s="24">
        <v>26946409.91</v>
      </c>
      <c r="M115" s="24">
        <v>1377326</v>
      </c>
      <c r="N115" s="24">
        <v>2393007</v>
      </c>
      <c r="O115" s="24">
        <v>1515618</v>
      </c>
      <c r="P115" s="24">
        <v>1036549</v>
      </c>
      <c r="Q115" s="24">
        <v>32105</v>
      </c>
      <c r="R115" s="24">
        <v>5913550</v>
      </c>
      <c r="S115" s="24">
        <v>3913550</v>
      </c>
      <c r="T115" s="184">
        <v>594772</v>
      </c>
      <c r="U115" s="184"/>
      <c r="V115" s="184">
        <v>2000000</v>
      </c>
      <c r="W115" s="184"/>
    </row>
    <row r="116" spans="1:23" ht="19.5" customHeight="1">
      <c r="A116" s="187"/>
      <c r="B116" s="187"/>
      <c r="C116" s="187"/>
      <c r="D116" s="187"/>
      <c r="E116" s="187"/>
      <c r="F116" s="47" t="s">
        <v>73</v>
      </c>
      <c r="G116" s="184">
        <v>-545957</v>
      </c>
      <c r="H116" s="184"/>
      <c r="I116" s="24">
        <v>-480134</v>
      </c>
      <c r="J116" s="24">
        <v>-279333</v>
      </c>
      <c r="K116" s="24">
        <v>-37382</v>
      </c>
      <c r="L116" s="24">
        <v>-241951</v>
      </c>
      <c r="M116" s="24">
        <v>-140000</v>
      </c>
      <c r="N116" s="24">
        <v>-10101</v>
      </c>
      <c r="O116" s="24">
        <v>-50700</v>
      </c>
      <c r="P116" s="24">
        <v>0</v>
      </c>
      <c r="Q116" s="24">
        <v>0</v>
      </c>
      <c r="R116" s="24">
        <v>-65823</v>
      </c>
      <c r="S116" s="24">
        <v>-65823</v>
      </c>
      <c r="T116" s="184">
        <v>0</v>
      </c>
      <c r="U116" s="184"/>
      <c r="V116" s="184">
        <v>0</v>
      </c>
      <c r="W116" s="184"/>
    </row>
    <row r="117" spans="1:23" ht="20.25" customHeight="1">
      <c r="A117" s="187"/>
      <c r="B117" s="187"/>
      <c r="C117" s="187"/>
      <c r="D117" s="187"/>
      <c r="E117" s="187"/>
      <c r="F117" s="47" t="s">
        <v>72</v>
      </c>
      <c r="G117" s="184">
        <v>1773380</v>
      </c>
      <c r="H117" s="184"/>
      <c r="I117" s="24">
        <v>1389383</v>
      </c>
      <c r="J117" s="24">
        <v>1326663</v>
      </c>
      <c r="K117" s="24">
        <v>550285</v>
      </c>
      <c r="L117" s="24">
        <v>776378</v>
      </c>
      <c r="M117" s="24">
        <v>0</v>
      </c>
      <c r="N117" s="24">
        <v>12020</v>
      </c>
      <c r="O117" s="24">
        <v>50700</v>
      </c>
      <c r="P117" s="24">
        <v>0</v>
      </c>
      <c r="Q117" s="24">
        <v>0</v>
      </c>
      <c r="R117" s="24">
        <v>383997</v>
      </c>
      <c r="S117" s="24">
        <v>383997</v>
      </c>
      <c r="T117" s="184">
        <v>0</v>
      </c>
      <c r="U117" s="184"/>
      <c r="V117" s="184">
        <v>0</v>
      </c>
      <c r="W117" s="184"/>
    </row>
    <row r="118" spans="1:23" ht="24" customHeight="1">
      <c r="A118" s="187"/>
      <c r="B118" s="187"/>
      <c r="C118" s="187"/>
      <c r="D118" s="187"/>
      <c r="E118" s="187"/>
      <c r="F118" s="47" t="s">
        <v>71</v>
      </c>
      <c r="G118" s="184">
        <v>77321165.91</v>
      </c>
      <c r="H118" s="184"/>
      <c r="I118" s="24">
        <v>71089441.91</v>
      </c>
      <c r="J118" s="24">
        <v>64872917.91</v>
      </c>
      <c r="K118" s="24">
        <v>37392081</v>
      </c>
      <c r="L118" s="24">
        <v>27480836.91</v>
      </c>
      <c r="M118" s="24">
        <v>1237326</v>
      </c>
      <c r="N118" s="24">
        <v>2394926</v>
      </c>
      <c r="O118" s="24">
        <v>1515618</v>
      </c>
      <c r="P118" s="24">
        <v>1036549</v>
      </c>
      <c r="Q118" s="24">
        <v>32105</v>
      </c>
      <c r="R118" s="24">
        <v>6231724</v>
      </c>
      <c r="S118" s="24">
        <v>4231724</v>
      </c>
      <c r="T118" s="184">
        <v>594772</v>
      </c>
      <c r="U118" s="184"/>
      <c r="V118" s="184">
        <v>2000000</v>
      </c>
      <c r="W118" s="184"/>
    </row>
  </sheetData>
  <sheetProtection/>
  <mergeCells count="430">
    <mergeCell ref="O1:U1"/>
    <mergeCell ref="T52:U52"/>
    <mergeCell ref="V52:W52"/>
    <mergeCell ref="G53:H53"/>
    <mergeCell ref="T53:U53"/>
    <mergeCell ref="V53:W53"/>
    <mergeCell ref="I5:I9"/>
    <mergeCell ref="J5:Q6"/>
    <mergeCell ref="R5:R9"/>
    <mergeCell ref="S5:W5"/>
    <mergeCell ref="A4:B9"/>
    <mergeCell ref="C4:C9"/>
    <mergeCell ref="T17:U17"/>
    <mergeCell ref="V17:W17"/>
    <mergeCell ref="P7:P9"/>
    <mergeCell ref="D4:F9"/>
    <mergeCell ref="G4:H9"/>
    <mergeCell ref="I4:W4"/>
    <mergeCell ref="Q7:Q9"/>
    <mergeCell ref="T8:U9"/>
    <mergeCell ref="G54:H54"/>
    <mergeCell ref="V19:W19"/>
    <mergeCell ref="D10:F10"/>
    <mergeCell ref="G10:H10"/>
    <mergeCell ref="T10:U10"/>
    <mergeCell ref="J7:J9"/>
    <mergeCell ref="K7:L8"/>
    <mergeCell ref="M7:M9"/>
    <mergeCell ref="N7:N9"/>
    <mergeCell ref="O7:O9"/>
    <mergeCell ref="S6:S9"/>
    <mergeCell ref="T6:U7"/>
    <mergeCell ref="V15:W15"/>
    <mergeCell ref="T13:U13"/>
    <mergeCell ref="V13:W13"/>
    <mergeCell ref="V6:W9"/>
    <mergeCell ref="T12:U12"/>
    <mergeCell ref="V10:W10"/>
    <mergeCell ref="T14:U14"/>
    <mergeCell ref="V14:W14"/>
    <mergeCell ref="A11:B14"/>
    <mergeCell ref="C11:C14"/>
    <mergeCell ref="D11:E14"/>
    <mergeCell ref="G11:H11"/>
    <mergeCell ref="T11:U11"/>
    <mergeCell ref="V11:W11"/>
    <mergeCell ref="G12:H12"/>
    <mergeCell ref="G13:H13"/>
    <mergeCell ref="V12:W12"/>
    <mergeCell ref="G14:H14"/>
    <mergeCell ref="V16:W16"/>
    <mergeCell ref="G17:H17"/>
    <mergeCell ref="V18:W18"/>
    <mergeCell ref="G18:H18"/>
    <mergeCell ref="G16:H16"/>
    <mergeCell ref="V23:W23"/>
    <mergeCell ref="T22:U22"/>
    <mergeCell ref="T18:U18"/>
    <mergeCell ref="T16:U16"/>
    <mergeCell ref="G20:H20"/>
    <mergeCell ref="G24:H24"/>
    <mergeCell ref="T24:U24"/>
    <mergeCell ref="V24:W24"/>
    <mergeCell ref="V20:W20"/>
    <mergeCell ref="G21:H21"/>
    <mergeCell ref="A15:B18"/>
    <mergeCell ref="C15:C18"/>
    <mergeCell ref="D15:E18"/>
    <mergeCell ref="G15:H15"/>
    <mergeCell ref="T15:U15"/>
    <mergeCell ref="T20:U20"/>
    <mergeCell ref="A27:B30"/>
    <mergeCell ref="C27:C30"/>
    <mergeCell ref="D27:E30"/>
    <mergeCell ref="T21:U21"/>
    <mergeCell ref="V21:W21"/>
    <mergeCell ref="G22:H22"/>
    <mergeCell ref="G30:H30"/>
    <mergeCell ref="T30:U30"/>
    <mergeCell ref="V30:W30"/>
    <mergeCell ref="V22:W22"/>
    <mergeCell ref="A23:B26"/>
    <mergeCell ref="C23:C26"/>
    <mergeCell ref="D23:E26"/>
    <mergeCell ref="G23:H23"/>
    <mergeCell ref="T23:U23"/>
    <mergeCell ref="A19:B22"/>
    <mergeCell ref="C19:C22"/>
    <mergeCell ref="D19:E22"/>
    <mergeCell ref="G19:H19"/>
    <mergeCell ref="T19:U19"/>
    <mergeCell ref="V29:W29"/>
    <mergeCell ref="T25:U25"/>
    <mergeCell ref="V25:W25"/>
    <mergeCell ref="G26:H26"/>
    <mergeCell ref="T26:U26"/>
    <mergeCell ref="V26:W26"/>
    <mergeCell ref="G25:H25"/>
    <mergeCell ref="G27:H27"/>
    <mergeCell ref="T27:U27"/>
    <mergeCell ref="G32:H32"/>
    <mergeCell ref="T32:U32"/>
    <mergeCell ref="V32:W32"/>
    <mergeCell ref="G33:H33"/>
    <mergeCell ref="V27:W27"/>
    <mergeCell ref="G28:H28"/>
    <mergeCell ref="T28:U28"/>
    <mergeCell ref="V28:W28"/>
    <mergeCell ref="G29:H29"/>
    <mergeCell ref="T29:U29"/>
    <mergeCell ref="A10:B10"/>
    <mergeCell ref="A2:W2"/>
    <mergeCell ref="T33:U33"/>
    <mergeCell ref="V33:W33"/>
    <mergeCell ref="G34:H34"/>
    <mergeCell ref="T34:U34"/>
    <mergeCell ref="V34:W34"/>
    <mergeCell ref="G31:H31"/>
    <mergeCell ref="T31:U31"/>
    <mergeCell ref="V31:W31"/>
    <mergeCell ref="A31:B34"/>
    <mergeCell ref="C31:C34"/>
    <mergeCell ref="D31:E34"/>
    <mergeCell ref="A35:B38"/>
    <mergeCell ref="C35:C38"/>
    <mergeCell ref="D35:E38"/>
    <mergeCell ref="G35:H35"/>
    <mergeCell ref="T35:U35"/>
    <mergeCell ref="V35:W35"/>
    <mergeCell ref="G36:H36"/>
    <mergeCell ref="T36:U36"/>
    <mergeCell ref="V36:W36"/>
    <mergeCell ref="G37:H37"/>
    <mergeCell ref="T37:U37"/>
    <mergeCell ref="V37:W37"/>
    <mergeCell ref="G38:H38"/>
    <mergeCell ref="T38:U38"/>
    <mergeCell ref="V38:W38"/>
    <mergeCell ref="A39:B42"/>
    <mergeCell ref="C39:C42"/>
    <mergeCell ref="D39:E42"/>
    <mergeCell ref="G39:H39"/>
    <mergeCell ref="T39:U39"/>
    <mergeCell ref="V39:W39"/>
    <mergeCell ref="G40:H40"/>
    <mergeCell ref="T40:U40"/>
    <mergeCell ref="V40:W40"/>
    <mergeCell ref="G41:H41"/>
    <mergeCell ref="T41:U41"/>
    <mergeCell ref="V41:W41"/>
    <mergeCell ref="G42:H42"/>
    <mergeCell ref="T42:U42"/>
    <mergeCell ref="V42:W42"/>
    <mergeCell ref="G43:H43"/>
    <mergeCell ref="T43:U43"/>
    <mergeCell ref="V46:W46"/>
    <mergeCell ref="V43:W43"/>
    <mergeCell ref="G44:H44"/>
    <mergeCell ref="T44:U44"/>
    <mergeCell ref="V44:W44"/>
    <mergeCell ref="G45:H45"/>
    <mergeCell ref="T45:U45"/>
    <mergeCell ref="V45:W45"/>
    <mergeCell ref="A43:B46"/>
    <mergeCell ref="C43:C46"/>
    <mergeCell ref="D43:E46"/>
    <mergeCell ref="G46:H46"/>
    <mergeCell ref="T46:U46"/>
    <mergeCell ref="G47:H47"/>
    <mergeCell ref="T47:U47"/>
    <mergeCell ref="A47:B50"/>
    <mergeCell ref="C47:C50"/>
    <mergeCell ref="D47:E50"/>
    <mergeCell ref="G52:H52"/>
    <mergeCell ref="T54:U54"/>
    <mergeCell ref="V54:W54"/>
    <mergeCell ref="V47:W47"/>
    <mergeCell ref="G48:H48"/>
    <mergeCell ref="T48:U48"/>
    <mergeCell ref="V48:W48"/>
    <mergeCell ref="G49:H49"/>
    <mergeCell ref="T49:U49"/>
    <mergeCell ref="V49:W49"/>
    <mergeCell ref="G51:H51"/>
    <mergeCell ref="T51:U51"/>
    <mergeCell ref="V50:W50"/>
    <mergeCell ref="G50:H50"/>
    <mergeCell ref="T50:U50"/>
    <mergeCell ref="V51:W51"/>
    <mergeCell ref="A51:B54"/>
    <mergeCell ref="C51:C54"/>
    <mergeCell ref="D51:E54"/>
    <mergeCell ref="A55:B58"/>
    <mergeCell ref="C55:C58"/>
    <mergeCell ref="D55:E58"/>
    <mergeCell ref="G55:H55"/>
    <mergeCell ref="T55:U55"/>
    <mergeCell ref="V55:W55"/>
    <mergeCell ref="G56:H56"/>
    <mergeCell ref="T56:U56"/>
    <mergeCell ref="V56:W56"/>
    <mergeCell ref="G57:H57"/>
    <mergeCell ref="T57:U57"/>
    <mergeCell ref="V57:W57"/>
    <mergeCell ref="G58:H58"/>
    <mergeCell ref="T58:U58"/>
    <mergeCell ref="V58:W58"/>
    <mergeCell ref="A59:B62"/>
    <mergeCell ref="C59:C62"/>
    <mergeCell ref="D59:E62"/>
    <mergeCell ref="G59:H59"/>
    <mergeCell ref="T59:U59"/>
    <mergeCell ref="V59:W59"/>
    <mergeCell ref="G60:H60"/>
    <mergeCell ref="T60:U60"/>
    <mergeCell ref="V60:W60"/>
    <mergeCell ref="G61:H61"/>
    <mergeCell ref="T61:U61"/>
    <mergeCell ref="V61:W61"/>
    <mergeCell ref="G62:H62"/>
    <mergeCell ref="T62:U62"/>
    <mergeCell ref="V62:W62"/>
    <mergeCell ref="A63:B66"/>
    <mergeCell ref="C63:C66"/>
    <mergeCell ref="D63:E66"/>
    <mergeCell ref="G63:H63"/>
    <mergeCell ref="T63:U63"/>
    <mergeCell ref="V63:W63"/>
    <mergeCell ref="G64:H64"/>
    <mergeCell ref="T64:U64"/>
    <mergeCell ref="V64:W64"/>
    <mergeCell ref="G65:H65"/>
    <mergeCell ref="T65:U65"/>
    <mergeCell ref="V65:W65"/>
    <mergeCell ref="G66:H66"/>
    <mergeCell ref="T66:U66"/>
    <mergeCell ref="V66:W66"/>
    <mergeCell ref="A67:B70"/>
    <mergeCell ref="C67:C70"/>
    <mergeCell ref="D67:E70"/>
    <mergeCell ref="G67:H67"/>
    <mergeCell ref="T67:U67"/>
    <mergeCell ref="V67:W67"/>
    <mergeCell ref="G68:H68"/>
    <mergeCell ref="T68:U68"/>
    <mergeCell ref="V68:W68"/>
    <mergeCell ref="G69:H69"/>
    <mergeCell ref="T69:U69"/>
    <mergeCell ref="V69:W69"/>
    <mergeCell ref="G70:H70"/>
    <mergeCell ref="T70:U70"/>
    <mergeCell ref="V70:W70"/>
    <mergeCell ref="A71:B74"/>
    <mergeCell ref="C71:C74"/>
    <mergeCell ref="D71:E74"/>
    <mergeCell ref="G71:H71"/>
    <mergeCell ref="T71:U71"/>
    <mergeCell ref="V71:W71"/>
    <mergeCell ref="G72:H72"/>
    <mergeCell ref="T72:U72"/>
    <mergeCell ref="V72:W72"/>
    <mergeCell ref="G73:H73"/>
    <mergeCell ref="T73:U73"/>
    <mergeCell ref="V73:W73"/>
    <mergeCell ref="G74:H74"/>
    <mergeCell ref="T74:U74"/>
    <mergeCell ref="V74:W74"/>
    <mergeCell ref="A75:B78"/>
    <mergeCell ref="C75:C78"/>
    <mergeCell ref="D75:E78"/>
    <mergeCell ref="G75:H75"/>
    <mergeCell ref="T75:U75"/>
    <mergeCell ref="V75:W75"/>
    <mergeCell ref="G76:H76"/>
    <mergeCell ref="T76:U76"/>
    <mergeCell ref="V76:W76"/>
    <mergeCell ref="G77:H77"/>
    <mergeCell ref="T77:U77"/>
    <mergeCell ref="V77:W77"/>
    <mergeCell ref="G78:H78"/>
    <mergeCell ref="T78:U78"/>
    <mergeCell ref="V78:W78"/>
    <mergeCell ref="A79:B82"/>
    <mergeCell ref="C79:C82"/>
    <mergeCell ref="D79:E82"/>
    <mergeCell ref="G79:H79"/>
    <mergeCell ref="T79:U79"/>
    <mergeCell ref="V79:W79"/>
    <mergeCell ref="G80:H80"/>
    <mergeCell ref="T80:U80"/>
    <mergeCell ref="V80:W80"/>
    <mergeCell ref="G81:H81"/>
    <mergeCell ref="T81:U81"/>
    <mergeCell ref="V81:W81"/>
    <mergeCell ref="G82:H82"/>
    <mergeCell ref="T82:U82"/>
    <mergeCell ref="V82:W82"/>
    <mergeCell ref="A83:B86"/>
    <mergeCell ref="C83:C86"/>
    <mergeCell ref="D83:E86"/>
    <mergeCell ref="G83:H83"/>
    <mergeCell ref="T83:U83"/>
    <mergeCell ref="V83:W83"/>
    <mergeCell ref="G84:H84"/>
    <mergeCell ref="T84:U84"/>
    <mergeCell ref="V84:W84"/>
    <mergeCell ref="G85:H85"/>
    <mergeCell ref="T85:U85"/>
    <mergeCell ref="V85:W85"/>
    <mergeCell ref="G86:H86"/>
    <mergeCell ref="T86:U86"/>
    <mergeCell ref="V86:W86"/>
    <mergeCell ref="A87:B90"/>
    <mergeCell ref="C87:C90"/>
    <mergeCell ref="D87:E90"/>
    <mergeCell ref="G87:H87"/>
    <mergeCell ref="T87:U87"/>
    <mergeCell ref="V87:W87"/>
    <mergeCell ref="G88:H88"/>
    <mergeCell ref="T88:U88"/>
    <mergeCell ref="V88:W88"/>
    <mergeCell ref="G89:H89"/>
    <mergeCell ref="T89:U89"/>
    <mergeCell ref="V89:W89"/>
    <mergeCell ref="G90:H90"/>
    <mergeCell ref="T90:U90"/>
    <mergeCell ref="V90:W90"/>
    <mergeCell ref="A91:B94"/>
    <mergeCell ref="C91:C94"/>
    <mergeCell ref="D91:E94"/>
    <mergeCell ref="G91:H91"/>
    <mergeCell ref="T91:U91"/>
    <mergeCell ref="V91:W91"/>
    <mergeCell ref="G92:H92"/>
    <mergeCell ref="T92:U92"/>
    <mergeCell ref="V92:W92"/>
    <mergeCell ref="G93:H93"/>
    <mergeCell ref="T93:U93"/>
    <mergeCell ref="V93:W93"/>
    <mergeCell ref="G94:H94"/>
    <mergeCell ref="T94:U94"/>
    <mergeCell ref="V94:W94"/>
    <mergeCell ref="A95:B98"/>
    <mergeCell ref="C95:C98"/>
    <mergeCell ref="D95:E98"/>
    <mergeCell ref="G95:H95"/>
    <mergeCell ref="T95:U95"/>
    <mergeCell ref="V95:W95"/>
    <mergeCell ref="G96:H96"/>
    <mergeCell ref="T96:U96"/>
    <mergeCell ref="V96:W96"/>
    <mergeCell ref="G97:H97"/>
    <mergeCell ref="T97:U97"/>
    <mergeCell ref="V97:W97"/>
    <mergeCell ref="G98:H98"/>
    <mergeCell ref="T98:U98"/>
    <mergeCell ref="V98:W98"/>
    <mergeCell ref="A99:B102"/>
    <mergeCell ref="C99:C102"/>
    <mergeCell ref="D99:E102"/>
    <mergeCell ref="G99:H99"/>
    <mergeCell ref="T99:U99"/>
    <mergeCell ref="V99:W99"/>
    <mergeCell ref="G100:H100"/>
    <mergeCell ref="T100:U100"/>
    <mergeCell ref="V100:W100"/>
    <mergeCell ref="G101:H101"/>
    <mergeCell ref="T101:U101"/>
    <mergeCell ref="V101:W101"/>
    <mergeCell ref="G102:H102"/>
    <mergeCell ref="T102:U102"/>
    <mergeCell ref="V102:W102"/>
    <mergeCell ref="A103:B106"/>
    <mergeCell ref="C103:C106"/>
    <mergeCell ref="D103:E106"/>
    <mergeCell ref="G103:H103"/>
    <mergeCell ref="T103:U103"/>
    <mergeCell ref="V103:W103"/>
    <mergeCell ref="G104:H104"/>
    <mergeCell ref="T104:U104"/>
    <mergeCell ref="V104:W104"/>
    <mergeCell ref="G105:H105"/>
    <mergeCell ref="T105:U105"/>
    <mergeCell ref="V105:W105"/>
    <mergeCell ref="G106:H106"/>
    <mergeCell ref="T106:U106"/>
    <mergeCell ref="V106:W106"/>
    <mergeCell ref="A107:B110"/>
    <mergeCell ref="C107:C110"/>
    <mergeCell ref="D107:E110"/>
    <mergeCell ref="G107:H107"/>
    <mergeCell ref="T107:U107"/>
    <mergeCell ref="V107:W107"/>
    <mergeCell ref="G108:H108"/>
    <mergeCell ref="T108:U108"/>
    <mergeCell ref="V108:W108"/>
    <mergeCell ref="G109:H109"/>
    <mergeCell ref="T109:U109"/>
    <mergeCell ref="V109:W109"/>
    <mergeCell ref="G110:H110"/>
    <mergeCell ref="T110:U110"/>
    <mergeCell ref="V110:W110"/>
    <mergeCell ref="G111:H111"/>
    <mergeCell ref="T111:U111"/>
    <mergeCell ref="V111:W111"/>
    <mergeCell ref="V112:W112"/>
    <mergeCell ref="G113:H113"/>
    <mergeCell ref="T113:U113"/>
    <mergeCell ref="V113:W113"/>
    <mergeCell ref="G114:H114"/>
    <mergeCell ref="T114:U114"/>
    <mergeCell ref="V114:W114"/>
    <mergeCell ref="G112:H112"/>
    <mergeCell ref="A111:B114"/>
    <mergeCell ref="C111:C114"/>
    <mergeCell ref="D111:E114"/>
    <mergeCell ref="A115:E118"/>
    <mergeCell ref="G115:H115"/>
    <mergeCell ref="T115:U115"/>
    <mergeCell ref="G118:H118"/>
    <mergeCell ref="T118:U118"/>
    <mergeCell ref="T112:U112"/>
    <mergeCell ref="V118:W118"/>
    <mergeCell ref="V115:W115"/>
    <mergeCell ref="G116:H116"/>
    <mergeCell ref="T116:U116"/>
    <mergeCell ref="V116:W116"/>
    <mergeCell ref="G117:H117"/>
    <mergeCell ref="T117:U117"/>
    <mergeCell ref="V117:W11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93"/>
  <sheetViews>
    <sheetView zoomScalePageLayoutView="0" workbookViewId="0" topLeftCell="A4">
      <pane ySplit="2010" topLeftCell="A1" activePane="bottomLeft" state="split"/>
      <selection pane="topLeft" activeCell="P1" sqref="P1"/>
      <selection pane="bottomLeft" activeCell="T4" sqref="T4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54.75" customHeight="1">
      <c r="A1" s="40"/>
      <c r="B1" s="40"/>
      <c r="C1" s="40"/>
      <c r="D1" s="40"/>
      <c r="E1" s="40"/>
      <c r="F1" s="40"/>
      <c r="G1" s="40"/>
      <c r="H1" s="40"/>
      <c r="I1" s="40"/>
      <c r="J1" s="239" t="s">
        <v>328</v>
      </c>
      <c r="K1" s="239"/>
      <c r="L1" s="239"/>
      <c r="M1" s="239"/>
    </row>
    <row r="2" spans="1:13" ht="15.75">
      <c r="A2" s="238" t="s">
        <v>146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8" t="s">
        <v>0</v>
      </c>
    </row>
    <row r="4" spans="1:13" ht="12.75">
      <c r="A4" s="233" t="s">
        <v>47</v>
      </c>
      <c r="B4" s="233" t="s">
        <v>1</v>
      </c>
      <c r="C4" s="233" t="s">
        <v>62</v>
      </c>
      <c r="D4" s="233" t="s">
        <v>145</v>
      </c>
      <c r="E4" s="233" t="s">
        <v>144</v>
      </c>
      <c r="F4" s="220" t="s">
        <v>61</v>
      </c>
      <c r="G4" s="221"/>
      <c r="H4" s="221"/>
      <c r="I4" s="221"/>
      <c r="J4" s="221"/>
      <c r="K4" s="221"/>
      <c r="L4" s="222"/>
      <c r="M4" s="233" t="s">
        <v>49</v>
      </c>
    </row>
    <row r="5" spans="1:13" ht="12.75">
      <c r="A5" s="233"/>
      <c r="B5" s="233"/>
      <c r="C5" s="233"/>
      <c r="D5" s="233"/>
      <c r="E5" s="233"/>
      <c r="F5" s="233" t="s">
        <v>143</v>
      </c>
      <c r="G5" s="233" t="s">
        <v>60</v>
      </c>
      <c r="H5" s="233"/>
      <c r="I5" s="233"/>
      <c r="J5" s="233"/>
      <c r="K5" s="233"/>
      <c r="L5" s="233"/>
      <c r="M5" s="233"/>
    </row>
    <row r="6" spans="1:13" ht="12.75">
      <c r="A6" s="233"/>
      <c r="B6" s="233"/>
      <c r="C6" s="233"/>
      <c r="D6" s="233"/>
      <c r="E6" s="233"/>
      <c r="F6" s="233"/>
      <c r="G6" s="233" t="s">
        <v>59</v>
      </c>
      <c r="H6" s="233" t="s">
        <v>58</v>
      </c>
      <c r="I6" s="55" t="s">
        <v>31</v>
      </c>
      <c r="J6" s="233" t="s">
        <v>142</v>
      </c>
      <c r="K6" s="233"/>
      <c r="L6" s="233" t="s">
        <v>57</v>
      </c>
      <c r="M6" s="233"/>
    </row>
    <row r="7" spans="1:13" ht="12.75">
      <c r="A7" s="233"/>
      <c r="B7" s="233"/>
      <c r="C7" s="233"/>
      <c r="D7" s="233"/>
      <c r="E7" s="233"/>
      <c r="F7" s="233"/>
      <c r="G7" s="233"/>
      <c r="H7" s="233"/>
      <c r="I7" s="233" t="s">
        <v>56</v>
      </c>
      <c r="J7" s="233"/>
      <c r="K7" s="233"/>
      <c r="L7" s="233"/>
      <c r="M7" s="233"/>
    </row>
    <row r="8" spans="1:13" ht="12.75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</row>
    <row r="9" spans="1:13" ht="59.25" customHeigh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</row>
    <row r="10" spans="1:13" ht="12.75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234">
        <v>10</v>
      </c>
      <c r="K10" s="235"/>
      <c r="L10" s="59">
        <v>11</v>
      </c>
      <c r="M10" s="59">
        <v>12</v>
      </c>
    </row>
    <row r="11" spans="1:13" ht="12.75">
      <c r="A11" s="225" t="s">
        <v>44</v>
      </c>
      <c r="B11" s="236" t="s">
        <v>141</v>
      </c>
      <c r="C11" s="236" t="s">
        <v>140</v>
      </c>
      <c r="D11" s="227" t="s">
        <v>159</v>
      </c>
      <c r="E11" s="200">
        <f>E15+E16</f>
        <v>7427481</v>
      </c>
      <c r="F11" s="200">
        <f>F16</f>
        <v>19817</v>
      </c>
      <c r="G11" s="200">
        <v>0</v>
      </c>
      <c r="H11" s="200">
        <v>0</v>
      </c>
      <c r="I11" s="202">
        <v>0</v>
      </c>
      <c r="J11" s="206" t="s">
        <v>169</v>
      </c>
      <c r="K11" s="207"/>
      <c r="L11" s="204">
        <v>12016</v>
      </c>
      <c r="M11" s="212" t="s">
        <v>48</v>
      </c>
    </row>
    <row r="12" spans="1:13" ht="12.75">
      <c r="A12" s="226"/>
      <c r="B12" s="237"/>
      <c r="C12" s="237"/>
      <c r="D12" s="228"/>
      <c r="E12" s="201"/>
      <c r="F12" s="201"/>
      <c r="G12" s="201"/>
      <c r="H12" s="201"/>
      <c r="I12" s="203"/>
      <c r="J12" s="208" t="s">
        <v>111</v>
      </c>
      <c r="K12" s="209"/>
      <c r="L12" s="205"/>
      <c r="M12" s="213"/>
    </row>
    <row r="13" spans="1:13" ht="12.75">
      <c r="A13" s="226"/>
      <c r="B13" s="237"/>
      <c r="C13" s="237"/>
      <c r="D13" s="228"/>
      <c r="E13" s="201"/>
      <c r="F13" s="201"/>
      <c r="G13" s="201"/>
      <c r="H13" s="201"/>
      <c r="I13" s="203"/>
      <c r="J13" s="208" t="s">
        <v>110</v>
      </c>
      <c r="K13" s="209"/>
      <c r="L13" s="205"/>
      <c r="M13" s="213"/>
    </row>
    <row r="14" spans="1:13" ht="12.75">
      <c r="A14" s="226"/>
      <c r="B14" s="237"/>
      <c r="C14" s="237"/>
      <c r="D14" s="229"/>
      <c r="E14" s="201"/>
      <c r="F14" s="201"/>
      <c r="G14" s="201"/>
      <c r="H14" s="201"/>
      <c r="I14" s="203"/>
      <c r="J14" s="210" t="s">
        <v>109</v>
      </c>
      <c r="K14" s="211"/>
      <c r="L14" s="205"/>
      <c r="M14" s="214"/>
    </row>
    <row r="15" spans="1:13" ht="12.75">
      <c r="A15" s="32"/>
      <c r="B15" s="32"/>
      <c r="C15" s="32"/>
      <c r="D15" s="36" t="s">
        <v>108</v>
      </c>
      <c r="E15" s="30">
        <v>2321328</v>
      </c>
      <c r="F15" s="30"/>
      <c r="G15" s="30">
        <v>0</v>
      </c>
      <c r="H15" s="30">
        <v>0</v>
      </c>
      <c r="I15" s="30">
        <v>0</v>
      </c>
      <c r="J15" s="196">
        <v>0</v>
      </c>
      <c r="K15" s="197"/>
      <c r="L15" s="30">
        <v>0</v>
      </c>
      <c r="M15" s="29"/>
    </row>
    <row r="16" spans="1:13" ht="12.75">
      <c r="A16" s="32"/>
      <c r="B16" s="32"/>
      <c r="C16" s="32"/>
      <c r="D16" s="36" t="s">
        <v>107</v>
      </c>
      <c r="E16" s="30">
        <v>5106153</v>
      </c>
      <c r="F16" s="30">
        <v>19817</v>
      </c>
      <c r="G16" s="30">
        <v>0</v>
      </c>
      <c r="H16" s="30">
        <v>0</v>
      </c>
      <c r="I16" s="30">
        <v>0</v>
      </c>
      <c r="J16" s="196">
        <v>7801</v>
      </c>
      <c r="K16" s="197"/>
      <c r="L16" s="30">
        <v>12016</v>
      </c>
      <c r="M16" s="29"/>
    </row>
    <row r="17" spans="1:13" ht="87.75">
      <c r="A17" s="32" t="s">
        <v>43</v>
      </c>
      <c r="B17" s="32">
        <v>600</v>
      </c>
      <c r="C17" s="32">
        <v>60013</v>
      </c>
      <c r="D17" s="78" t="s">
        <v>173</v>
      </c>
      <c r="E17" s="30">
        <v>15000</v>
      </c>
      <c r="F17" s="30">
        <f>G17+H17+L17</f>
        <v>0</v>
      </c>
      <c r="G17" s="30">
        <v>0</v>
      </c>
      <c r="H17" s="30">
        <v>0</v>
      </c>
      <c r="I17" s="30">
        <v>0</v>
      </c>
      <c r="J17" s="194" t="s">
        <v>55</v>
      </c>
      <c r="K17" s="195"/>
      <c r="L17" s="30">
        <v>0</v>
      </c>
      <c r="M17" s="29" t="s">
        <v>136</v>
      </c>
    </row>
    <row r="18" spans="1:13" ht="12.75">
      <c r="A18" s="32"/>
      <c r="B18" s="32"/>
      <c r="C18" s="32"/>
      <c r="D18" s="36" t="s">
        <v>108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196">
        <v>0</v>
      </c>
      <c r="K18" s="197"/>
      <c r="L18" s="30">
        <v>0</v>
      </c>
      <c r="M18" s="29"/>
    </row>
    <row r="19" spans="1:13" ht="12.75">
      <c r="A19" s="32"/>
      <c r="B19" s="32"/>
      <c r="C19" s="32"/>
      <c r="D19" s="36" t="s">
        <v>107</v>
      </c>
      <c r="E19" s="30">
        <f>E17</f>
        <v>15000</v>
      </c>
      <c r="F19" s="30">
        <f>F17</f>
        <v>0</v>
      </c>
      <c r="G19" s="30">
        <f>G17</f>
        <v>0</v>
      </c>
      <c r="H19" s="30">
        <v>0</v>
      </c>
      <c r="I19" s="30">
        <v>0</v>
      </c>
      <c r="J19" s="196">
        <v>0</v>
      </c>
      <c r="K19" s="197"/>
      <c r="L19" s="30">
        <f>L17</f>
        <v>0</v>
      </c>
      <c r="M19" s="29"/>
    </row>
    <row r="20" spans="1:13" ht="87.75">
      <c r="A20" s="32" t="s">
        <v>42</v>
      </c>
      <c r="B20" s="32">
        <v>600</v>
      </c>
      <c r="C20" s="32">
        <v>60013</v>
      </c>
      <c r="D20" s="78" t="s">
        <v>205</v>
      </c>
      <c r="E20" s="30">
        <v>26519</v>
      </c>
      <c r="F20" s="30">
        <f>G20+H20+L20</f>
        <v>0</v>
      </c>
      <c r="G20" s="30">
        <v>0</v>
      </c>
      <c r="H20" s="30">
        <v>0</v>
      </c>
      <c r="I20" s="30">
        <v>0</v>
      </c>
      <c r="J20" s="194" t="s">
        <v>55</v>
      </c>
      <c r="K20" s="195"/>
      <c r="L20" s="30">
        <v>0</v>
      </c>
      <c r="M20" s="29" t="s">
        <v>136</v>
      </c>
    </row>
    <row r="21" spans="1:13" ht="12.75">
      <c r="A21" s="32"/>
      <c r="B21" s="32"/>
      <c r="C21" s="32"/>
      <c r="D21" s="36" t="s">
        <v>108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196">
        <v>0</v>
      </c>
      <c r="K21" s="197"/>
      <c r="L21" s="30">
        <v>0</v>
      </c>
      <c r="M21" s="29"/>
    </row>
    <row r="22" spans="1:13" ht="12.75">
      <c r="A22" s="32"/>
      <c r="B22" s="32"/>
      <c r="C22" s="32"/>
      <c r="D22" s="36" t="s">
        <v>107</v>
      </c>
      <c r="E22" s="30">
        <f>E20</f>
        <v>26519</v>
      </c>
      <c r="F22" s="30">
        <f>F20</f>
        <v>0</v>
      </c>
      <c r="G22" s="30">
        <f>G20</f>
        <v>0</v>
      </c>
      <c r="H22" s="30">
        <v>0</v>
      </c>
      <c r="I22" s="30">
        <v>0</v>
      </c>
      <c r="J22" s="196">
        <v>0</v>
      </c>
      <c r="K22" s="197"/>
      <c r="L22" s="30">
        <f>L20</f>
        <v>0</v>
      </c>
      <c r="M22" s="29"/>
    </row>
    <row r="23" spans="1:13" ht="54" customHeight="1">
      <c r="A23" s="32" t="s">
        <v>41</v>
      </c>
      <c r="B23" s="32">
        <v>600</v>
      </c>
      <c r="C23" s="32">
        <v>60014</v>
      </c>
      <c r="D23" s="36" t="s">
        <v>139</v>
      </c>
      <c r="E23" s="30">
        <v>313733</v>
      </c>
      <c r="F23" s="30">
        <v>69550</v>
      </c>
      <c r="G23" s="30">
        <v>69550</v>
      </c>
      <c r="H23" s="30">
        <v>0</v>
      </c>
      <c r="I23" s="30">
        <v>0</v>
      </c>
      <c r="J23" s="194" t="s">
        <v>55</v>
      </c>
      <c r="K23" s="195"/>
      <c r="L23" s="30">
        <v>0</v>
      </c>
      <c r="M23" s="29" t="s">
        <v>136</v>
      </c>
    </row>
    <row r="24" spans="1:13" ht="12.75">
      <c r="A24" s="32"/>
      <c r="B24" s="32"/>
      <c r="C24" s="32"/>
      <c r="D24" s="36" t="s">
        <v>108</v>
      </c>
      <c r="E24" s="30">
        <v>313733</v>
      </c>
      <c r="F24" s="30">
        <v>69550</v>
      </c>
      <c r="G24" s="30">
        <v>69550</v>
      </c>
      <c r="H24" s="30">
        <v>0</v>
      </c>
      <c r="I24" s="30">
        <v>0</v>
      </c>
      <c r="J24" s="196">
        <v>0</v>
      </c>
      <c r="K24" s="197"/>
      <c r="L24" s="30">
        <v>0</v>
      </c>
      <c r="M24" s="29"/>
    </row>
    <row r="25" spans="1:13" ht="12.75">
      <c r="A25" s="32"/>
      <c r="B25" s="32"/>
      <c r="C25" s="32"/>
      <c r="D25" s="36" t="s">
        <v>107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196">
        <v>0</v>
      </c>
      <c r="K25" s="197"/>
      <c r="L25" s="30">
        <v>0</v>
      </c>
      <c r="M25" s="29"/>
    </row>
    <row r="26" spans="1:13" ht="90">
      <c r="A26" s="32" t="s">
        <v>40</v>
      </c>
      <c r="B26" s="32">
        <v>600</v>
      </c>
      <c r="C26" s="32">
        <v>60014</v>
      </c>
      <c r="D26" s="36" t="s">
        <v>138</v>
      </c>
      <c r="E26" s="30">
        <v>1312009</v>
      </c>
      <c r="F26" s="30">
        <v>1312009</v>
      </c>
      <c r="G26" s="30">
        <v>258991</v>
      </c>
      <c r="H26" s="30">
        <v>0</v>
      </c>
      <c r="I26" s="30">
        <v>0</v>
      </c>
      <c r="J26" s="194" t="s">
        <v>153</v>
      </c>
      <c r="K26" s="195"/>
      <c r="L26" s="30">
        <v>0</v>
      </c>
      <c r="M26" s="29" t="s">
        <v>136</v>
      </c>
    </row>
    <row r="27" spans="1:13" ht="12.75">
      <c r="A27" s="32"/>
      <c r="B27" s="32"/>
      <c r="C27" s="32"/>
      <c r="D27" s="36" t="s">
        <v>108</v>
      </c>
      <c r="E27" s="30">
        <v>1312009</v>
      </c>
      <c r="F27" s="30">
        <v>1312009</v>
      </c>
      <c r="G27" s="30">
        <v>258991</v>
      </c>
      <c r="H27" s="30">
        <v>0</v>
      </c>
      <c r="I27" s="30">
        <v>0</v>
      </c>
      <c r="J27" s="196">
        <v>1053018</v>
      </c>
      <c r="K27" s="197"/>
      <c r="L27" s="30">
        <v>0</v>
      </c>
      <c r="M27" s="29"/>
    </row>
    <row r="28" spans="1:13" ht="12.75">
      <c r="A28" s="32"/>
      <c r="B28" s="32"/>
      <c r="C28" s="32"/>
      <c r="D28" s="36" t="s">
        <v>107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196">
        <v>0</v>
      </c>
      <c r="K28" s="197"/>
      <c r="L28" s="30">
        <v>0</v>
      </c>
      <c r="M28" s="29"/>
    </row>
    <row r="29" spans="1:13" ht="156">
      <c r="A29" s="32" t="s">
        <v>39</v>
      </c>
      <c r="B29" s="32">
        <v>600</v>
      </c>
      <c r="C29" s="32">
        <v>60014</v>
      </c>
      <c r="D29" s="145" t="s">
        <v>137</v>
      </c>
      <c r="E29" s="30">
        <v>2903984</v>
      </c>
      <c r="F29" s="30">
        <v>2903984</v>
      </c>
      <c r="G29" s="30">
        <v>423982</v>
      </c>
      <c r="H29" s="30">
        <v>0</v>
      </c>
      <c r="I29" s="30">
        <v>0</v>
      </c>
      <c r="J29" s="194" t="s">
        <v>154</v>
      </c>
      <c r="K29" s="195"/>
      <c r="L29" s="30">
        <v>0</v>
      </c>
      <c r="M29" s="29" t="s">
        <v>136</v>
      </c>
    </row>
    <row r="30" spans="1:13" ht="12.75">
      <c r="A30" s="32"/>
      <c r="B30" s="32"/>
      <c r="C30" s="32"/>
      <c r="D30" s="36" t="s">
        <v>108</v>
      </c>
      <c r="E30" s="30">
        <v>2903984</v>
      </c>
      <c r="F30" s="30">
        <v>2903984</v>
      </c>
      <c r="G30" s="30">
        <v>423982</v>
      </c>
      <c r="H30" s="30">
        <v>0</v>
      </c>
      <c r="I30" s="30">
        <v>0</v>
      </c>
      <c r="J30" s="196">
        <v>2480002</v>
      </c>
      <c r="K30" s="197"/>
      <c r="L30" s="30">
        <v>0</v>
      </c>
      <c r="M30" s="29"/>
    </row>
    <row r="31" spans="1:13" ht="12.75">
      <c r="A31" s="32"/>
      <c r="B31" s="32"/>
      <c r="C31" s="32"/>
      <c r="D31" s="36" t="s">
        <v>107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196">
        <v>0</v>
      </c>
      <c r="K31" s="197"/>
      <c r="L31" s="30">
        <v>0</v>
      </c>
      <c r="M31" s="29"/>
    </row>
    <row r="32" spans="1:13" ht="126.75">
      <c r="A32" s="32" t="s">
        <v>38</v>
      </c>
      <c r="B32" s="32">
        <v>600</v>
      </c>
      <c r="C32" s="32">
        <v>60014</v>
      </c>
      <c r="D32" s="145" t="s">
        <v>283</v>
      </c>
      <c r="E32" s="30">
        <v>1387878</v>
      </c>
      <c r="F32" s="30">
        <v>0</v>
      </c>
      <c r="G32" s="30">
        <v>0</v>
      </c>
      <c r="H32" s="30">
        <v>0</v>
      </c>
      <c r="I32" s="30">
        <v>0</v>
      </c>
      <c r="J32" s="194" t="s">
        <v>282</v>
      </c>
      <c r="K32" s="195"/>
      <c r="L32" s="30">
        <v>0</v>
      </c>
      <c r="M32" s="29" t="s">
        <v>136</v>
      </c>
    </row>
    <row r="33" spans="1:13" ht="12.75">
      <c r="A33" s="32"/>
      <c r="B33" s="32"/>
      <c r="C33" s="32"/>
      <c r="D33" s="36" t="s">
        <v>108</v>
      </c>
      <c r="E33" s="30">
        <f>E32</f>
        <v>1387878</v>
      </c>
      <c r="F33" s="30">
        <v>0</v>
      </c>
      <c r="G33" s="30">
        <v>0</v>
      </c>
      <c r="H33" s="30">
        <v>0</v>
      </c>
      <c r="I33" s="30">
        <v>0</v>
      </c>
      <c r="J33" s="196"/>
      <c r="K33" s="197"/>
      <c r="L33" s="30">
        <v>0</v>
      </c>
      <c r="M33" s="29"/>
    </row>
    <row r="34" spans="1:13" ht="12.75">
      <c r="A34" s="32"/>
      <c r="B34" s="32"/>
      <c r="C34" s="32"/>
      <c r="D34" s="36" t="s">
        <v>107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196">
        <v>0</v>
      </c>
      <c r="K34" s="197"/>
      <c r="L34" s="30">
        <v>0</v>
      </c>
      <c r="M34" s="29"/>
    </row>
    <row r="35" spans="1:13" ht="156">
      <c r="A35" s="32" t="s">
        <v>46</v>
      </c>
      <c r="B35" s="32">
        <v>600</v>
      </c>
      <c r="C35" s="32">
        <v>60014</v>
      </c>
      <c r="D35" s="145" t="s">
        <v>285</v>
      </c>
      <c r="E35" s="30">
        <v>1542048</v>
      </c>
      <c r="F35" s="30">
        <v>0</v>
      </c>
      <c r="G35" s="30">
        <v>0</v>
      </c>
      <c r="H35" s="30">
        <v>0</v>
      </c>
      <c r="I35" s="30">
        <v>0</v>
      </c>
      <c r="J35" s="194" t="s">
        <v>284</v>
      </c>
      <c r="K35" s="195"/>
      <c r="L35" s="30">
        <v>0</v>
      </c>
      <c r="M35" s="29" t="s">
        <v>136</v>
      </c>
    </row>
    <row r="36" spans="1:13" ht="12.75">
      <c r="A36" s="32"/>
      <c r="B36" s="32"/>
      <c r="C36" s="32"/>
      <c r="D36" s="36" t="s">
        <v>108</v>
      </c>
      <c r="E36" s="30">
        <v>1542048</v>
      </c>
      <c r="F36" s="30">
        <v>0</v>
      </c>
      <c r="G36" s="30">
        <v>0</v>
      </c>
      <c r="H36" s="30">
        <v>0</v>
      </c>
      <c r="I36" s="30">
        <v>0</v>
      </c>
      <c r="J36" s="196">
        <v>0</v>
      </c>
      <c r="K36" s="197"/>
      <c r="L36" s="30">
        <v>0</v>
      </c>
      <c r="M36" s="29"/>
    </row>
    <row r="37" spans="1:13" ht="12.75">
      <c r="A37" s="32"/>
      <c r="B37" s="32"/>
      <c r="C37" s="32"/>
      <c r="D37" s="36" t="s">
        <v>107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196">
        <v>0</v>
      </c>
      <c r="K37" s="197"/>
      <c r="L37" s="30">
        <v>0</v>
      </c>
      <c r="M37" s="29"/>
    </row>
    <row r="38" spans="1:13" ht="97.5">
      <c r="A38" s="32" t="s">
        <v>45</v>
      </c>
      <c r="B38" s="32">
        <v>600</v>
      </c>
      <c r="C38" s="32">
        <v>60014</v>
      </c>
      <c r="D38" s="145" t="s">
        <v>287</v>
      </c>
      <c r="E38" s="30">
        <v>1513720</v>
      </c>
      <c r="F38" s="30">
        <v>0</v>
      </c>
      <c r="G38" s="30">
        <v>0</v>
      </c>
      <c r="H38" s="30">
        <v>0</v>
      </c>
      <c r="I38" s="30">
        <v>0</v>
      </c>
      <c r="J38" s="194" t="s">
        <v>286</v>
      </c>
      <c r="K38" s="195"/>
      <c r="L38" s="30">
        <v>0</v>
      </c>
      <c r="M38" s="29" t="s">
        <v>136</v>
      </c>
    </row>
    <row r="39" spans="1:13" ht="12.75">
      <c r="A39" s="32"/>
      <c r="B39" s="32"/>
      <c r="C39" s="32"/>
      <c r="D39" s="36" t="s">
        <v>108</v>
      </c>
      <c r="E39" s="30">
        <v>1513720</v>
      </c>
      <c r="F39" s="30">
        <v>0</v>
      </c>
      <c r="G39" s="30">
        <v>0</v>
      </c>
      <c r="H39" s="30">
        <v>0</v>
      </c>
      <c r="I39" s="30">
        <v>0</v>
      </c>
      <c r="J39" s="196">
        <v>0</v>
      </c>
      <c r="K39" s="197"/>
      <c r="L39" s="30">
        <v>0</v>
      </c>
      <c r="M39" s="29"/>
    </row>
    <row r="40" spans="1:13" ht="12.75">
      <c r="A40" s="32"/>
      <c r="B40" s="32"/>
      <c r="C40" s="32"/>
      <c r="D40" s="36" t="s">
        <v>107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196">
        <v>0</v>
      </c>
      <c r="K40" s="197"/>
      <c r="L40" s="30">
        <v>0</v>
      </c>
      <c r="M40" s="29"/>
    </row>
    <row r="41" spans="1:13" ht="156">
      <c r="A41" s="32" t="s">
        <v>64</v>
      </c>
      <c r="B41" s="32">
        <v>600</v>
      </c>
      <c r="C41" s="32">
        <v>60014</v>
      </c>
      <c r="D41" s="145" t="s">
        <v>288</v>
      </c>
      <c r="E41" s="30">
        <v>4543977</v>
      </c>
      <c r="F41" s="30">
        <v>0</v>
      </c>
      <c r="G41" s="30">
        <v>0</v>
      </c>
      <c r="H41" s="30">
        <v>0</v>
      </c>
      <c r="I41" s="30">
        <v>0</v>
      </c>
      <c r="J41" s="194" t="s">
        <v>284</v>
      </c>
      <c r="K41" s="195"/>
      <c r="L41" s="30">
        <v>0</v>
      </c>
      <c r="M41" s="29" t="s">
        <v>136</v>
      </c>
    </row>
    <row r="42" spans="1:13" ht="12.75">
      <c r="A42" s="32"/>
      <c r="B42" s="32"/>
      <c r="C42" s="32"/>
      <c r="D42" s="36" t="s">
        <v>108</v>
      </c>
      <c r="E42" s="30">
        <v>4543977</v>
      </c>
      <c r="F42" s="30">
        <v>0</v>
      </c>
      <c r="G42" s="30">
        <v>0</v>
      </c>
      <c r="H42" s="30">
        <v>0</v>
      </c>
      <c r="I42" s="30">
        <v>0</v>
      </c>
      <c r="J42" s="196">
        <v>0</v>
      </c>
      <c r="K42" s="197"/>
      <c r="L42" s="30">
        <v>0</v>
      </c>
      <c r="M42" s="29"/>
    </row>
    <row r="43" spans="1:13" ht="12.75">
      <c r="A43" s="32"/>
      <c r="B43" s="32"/>
      <c r="C43" s="32"/>
      <c r="D43" s="36" t="s">
        <v>107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196">
        <v>0</v>
      </c>
      <c r="K43" s="197"/>
      <c r="L43" s="30">
        <v>0</v>
      </c>
      <c r="M43" s="29"/>
    </row>
    <row r="44" spans="1:13" ht="78.75">
      <c r="A44" s="32" t="s">
        <v>70</v>
      </c>
      <c r="B44" s="32">
        <v>700</v>
      </c>
      <c r="C44" s="32">
        <v>70005</v>
      </c>
      <c r="D44" s="36" t="s">
        <v>135</v>
      </c>
      <c r="E44" s="30">
        <v>209396</v>
      </c>
      <c r="F44" s="30">
        <f>G44</f>
        <v>42000</v>
      </c>
      <c r="G44" s="30">
        <v>42000</v>
      </c>
      <c r="H44" s="30">
        <v>0</v>
      </c>
      <c r="I44" s="30">
        <v>0</v>
      </c>
      <c r="J44" s="194" t="s">
        <v>55</v>
      </c>
      <c r="K44" s="195"/>
      <c r="L44" s="30">
        <v>0</v>
      </c>
      <c r="M44" s="29" t="s">
        <v>48</v>
      </c>
    </row>
    <row r="45" spans="1:13" ht="12.75">
      <c r="A45" s="32"/>
      <c r="B45" s="32"/>
      <c r="C45" s="32"/>
      <c r="D45" s="36" t="s">
        <v>108</v>
      </c>
      <c r="E45" s="30">
        <f>E44</f>
        <v>209396</v>
      </c>
      <c r="F45" s="30">
        <f>F44</f>
        <v>42000</v>
      </c>
      <c r="G45" s="30">
        <f>G44</f>
        <v>42000</v>
      </c>
      <c r="H45" s="30">
        <v>0</v>
      </c>
      <c r="I45" s="30">
        <v>0</v>
      </c>
      <c r="J45" s="196">
        <v>0</v>
      </c>
      <c r="K45" s="197"/>
      <c r="L45" s="30">
        <v>0</v>
      </c>
      <c r="M45" s="29"/>
    </row>
    <row r="46" spans="1:13" ht="12.75">
      <c r="A46" s="32"/>
      <c r="B46" s="32"/>
      <c r="C46" s="32"/>
      <c r="D46" s="36" t="s">
        <v>107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196">
        <v>0</v>
      </c>
      <c r="K46" s="197"/>
      <c r="L46" s="30">
        <v>0</v>
      </c>
      <c r="M46" s="29"/>
    </row>
    <row r="47" spans="1:13" ht="101.25">
      <c r="A47" s="32" t="s">
        <v>68</v>
      </c>
      <c r="B47" s="32">
        <v>700</v>
      </c>
      <c r="C47" s="32">
        <v>70005</v>
      </c>
      <c r="D47" s="36" t="s">
        <v>134</v>
      </c>
      <c r="E47" s="30">
        <v>6523476</v>
      </c>
      <c r="F47" s="30">
        <f>G47+H47+L47</f>
        <v>460000</v>
      </c>
      <c r="G47" s="30">
        <v>455000</v>
      </c>
      <c r="H47" s="30">
        <v>0</v>
      </c>
      <c r="I47" s="30">
        <v>0</v>
      </c>
      <c r="J47" s="194" t="s">
        <v>55</v>
      </c>
      <c r="K47" s="195"/>
      <c r="L47" s="30">
        <v>5000</v>
      </c>
      <c r="M47" s="29" t="s">
        <v>48</v>
      </c>
    </row>
    <row r="48" spans="1:13" ht="12.75">
      <c r="A48" s="32"/>
      <c r="B48" s="32"/>
      <c r="C48" s="32"/>
      <c r="D48" s="36" t="s">
        <v>108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196">
        <v>0</v>
      </c>
      <c r="K48" s="197"/>
      <c r="L48" s="30">
        <v>0</v>
      </c>
      <c r="M48" s="29"/>
    </row>
    <row r="49" spans="1:13" ht="12.75">
      <c r="A49" s="32"/>
      <c r="B49" s="32"/>
      <c r="C49" s="32"/>
      <c r="D49" s="36" t="s">
        <v>107</v>
      </c>
      <c r="E49" s="30">
        <f>E47</f>
        <v>6523476</v>
      </c>
      <c r="F49" s="30">
        <f>F47</f>
        <v>460000</v>
      </c>
      <c r="G49" s="30">
        <f>G47</f>
        <v>455000</v>
      </c>
      <c r="H49" s="30">
        <v>0</v>
      </c>
      <c r="I49" s="30">
        <v>0</v>
      </c>
      <c r="J49" s="196">
        <v>0</v>
      </c>
      <c r="K49" s="197"/>
      <c r="L49" s="30">
        <f>L47</f>
        <v>5000</v>
      </c>
      <c r="M49" s="29"/>
    </row>
    <row r="50" spans="1:13" ht="78.75">
      <c r="A50" s="32" t="s">
        <v>121</v>
      </c>
      <c r="B50" s="49" t="s">
        <v>133</v>
      </c>
      <c r="C50" s="50" t="s">
        <v>132</v>
      </c>
      <c r="D50" s="36" t="s">
        <v>131</v>
      </c>
      <c r="E50" s="30">
        <v>1776681</v>
      </c>
      <c r="F50" s="30">
        <f>F52+F53</f>
        <v>1551789</v>
      </c>
      <c r="G50" s="30">
        <v>279248.09</v>
      </c>
      <c r="H50" s="30">
        <v>1272540.91</v>
      </c>
      <c r="I50" s="30">
        <v>0</v>
      </c>
      <c r="J50" s="194" t="s">
        <v>55</v>
      </c>
      <c r="K50" s="195"/>
      <c r="L50" s="30">
        <v>0</v>
      </c>
      <c r="M50" s="29" t="s">
        <v>48</v>
      </c>
    </row>
    <row r="51" spans="1:13" ht="12.75">
      <c r="A51" s="32"/>
      <c r="B51" s="32"/>
      <c r="C51" s="32"/>
      <c r="D51" s="36" t="s">
        <v>108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196">
        <v>0</v>
      </c>
      <c r="K51" s="197"/>
      <c r="L51" s="30">
        <v>0</v>
      </c>
      <c r="M51" s="29"/>
    </row>
    <row r="52" spans="1:13" ht="22.5">
      <c r="A52" s="32"/>
      <c r="B52" s="32"/>
      <c r="C52" s="32"/>
      <c r="D52" s="36" t="s">
        <v>130</v>
      </c>
      <c r="E52" s="30">
        <v>1497432.91</v>
      </c>
      <c r="F52" s="30">
        <v>1272540.91</v>
      </c>
      <c r="G52" s="30">
        <v>0</v>
      </c>
      <c r="H52" s="30">
        <v>1272540.91</v>
      </c>
      <c r="I52" s="30">
        <v>0</v>
      </c>
      <c r="J52" s="135"/>
      <c r="K52" s="136">
        <v>0</v>
      </c>
      <c r="L52" s="30">
        <v>0</v>
      </c>
      <c r="M52" s="29"/>
    </row>
    <row r="53" spans="1:13" ht="22.5">
      <c r="A53" s="32"/>
      <c r="B53" s="32"/>
      <c r="C53" s="32"/>
      <c r="D53" s="36" t="s">
        <v>129</v>
      </c>
      <c r="E53" s="30">
        <v>279248.09</v>
      </c>
      <c r="F53" s="30">
        <v>279248.09</v>
      </c>
      <c r="G53" s="30">
        <f>G50</f>
        <v>279248.09</v>
      </c>
      <c r="H53" s="30">
        <v>0</v>
      </c>
      <c r="I53" s="30">
        <v>0</v>
      </c>
      <c r="J53" s="196">
        <v>0</v>
      </c>
      <c r="K53" s="197"/>
      <c r="L53" s="30">
        <v>0</v>
      </c>
      <c r="M53" s="29"/>
    </row>
    <row r="54" spans="1:13" ht="141.75" customHeight="1">
      <c r="A54" s="32" t="s">
        <v>118</v>
      </c>
      <c r="B54" s="32">
        <v>852</v>
      </c>
      <c r="C54" s="32">
        <v>85202</v>
      </c>
      <c r="D54" s="31" t="s">
        <v>128</v>
      </c>
      <c r="E54" s="30">
        <f>SUM(E55:E56)</f>
        <v>4988895</v>
      </c>
      <c r="F54" s="30">
        <f>SUM(F55:F56)</f>
        <v>248614</v>
      </c>
      <c r="G54" s="30">
        <f>SUM(G55:G56)</f>
        <v>158541</v>
      </c>
      <c r="H54" s="30">
        <v>0</v>
      </c>
      <c r="I54" s="30">
        <v>0</v>
      </c>
      <c r="J54" s="194" t="s">
        <v>55</v>
      </c>
      <c r="K54" s="195"/>
      <c r="L54" s="30">
        <f>SUM(L55:L56)</f>
        <v>90073</v>
      </c>
      <c r="M54" s="29" t="s">
        <v>63</v>
      </c>
    </row>
    <row r="55" spans="1:13" ht="12.75">
      <c r="A55" s="32"/>
      <c r="B55" s="32"/>
      <c r="C55" s="32"/>
      <c r="D55" s="36" t="s">
        <v>108</v>
      </c>
      <c r="E55" s="30">
        <v>452716</v>
      </c>
      <c r="F55" s="30">
        <v>210611</v>
      </c>
      <c r="G55" s="30">
        <v>120538</v>
      </c>
      <c r="H55" s="30">
        <v>0</v>
      </c>
      <c r="I55" s="30">
        <v>0</v>
      </c>
      <c r="J55" s="76"/>
      <c r="K55" s="77"/>
      <c r="L55" s="30">
        <v>90073</v>
      </c>
      <c r="M55" s="29"/>
    </row>
    <row r="56" spans="1:13" ht="12.75">
      <c r="A56" s="32"/>
      <c r="B56" s="32"/>
      <c r="C56" s="32"/>
      <c r="D56" s="36" t="s">
        <v>107</v>
      </c>
      <c r="E56" s="30">
        <v>4536179</v>
      </c>
      <c r="F56" s="30">
        <v>38003</v>
      </c>
      <c r="G56" s="30">
        <v>38003</v>
      </c>
      <c r="H56" s="30">
        <v>0</v>
      </c>
      <c r="I56" s="30">
        <v>0</v>
      </c>
      <c r="J56" s="76"/>
      <c r="K56" s="77"/>
      <c r="L56" s="30">
        <v>0</v>
      </c>
      <c r="M56" s="29"/>
    </row>
    <row r="57" spans="1:13" ht="67.5">
      <c r="A57" s="32" t="s">
        <v>114</v>
      </c>
      <c r="B57" s="32">
        <v>720</v>
      </c>
      <c r="C57" s="32">
        <v>72095</v>
      </c>
      <c r="D57" s="31" t="s">
        <v>127</v>
      </c>
      <c r="E57" s="30">
        <v>337055</v>
      </c>
      <c r="F57" s="30">
        <f>G57+H57+L57</f>
        <v>111369</v>
      </c>
      <c r="G57" s="30">
        <v>16706</v>
      </c>
      <c r="H57" s="30">
        <v>0</v>
      </c>
      <c r="I57" s="30">
        <v>0</v>
      </c>
      <c r="J57" s="194" t="s">
        <v>55</v>
      </c>
      <c r="K57" s="232"/>
      <c r="L57" s="30">
        <v>94663</v>
      </c>
      <c r="M57" s="37" t="s">
        <v>48</v>
      </c>
    </row>
    <row r="58" spans="1:13" ht="12.75">
      <c r="A58" s="32"/>
      <c r="B58" s="32"/>
      <c r="C58" s="32"/>
      <c r="D58" s="36" t="s">
        <v>108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196">
        <v>0</v>
      </c>
      <c r="K58" s="197"/>
      <c r="L58" s="30">
        <v>0</v>
      </c>
      <c r="M58" s="37"/>
    </row>
    <row r="59" spans="1:13" ht="12.75">
      <c r="A59" s="32"/>
      <c r="B59" s="32"/>
      <c r="C59" s="32"/>
      <c r="D59" s="36" t="s">
        <v>107</v>
      </c>
      <c r="E59" s="30">
        <f>E57</f>
        <v>337055</v>
      </c>
      <c r="F59" s="30">
        <v>111369</v>
      </c>
      <c r="G59" s="30">
        <f>G57</f>
        <v>16706</v>
      </c>
      <c r="H59" s="30">
        <v>0</v>
      </c>
      <c r="I59" s="30">
        <v>0</v>
      </c>
      <c r="J59" s="196">
        <v>0</v>
      </c>
      <c r="K59" s="197"/>
      <c r="L59" s="30">
        <f>L57</f>
        <v>94663</v>
      </c>
      <c r="M59" s="37"/>
    </row>
    <row r="60" spans="1:13" ht="98.25" customHeight="1">
      <c r="A60" s="32" t="s">
        <v>152</v>
      </c>
      <c r="B60" s="32">
        <v>720</v>
      </c>
      <c r="C60" s="32">
        <v>72095</v>
      </c>
      <c r="D60" s="31" t="s">
        <v>126</v>
      </c>
      <c r="E60" s="30">
        <f>SUM(E61:E62)</f>
        <v>887567</v>
      </c>
      <c r="F60" s="30">
        <f>G60+H60+L60</f>
        <v>301690</v>
      </c>
      <c r="G60" s="30">
        <f>SUM(G61:G62)</f>
        <v>93404</v>
      </c>
      <c r="H60" s="30">
        <v>0</v>
      </c>
      <c r="I60" s="30">
        <v>0</v>
      </c>
      <c r="J60" s="194" t="s">
        <v>55</v>
      </c>
      <c r="K60" s="195"/>
      <c r="L60" s="30">
        <v>208286</v>
      </c>
      <c r="M60" s="37" t="s">
        <v>48</v>
      </c>
    </row>
    <row r="61" spans="1:13" ht="12.75">
      <c r="A61" s="32"/>
      <c r="B61" s="32"/>
      <c r="C61" s="32"/>
      <c r="D61" s="36" t="s">
        <v>108</v>
      </c>
      <c r="E61" s="30">
        <v>14800</v>
      </c>
      <c r="F61" s="30">
        <v>14800</v>
      </c>
      <c r="G61" s="30">
        <v>14800</v>
      </c>
      <c r="H61" s="30">
        <v>0</v>
      </c>
      <c r="I61" s="30">
        <v>0</v>
      </c>
      <c r="J61" s="196">
        <v>0</v>
      </c>
      <c r="K61" s="197"/>
      <c r="L61" s="30">
        <v>0</v>
      </c>
      <c r="M61" s="29"/>
    </row>
    <row r="62" spans="1:13" ht="12.75">
      <c r="A62" s="32"/>
      <c r="B62" s="32"/>
      <c r="C62" s="32"/>
      <c r="D62" s="36" t="s">
        <v>107</v>
      </c>
      <c r="E62" s="30">
        <v>872767</v>
      </c>
      <c r="F62" s="30">
        <v>286890</v>
      </c>
      <c r="G62" s="30">
        <v>78604</v>
      </c>
      <c r="H62" s="30">
        <v>0</v>
      </c>
      <c r="I62" s="30">
        <v>0</v>
      </c>
      <c r="J62" s="196">
        <v>0</v>
      </c>
      <c r="K62" s="197"/>
      <c r="L62" s="30">
        <f>L60</f>
        <v>208286</v>
      </c>
      <c r="M62" s="29"/>
    </row>
    <row r="63" spans="1:13" ht="101.25">
      <c r="A63" s="32" t="s">
        <v>156</v>
      </c>
      <c r="B63" s="32">
        <v>801</v>
      </c>
      <c r="C63" s="32">
        <v>80195</v>
      </c>
      <c r="D63" s="31" t="s">
        <v>125</v>
      </c>
      <c r="E63" s="30">
        <v>1477637</v>
      </c>
      <c r="F63" s="30">
        <f>G63+H63+L63+J64</f>
        <v>596136</v>
      </c>
      <c r="G63" s="30">
        <v>0</v>
      </c>
      <c r="H63" s="30">
        <v>0</v>
      </c>
      <c r="I63" s="30">
        <v>0</v>
      </c>
      <c r="J63" s="194" t="s">
        <v>147</v>
      </c>
      <c r="K63" s="195"/>
      <c r="L63" s="30">
        <v>506721</v>
      </c>
      <c r="M63" s="29" t="s">
        <v>124</v>
      </c>
    </row>
    <row r="64" spans="1:13" ht="12.75">
      <c r="A64" s="32"/>
      <c r="B64" s="32"/>
      <c r="C64" s="32"/>
      <c r="D64" s="36" t="s">
        <v>108</v>
      </c>
      <c r="E64" s="30">
        <f>E63</f>
        <v>1477637</v>
      </c>
      <c r="F64" s="30">
        <f>F63</f>
        <v>596136</v>
      </c>
      <c r="G64" s="30">
        <f>G63</f>
        <v>0</v>
      </c>
      <c r="H64" s="30">
        <f>H63</f>
        <v>0</v>
      </c>
      <c r="I64" s="30">
        <f>I63</f>
        <v>0</v>
      </c>
      <c r="J64" s="230">
        <v>89415</v>
      </c>
      <c r="K64" s="231"/>
      <c r="L64" s="30">
        <f>L63</f>
        <v>506721</v>
      </c>
      <c r="M64" s="29"/>
    </row>
    <row r="65" spans="1:13" ht="12.75">
      <c r="A65" s="32"/>
      <c r="B65" s="32"/>
      <c r="C65" s="32"/>
      <c r="D65" s="36" t="s">
        <v>107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230">
        <v>0</v>
      </c>
      <c r="K65" s="231"/>
      <c r="L65" s="30">
        <v>0</v>
      </c>
      <c r="M65" s="29"/>
    </row>
    <row r="66" spans="1:13" ht="62.25" customHeight="1">
      <c r="A66" s="32" t="s">
        <v>194</v>
      </c>
      <c r="B66" s="32">
        <v>801</v>
      </c>
      <c r="C66" s="32">
        <v>80120</v>
      </c>
      <c r="D66" s="31" t="s">
        <v>123</v>
      </c>
      <c r="E66" s="30">
        <v>114796</v>
      </c>
      <c r="F66" s="30">
        <f>G66+H66+L66+J67</f>
        <v>83996</v>
      </c>
      <c r="G66" s="30">
        <v>0</v>
      </c>
      <c r="H66" s="30">
        <v>0</v>
      </c>
      <c r="I66" s="30">
        <v>0</v>
      </c>
      <c r="J66" s="194" t="s">
        <v>55</v>
      </c>
      <c r="K66" s="195"/>
      <c r="L66" s="30">
        <v>83996</v>
      </c>
      <c r="M66" s="29" t="s">
        <v>122</v>
      </c>
    </row>
    <row r="67" spans="1:13" ht="12.75">
      <c r="A67" s="32"/>
      <c r="B67" s="32"/>
      <c r="C67" s="32"/>
      <c r="D67" s="36" t="s">
        <v>108</v>
      </c>
      <c r="E67" s="30">
        <f>E66</f>
        <v>114796</v>
      </c>
      <c r="F67" s="30">
        <f>F66</f>
        <v>83996</v>
      </c>
      <c r="G67" s="30">
        <f>G66</f>
        <v>0</v>
      </c>
      <c r="H67" s="30">
        <f>H66</f>
        <v>0</v>
      </c>
      <c r="I67" s="30">
        <f>I66</f>
        <v>0</v>
      </c>
      <c r="J67" s="230">
        <v>0</v>
      </c>
      <c r="K67" s="231"/>
      <c r="L67" s="30">
        <f>L66</f>
        <v>83996</v>
      </c>
      <c r="M67" s="29"/>
    </row>
    <row r="68" spans="1:13" ht="12.75">
      <c r="A68" s="32"/>
      <c r="B68" s="32"/>
      <c r="C68" s="32"/>
      <c r="D68" s="36" t="s">
        <v>107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230">
        <v>0</v>
      </c>
      <c r="K68" s="231"/>
      <c r="L68" s="30">
        <v>0</v>
      </c>
      <c r="M68" s="29"/>
    </row>
    <row r="69" spans="1:13" ht="45">
      <c r="A69" s="32" t="s">
        <v>278</v>
      </c>
      <c r="B69" s="32">
        <v>852</v>
      </c>
      <c r="C69" s="32">
        <v>85295</v>
      </c>
      <c r="D69" s="36" t="s">
        <v>157</v>
      </c>
      <c r="E69" s="30">
        <v>636500</v>
      </c>
      <c r="F69" s="30">
        <v>348500</v>
      </c>
      <c r="G69" s="30">
        <v>86620</v>
      </c>
      <c r="H69" s="30">
        <v>0</v>
      </c>
      <c r="I69" s="30">
        <v>0</v>
      </c>
      <c r="J69" s="194" t="s">
        <v>158</v>
      </c>
      <c r="K69" s="195"/>
      <c r="L69" s="30">
        <v>0</v>
      </c>
      <c r="M69" s="29" t="s">
        <v>189</v>
      </c>
    </row>
    <row r="70" spans="1:13" ht="12.75">
      <c r="A70" s="32"/>
      <c r="B70" s="32"/>
      <c r="C70" s="32"/>
      <c r="D70" s="36" t="s">
        <v>108</v>
      </c>
      <c r="E70" s="30">
        <v>636500</v>
      </c>
      <c r="F70" s="30">
        <v>348500</v>
      </c>
      <c r="G70" s="30">
        <v>86620</v>
      </c>
      <c r="H70" s="30">
        <v>0</v>
      </c>
      <c r="I70" s="30">
        <v>0</v>
      </c>
      <c r="J70" s="196">
        <v>261880</v>
      </c>
      <c r="K70" s="197"/>
      <c r="L70" s="30">
        <f>L69</f>
        <v>0</v>
      </c>
      <c r="M70" s="29"/>
    </row>
    <row r="71" spans="1:13" ht="12.75">
      <c r="A71" s="32"/>
      <c r="B71" s="32"/>
      <c r="C71" s="32"/>
      <c r="D71" s="36" t="s">
        <v>107</v>
      </c>
      <c r="E71" s="30">
        <v>0</v>
      </c>
      <c r="F71" s="30">
        <v>0</v>
      </c>
      <c r="G71" s="30">
        <v>0</v>
      </c>
      <c r="H71" s="30">
        <f>H69</f>
        <v>0</v>
      </c>
      <c r="I71" s="30">
        <f>I69</f>
        <v>0</v>
      </c>
      <c r="J71" s="196">
        <v>0</v>
      </c>
      <c r="K71" s="197"/>
      <c r="L71" s="30">
        <v>0</v>
      </c>
      <c r="M71" s="29"/>
    </row>
    <row r="72" spans="1:13" ht="12.75" customHeight="1">
      <c r="A72" s="225" t="s">
        <v>279</v>
      </c>
      <c r="B72" s="225">
        <v>852</v>
      </c>
      <c r="C72" s="225">
        <v>85295</v>
      </c>
      <c r="D72" s="227" t="s">
        <v>120</v>
      </c>
      <c r="E72" s="200">
        <v>989657</v>
      </c>
      <c r="F72" s="200">
        <v>218052</v>
      </c>
      <c r="G72" s="200">
        <v>0</v>
      </c>
      <c r="H72" s="200">
        <v>0</v>
      </c>
      <c r="I72" s="202">
        <v>0</v>
      </c>
      <c r="J72" s="206" t="s">
        <v>119</v>
      </c>
      <c r="K72" s="207"/>
      <c r="L72" s="204">
        <v>208122</v>
      </c>
      <c r="M72" s="212" t="s">
        <v>115</v>
      </c>
    </row>
    <row r="73" spans="1:13" ht="12.75" customHeight="1">
      <c r="A73" s="226"/>
      <c r="B73" s="226"/>
      <c r="C73" s="226"/>
      <c r="D73" s="228"/>
      <c r="E73" s="201"/>
      <c r="F73" s="201"/>
      <c r="G73" s="201"/>
      <c r="H73" s="201"/>
      <c r="I73" s="203"/>
      <c r="J73" s="208"/>
      <c r="K73" s="209"/>
      <c r="L73" s="205"/>
      <c r="M73" s="213"/>
    </row>
    <row r="74" spans="1:13" ht="8.25" customHeight="1">
      <c r="A74" s="226"/>
      <c r="B74" s="226"/>
      <c r="C74" s="226"/>
      <c r="D74" s="228"/>
      <c r="E74" s="201"/>
      <c r="F74" s="201"/>
      <c r="G74" s="201"/>
      <c r="H74" s="201"/>
      <c r="I74" s="203"/>
      <c r="J74" s="208"/>
      <c r="K74" s="209"/>
      <c r="L74" s="205"/>
      <c r="M74" s="213"/>
    </row>
    <row r="75" spans="1:13" ht="12.75" customHeight="1">
      <c r="A75" s="226"/>
      <c r="B75" s="226"/>
      <c r="C75" s="226"/>
      <c r="D75" s="229"/>
      <c r="E75" s="201"/>
      <c r="F75" s="201"/>
      <c r="G75" s="201"/>
      <c r="H75" s="201"/>
      <c r="I75" s="203"/>
      <c r="J75" s="210"/>
      <c r="K75" s="211"/>
      <c r="L75" s="205"/>
      <c r="M75" s="214"/>
    </row>
    <row r="76" spans="1:13" ht="12.75">
      <c r="A76" s="32"/>
      <c r="B76" s="32"/>
      <c r="C76" s="32"/>
      <c r="D76" s="31" t="s">
        <v>108</v>
      </c>
      <c r="E76" s="30">
        <v>989657</v>
      </c>
      <c r="F76" s="30">
        <f>F72</f>
        <v>218052</v>
      </c>
      <c r="G76" s="30">
        <f>G72</f>
        <v>0</v>
      </c>
      <c r="H76" s="30">
        <v>0</v>
      </c>
      <c r="I76" s="30">
        <v>0</v>
      </c>
      <c r="J76" s="215">
        <v>9930</v>
      </c>
      <c r="K76" s="216"/>
      <c r="L76" s="30">
        <f>L72</f>
        <v>208122</v>
      </c>
      <c r="M76" s="29"/>
    </row>
    <row r="77" spans="1:13" ht="12.75">
      <c r="A77" s="32"/>
      <c r="B77" s="32"/>
      <c r="C77" s="32"/>
      <c r="D77" s="31" t="s">
        <v>107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196">
        <v>0</v>
      </c>
      <c r="K77" s="197"/>
      <c r="L77" s="30">
        <v>0</v>
      </c>
      <c r="M77" s="29"/>
    </row>
    <row r="78" spans="1:13" ht="78.75">
      <c r="A78" s="32" t="s">
        <v>280</v>
      </c>
      <c r="B78" s="32">
        <v>853</v>
      </c>
      <c r="C78" s="32">
        <v>85395</v>
      </c>
      <c r="D78" s="36" t="s">
        <v>117</v>
      </c>
      <c r="E78" s="30">
        <v>1199399</v>
      </c>
      <c r="F78" s="30">
        <v>511465</v>
      </c>
      <c r="G78" s="30">
        <v>0</v>
      </c>
      <c r="H78" s="30">
        <v>0</v>
      </c>
      <c r="I78" s="30">
        <v>0</v>
      </c>
      <c r="J78" s="194" t="s">
        <v>116</v>
      </c>
      <c r="K78" s="195"/>
      <c r="L78" s="30">
        <v>434744</v>
      </c>
      <c r="M78" s="29" t="s">
        <v>115</v>
      </c>
    </row>
    <row r="79" spans="1:13" ht="12.75">
      <c r="A79" s="32"/>
      <c r="B79" s="32"/>
      <c r="C79" s="32"/>
      <c r="D79" s="36" t="s">
        <v>108</v>
      </c>
      <c r="E79" s="30">
        <v>1199399</v>
      </c>
      <c r="F79" s="30">
        <f>F78</f>
        <v>511465</v>
      </c>
      <c r="G79" s="30">
        <v>0</v>
      </c>
      <c r="H79" s="30">
        <v>0</v>
      </c>
      <c r="I79" s="30">
        <v>0</v>
      </c>
      <c r="J79" s="196">
        <v>76721</v>
      </c>
      <c r="K79" s="197"/>
      <c r="L79" s="30">
        <f>L78</f>
        <v>434744</v>
      </c>
      <c r="M79" s="29"/>
    </row>
    <row r="80" spans="1:13" ht="12.75">
      <c r="A80" s="32"/>
      <c r="B80" s="32"/>
      <c r="C80" s="32"/>
      <c r="D80" s="36" t="s">
        <v>107</v>
      </c>
      <c r="E80" s="30">
        <v>0</v>
      </c>
      <c r="F80" s="30">
        <v>0</v>
      </c>
      <c r="G80" s="30">
        <v>0</v>
      </c>
      <c r="H80" s="30">
        <f>H78</f>
        <v>0</v>
      </c>
      <c r="I80" s="30">
        <f>I78</f>
        <v>0</v>
      </c>
      <c r="J80" s="196">
        <v>0</v>
      </c>
      <c r="K80" s="197"/>
      <c r="L80" s="30">
        <v>0</v>
      </c>
      <c r="M80" s="29"/>
    </row>
    <row r="81" spans="1:13" ht="12.75">
      <c r="A81" s="225" t="s">
        <v>281</v>
      </c>
      <c r="B81" s="225">
        <v>630</v>
      </c>
      <c r="C81" s="225">
        <v>63095</v>
      </c>
      <c r="D81" s="217" t="s">
        <v>113</v>
      </c>
      <c r="E81" s="200">
        <v>212339</v>
      </c>
      <c r="F81" s="200">
        <v>212339</v>
      </c>
      <c r="G81" s="200">
        <v>0</v>
      </c>
      <c r="H81" s="200">
        <v>0</v>
      </c>
      <c r="I81" s="202">
        <v>0</v>
      </c>
      <c r="J81" s="35" t="s">
        <v>112</v>
      </c>
      <c r="K81" s="57"/>
      <c r="L81" s="204">
        <v>212339</v>
      </c>
      <c r="M81" s="212" t="s">
        <v>48</v>
      </c>
    </row>
    <row r="82" spans="1:13" ht="12.75">
      <c r="A82" s="226"/>
      <c r="B82" s="226"/>
      <c r="C82" s="226"/>
      <c r="D82" s="218"/>
      <c r="E82" s="201"/>
      <c r="F82" s="201"/>
      <c r="G82" s="201"/>
      <c r="H82" s="201"/>
      <c r="I82" s="203"/>
      <c r="J82" s="34" t="s">
        <v>111</v>
      </c>
      <c r="K82" s="58"/>
      <c r="L82" s="205"/>
      <c r="M82" s="213"/>
    </row>
    <row r="83" spans="1:13" ht="12.75">
      <c r="A83" s="226"/>
      <c r="B83" s="226"/>
      <c r="C83" s="226"/>
      <c r="D83" s="218"/>
      <c r="E83" s="201"/>
      <c r="F83" s="201"/>
      <c r="G83" s="201"/>
      <c r="H83" s="201"/>
      <c r="I83" s="203"/>
      <c r="J83" s="34" t="s">
        <v>110</v>
      </c>
      <c r="K83" s="58"/>
      <c r="L83" s="205"/>
      <c r="M83" s="213"/>
    </row>
    <row r="84" spans="1:13" ht="12.75">
      <c r="A84" s="226"/>
      <c r="B84" s="226"/>
      <c r="C84" s="226"/>
      <c r="D84" s="219"/>
      <c r="E84" s="201"/>
      <c r="F84" s="201"/>
      <c r="G84" s="201"/>
      <c r="H84" s="201"/>
      <c r="I84" s="203"/>
      <c r="J84" s="33" t="s">
        <v>109</v>
      </c>
      <c r="K84" s="56"/>
      <c r="L84" s="205"/>
      <c r="M84" s="214"/>
    </row>
    <row r="85" spans="1:13" ht="12.75">
      <c r="A85" s="32"/>
      <c r="B85" s="32"/>
      <c r="C85" s="32"/>
      <c r="D85" s="31" t="s">
        <v>108</v>
      </c>
      <c r="E85" s="30">
        <v>0</v>
      </c>
      <c r="F85" s="30">
        <v>0</v>
      </c>
      <c r="G85" s="30">
        <f>G81</f>
        <v>0</v>
      </c>
      <c r="H85" s="30">
        <v>0</v>
      </c>
      <c r="I85" s="30">
        <v>0</v>
      </c>
      <c r="J85" s="215">
        <f>K81</f>
        <v>0</v>
      </c>
      <c r="K85" s="216"/>
      <c r="L85" s="30">
        <v>0</v>
      </c>
      <c r="M85" s="29"/>
    </row>
    <row r="86" spans="1:13" ht="12.75">
      <c r="A86" s="32"/>
      <c r="B86" s="32"/>
      <c r="C86" s="32"/>
      <c r="D86" s="31" t="s">
        <v>107</v>
      </c>
      <c r="E86" s="30">
        <v>212339</v>
      </c>
      <c r="F86" s="30">
        <v>212339</v>
      </c>
      <c r="G86" s="30">
        <v>0</v>
      </c>
      <c r="H86" s="30">
        <v>0</v>
      </c>
      <c r="I86" s="30">
        <v>0</v>
      </c>
      <c r="J86" s="196">
        <v>0</v>
      </c>
      <c r="K86" s="197"/>
      <c r="L86" s="30">
        <v>212339</v>
      </c>
      <c r="M86" s="29"/>
    </row>
    <row r="87" spans="1:13" ht="21.75" customHeight="1">
      <c r="A87" s="220" t="s">
        <v>37</v>
      </c>
      <c r="B87" s="221"/>
      <c r="C87" s="221"/>
      <c r="D87" s="222"/>
      <c r="E87" s="60">
        <f>SUM(E15+E16+E18+E19+E21+E22+E24+E25+E27+E28+E30+E31+E33+E34+E36+E37+E39+E40+E42+E43+E45+E46+E48+E49+E51+E52+E53+E55+E56+E58+E59+E61+E62+E64+E65+E67+E68+E70+E71+E76+E77+E79+E80+E85+E86)</f>
        <v>40339747</v>
      </c>
      <c r="F87" s="60">
        <f>SUM(F15+F16+F18+F19+F24+F25+F27+F28+F30+F31+F45+F46+F48+F49+F51+F52+F53+F55+F56+F58+F59+F61+F62+F64+F65+F67+F68+F70+F71+F76+F77+F79+F80+F85+F86)</f>
        <v>8991310</v>
      </c>
      <c r="G87" s="60">
        <f>SUM(G15+G16+G18+G19+G24+G25+G27+G28+G30+G31+G45+G46+G48+G49+G51+G52+G53+G55+G56+G58+G59+G61+G62+G64+G65+G67+G68+G70+G71+G76+G77+G79+G80+G85+G86)</f>
        <v>1884042.09</v>
      </c>
      <c r="H87" s="60">
        <f>SUM(H15+H16+H18+H19+H24+H25+H27+H28+H30+H31+H45+H46+H48+H49+H51+H52+H53+H55+H56+H58+H59+H61+H62+H64+H65+H67+H68+H70+H71+H76+H77+H79+H80+H85+H86)</f>
        <v>1272540.91</v>
      </c>
      <c r="I87" s="60">
        <f>I65+I64+I62+I61+I59+I58+I51+I53+I16+I15</f>
        <v>0</v>
      </c>
      <c r="J87" s="223">
        <v>3978767</v>
      </c>
      <c r="K87" s="224"/>
      <c r="L87" s="61">
        <f>SUM(L15+L16+L18+L19+L24+L25+L27+L28+L30+L31+L45+L46+L48+L49+L51+L52+L53+L55+L56+L58+L59+L61+L62+L64+L65+L67+L68+L70+L71+L76+L77+L79+L80+L85+L86)</f>
        <v>1855960</v>
      </c>
      <c r="M87" s="28" t="s">
        <v>54</v>
      </c>
    </row>
    <row r="88" spans="1:13" ht="12.75">
      <c r="A88" s="26"/>
      <c r="B88" s="26"/>
      <c r="C88" s="26"/>
      <c r="D88" s="26"/>
      <c r="E88" s="26"/>
      <c r="F88" s="26"/>
      <c r="G88" s="27"/>
      <c r="H88" s="26"/>
      <c r="I88" s="26"/>
      <c r="J88" s="198"/>
      <c r="K88" s="198"/>
      <c r="L88" s="26"/>
      <c r="M88" s="26"/>
    </row>
    <row r="89" spans="1:13" ht="12.75">
      <c r="A89" s="199" t="s">
        <v>53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</row>
    <row r="90" spans="1:13" ht="12.75">
      <c r="A90" s="199" t="s">
        <v>52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</row>
    <row r="91" spans="1:13" ht="12.75">
      <c r="A91" s="199" t="s">
        <v>51</v>
      </c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</row>
    <row r="92" spans="1:13" ht="12.75">
      <c r="A92" s="199" t="s">
        <v>106</v>
      </c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</row>
    <row r="93" spans="1:13" ht="12.75">
      <c r="A93" s="199" t="s">
        <v>50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</row>
  </sheetData>
  <sheetProtection/>
  <mergeCells count="124">
    <mergeCell ref="J38:K38"/>
    <mergeCell ref="J39:K39"/>
    <mergeCell ref="J40:K40"/>
    <mergeCell ref="J41:K41"/>
    <mergeCell ref="J42:K42"/>
    <mergeCell ref="J43:K43"/>
    <mergeCell ref="J32:K32"/>
    <mergeCell ref="J33:K33"/>
    <mergeCell ref="J34:K34"/>
    <mergeCell ref="J35:K35"/>
    <mergeCell ref="J36:K36"/>
    <mergeCell ref="J37:K37"/>
    <mergeCell ref="J69:K69"/>
    <mergeCell ref="J70:K70"/>
    <mergeCell ref="J71:K71"/>
    <mergeCell ref="J67:K67"/>
    <mergeCell ref="J68:K68"/>
    <mergeCell ref="J1:M1"/>
    <mergeCell ref="J47:K47"/>
    <mergeCell ref="J66:K66"/>
    <mergeCell ref="J6:K9"/>
    <mergeCell ref="L6:L9"/>
    <mergeCell ref="J78:K78"/>
    <mergeCell ref="J79:K79"/>
    <mergeCell ref="A2:M2"/>
    <mergeCell ref="A4:A9"/>
    <mergeCell ref="B4:B9"/>
    <mergeCell ref="C4:C9"/>
    <mergeCell ref="J27:K27"/>
    <mergeCell ref="J28:K28"/>
    <mergeCell ref="J45:K45"/>
    <mergeCell ref="J46:K46"/>
    <mergeCell ref="G11:G14"/>
    <mergeCell ref="M4:M9"/>
    <mergeCell ref="F5:F9"/>
    <mergeCell ref="G5:L5"/>
    <mergeCell ref="G6:G9"/>
    <mergeCell ref="H6:H9"/>
    <mergeCell ref="I7:I9"/>
    <mergeCell ref="H11:H14"/>
    <mergeCell ref="I11:I14"/>
    <mergeCell ref="A11:A14"/>
    <mergeCell ref="B11:B14"/>
    <mergeCell ref="C11:C14"/>
    <mergeCell ref="D11:D14"/>
    <mergeCell ref="E11:E14"/>
    <mergeCell ref="F11:F14"/>
    <mergeCell ref="D4:D9"/>
    <mergeCell ref="J11:K11"/>
    <mergeCell ref="L11:L14"/>
    <mergeCell ref="M11:M14"/>
    <mergeCell ref="J12:K12"/>
    <mergeCell ref="J13:K13"/>
    <mergeCell ref="J14:K14"/>
    <mergeCell ref="E4:E9"/>
    <mergeCell ref="F4:L4"/>
    <mergeCell ref="J10:K10"/>
    <mergeCell ref="J15:K15"/>
    <mergeCell ref="J16:K16"/>
    <mergeCell ref="J23:K23"/>
    <mergeCell ref="J24:K24"/>
    <mergeCell ref="J25:K25"/>
    <mergeCell ref="J44:K44"/>
    <mergeCell ref="J29:K29"/>
    <mergeCell ref="J30:K30"/>
    <mergeCell ref="J31:K31"/>
    <mergeCell ref="J26:K26"/>
    <mergeCell ref="J48:K48"/>
    <mergeCell ref="J49:K49"/>
    <mergeCell ref="J54:K54"/>
    <mergeCell ref="J57:K57"/>
    <mergeCell ref="J58:K58"/>
    <mergeCell ref="J59:K59"/>
    <mergeCell ref="J50:K50"/>
    <mergeCell ref="J51:K51"/>
    <mergeCell ref="J53:K53"/>
    <mergeCell ref="J60:K60"/>
    <mergeCell ref="J61:K61"/>
    <mergeCell ref="J62:K62"/>
    <mergeCell ref="J63:K63"/>
    <mergeCell ref="J64:K64"/>
    <mergeCell ref="J65:K65"/>
    <mergeCell ref="A72:A75"/>
    <mergeCell ref="B72:B75"/>
    <mergeCell ref="C72:C75"/>
    <mergeCell ref="D72:D75"/>
    <mergeCell ref="E72:E75"/>
    <mergeCell ref="F72:F75"/>
    <mergeCell ref="A93:M93"/>
    <mergeCell ref="L81:L84"/>
    <mergeCell ref="M81:M84"/>
    <mergeCell ref="J85:K85"/>
    <mergeCell ref="J86:K86"/>
    <mergeCell ref="A87:D87"/>
    <mergeCell ref="J87:K87"/>
    <mergeCell ref="A81:A84"/>
    <mergeCell ref="B81:B84"/>
    <mergeCell ref="C81:C84"/>
    <mergeCell ref="A91:M91"/>
    <mergeCell ref="A92:M92"/>
    <mergeCell ref="J77:K77"/>
    <mergeCell ref="D81:D84"/>
    <mergeCell ref="E81:E84"/>
    <mergeCell ref="F81:F84"/>
    <mergeCell ref="G81:G84"/>
    <mergeCell ref="H81:H84"/>
    <mergeCell ref="I81:I84"/>
    <mergeCell ref="J80:K80"/>
    <mergeCell ref="J88:K88"/>
    <mergeCell ref="A89:M89"/>
    <mergeCell ref="A90:M90"/>
    <mergeCell ref="G72:G75"/>
    <mergeCell ref="H72:H75"/>
    <mergeCell ref="I72:I75"/>
    <mergeCell ref="L72:L75"/>
    <mergeCell ref="J72:K75"/>
    <mergeCell ref="M72:M75"/>
    <mergeCell ref="J76:K76"/>
    <mergeCell ref="J20:K20"/>
    <mergeCell ref="J21:K21"/>
    <mergeCell ref="J22:K22"/>
    <mergeCell ref="J17:K17"/>
    <mergeCell ref="J18:K18"/>
    <mergeCell ref="J19:K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9"/>
  <sheetViews>
    <sheetView view="pageLayout" workbookViewId="0" topLeftCell="A1">
      <selection activeCell="M10" sqref="M10"/>
    </sheetView>
  </sheetViews>
  <sheetFormatPr defaultColWidth="9.33203125" defaultRowHeight="12.75"/>
  <cols>
    <col min="1" max="1" width="6.5" style="10" customWidth="1"/>
    <col min="2" max="2" width="8" style="10" customWidth="1"/>
    <col min="3" max="3" width="9" style="10" customWidth="1"/>
    <col min="4" max="4" width="29.16015625" style="10" customWidth="1"/>
    <col min="5" max="5" width="14.83203125" style="10" customWidth="1"/>
    <col min="6" max="6" width="12.83203125" style="10" customWidth="1"/>
    <col min="7" max="7" width="16.33203125" style="10" customWidth="1"/>
    <col min="8" max="8" width="11.83203125" style="10" customWidth="1"/>
    <col min="9" max="9" width="15.33203125" style="10" customWidth="1"/>
    <col min="10" max="10" width="12.83203125" style="10" customWidth="1"/>
    <col min="11" max="11" width="19.5" style="10" customWidth="1"/>
    <col min="12" max="16384" width="9.33203125" style="10" customWidth="1"/>
  </cols>
  <sheetData>
    <row r="1" spans="1:11" ht="18">
      <c r="A1" s="251" t="s">
        <v>98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0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21" t="s">
        <v>0</v>
      </c>
    </row>
    <row r="3" spans="1:11" s="12" customFormat="1" ht="19.5" customHeight="1">
      <c r="A3" s="252" t="s">
        <v>47</v>
      </c>
      <c r="B3" s="252" t="s">
        <v>1</v>
      </c>
      <c r="C3" s="252" t="s">
        <v>62</v>
      </c>
      <c r="D3" s="253" t="s">
        <v>97</v>
      </c>
      <c r="E3" s="253" t="s">
        <v>61</v>
      </c>
      <c r="F3" s="253"/>
      <c r="G3" s="253"/>
      <c r="H3" s="253"/>
      <c r="I3" s="253"/>
      <c r="J3" s="253"/>
      <c r="K3" s="253" t="s">
        <v>49</v>
      </c>
    </row>
    <row r="4" spans="1:11" s="12" customFormat="1" ht="19.5" customHeight="1">
      <c r="A4" s="252"/>
      <c r="B4" s="252"/>
      <c r="C4" s="252"/>
      <c r="D4" s="253"/>
      <c r="E4" s="253" t="s">
        <v>96</v>
      </c>
      <c r="F4" s="253" t="s">
        <v>60</v>
      </c>
      <c r="G4" s="253"/>
      <c r="H4" s="253"/>
      <c r="I4" s="253"/>
      <c r="J4" s="253"/>
      <c r="K4" s="253"/>
    </row>
    <row r="5" spans="1:11" s="12" customFormat="1" ht="19.5" customHeight="1">
      <c r="A5" s="252"/>
      <c r="B5" s="252"/>
      <c r="C5" s="252"/>
      <c r="D5" s="253"/>
      <c r="E5" s="253"/>
      <c r="F5" s="246" t="s">
        <v>59</v>
      </c>
      <c r="G5" s="243" t="s">
        <v>58</v>
      </c>
      <c r="H5" s="20" t="s">
        <v>31</v>
      </c>
      <c r="I5" s="246" t="s">
        <v>95</v>
      </c>
      <c r="J5" s="247" t="s">
        <v>57</v>
      </c>
      <c r="K5" s="253"/>
    </row>
    <row r="6" spans="1:11" s="12" customFormat="1" ht="29.25" customHeight="1">
      <c r="A6" s="252"/>
      <c r="B6" s="252"/>
      <c r="C6" s="252"/>
      <c r="D6" s="253"/>
      <c r="E6" s="253"/>
      <c r="F6" s="244"/>
      <c r="G6" s="244"/>
      <c r="H6" s="250" t="s">
        <v>56</v>
      </c>
      <c r="I6" s="244"/>
      <c r="J6" s="248"/>
      <c r="K6" s="253"/>
    </row>
    <row r="7" spans="1:11" s="12" customFormat="1" ht="19.5" customHeight="1">
      <c r="A7" s="252"/>
      <c r="B7" s="252"/>
      <c r="C7" s="252"/>
      <c r="D7" s="253"/>
      <c r="E7" s="253"/>
      <c r="F7" s="244"/>
      <c r="G7" s="244"/>
      <c r="H7" s="250"/>
      <c r="I7" s="244"/>
      <c r="J7" s="248"/>
      <c r="K7" s="253"/>
    </row>
    <row r="8" spans="1:11" s="12" customFormat="1" ht="44.25" customHeight="1">
      <c r="A8" s="252"/>
      <c r="B8" s="252"/>
      <c r="C8" s="252"/>
      <c r="D8" s="253"/>
      <c r="E8" s="253"/>
      <c r="F8" s="245"/>
      <c r="G8" s="245"/>
      <c r="H8" s="250"/>
      <c r="I8" s="245"/>
      <c r="J8" s="249"/>
      <c r="K8" s="253"/>
    </row>
    <row r="9" spans="1:11" ht="7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61.5" customHeight="1">
      <c r="A10" s="18" t="s">
        <v>44</v>
      </c>
      <c r="B10" s="18">
        <v>600</v>
      </c>
      <c r="C10" s="18">
        <v>60014</v>
      </c>
      <c r="D10" s="17" t="s">
        <v>94</v>
      </c>
      <c r="E10" s="14">
        <v>50000</v>
      </c>
      <c r="F10" s="14">
        <v>50000</v>
      </c>
      <c r="G10" s="14">
        <v>0</v>
      </c>
      <c r="H10" s="14">
        <v>0</v>
      </c>
      <c r="I10" s="17" t="s">
        <v>92</v>
      </c>
      <c r="J10" s="16">
        <v>0</v>
      </c>
      <c r="K10" s="15" t="s">
        <v>91</v>
      </c>
    </row>
    <row r="11" spans="1:11" ht="61.5" customHeight="1">
      <c r="A11" s="18" t="s">
        <v>43</v>
      </c>
      <c r="B11" s="18">
        <v>600</v>
      </c>
      <c r="C11" s="18">
        <v>60014</v>
      </c>
      <c r="D11" s="17" t="s">
        <v>93</v>
      </c>
      <c r="E11" s="14">
        <v>25000</v>
      </c>
      <c r="F11" s="14">
        <v>25000</v>
      </c>
      <c r="G11" s="14">
        <v>0</v>
      </c>
      <c r="H11" s="14">
        <v>0</v>
      </c>
      <c r="I11" s="17" t="s">
        <v>92</v>
      </c>
      <c r="J11" s="16">
        <v>0</v>
      </c>
      <c r="K11" s="15" t="s">
        <v>91</v>
      </c>
    </row>
    <row r="12" spans="1:11" ht="86.25" customHeight="1">
      <c r="A12" s="18" t="s">
        <v>42</v>
      </c>
      <c r="B12" s="18">
        <v>600</v>
      </c>
      <c r="C12" s="18">
        <v>60014</v>
      </c>
      <c r="D12" s="17" t="s">
        <v>289</v>
      </c>
      <c r="E12" s="14">
        <v>383997</v>
      </c>
      <c r="F12" s="14">
        <v>203997</v>
      </c>
      <c r="G12" s="14">
        <v>0</v>
      </c>
      <c r="H12" s="14">
        <v>0</v>
      </c>
      <c r="I12" s="17" t="s">
        <v>290</v>
      </c>
      <c r="J12" s="16">
        <v>0</v>
      </c>
      <c r="K12" s="15" t="s">
        <v>91</v>
      </c>
    </row>
    <row r="13" spans="1:11" ht="72.75" customHeight="1">
      <c r="A13" s="18" t="s">
        <v>41</v>
      </c>
      <c r="B13" s="18">
        <v>700</v>
      </c>
      <c r="C13" s="18">
        <v>70005</v>
      </c>
      <c r="D13" s="17" t="s">
        <v>100</v>
      </c>
      <c r="E13" s="14">
        <f>F13</f>
        <v>10436</v>
      </c>
      <c r="F13" s="14">
        <v>10436</v>
      </c>
      <c r="G13" s="14">
        <v>0</v>
      </c>
      <c r="H13" s="14">
        <v>0</v>
      </c>
      <c r="I13" s="17" t="s">
        <v>55</v>
      </c>
      <c r="J13" s="16">
        <v>0</v>
      </c>
      <c r="K13" s="15" t="s">
        <v>48</v>
      </c>
    </row>
    <row r="14" spans="1:11" ht="72.75" customHeight="1">
      <c r="A14" s="18" t="s">
        <v>40</v>
      </c>
      <c r="B14" s="18">
        <v>700</v>
      </c>
      <c r="C14" s="18">
        <v>70005</v>
      </c>
      <c r="D14" s="17" t="s">
        <v>151</v>
      </c>
      <c r="E14" s="14">
        <v>5000</v>
      </c>
      <c r="F14" s="14">
        <v>5000</v>
      </c>
      <c r="G14" s="14">
        <v>0</v>
      </c>
      <c r="H14" s="14">
        <v>0</v>
      </c>
      <c r="I14" s="17" t="s">
        <v>55</v>
      </c>
      <c r="J14" s="16">
        <v>0</v>
      </c>
      <c r="K14" s="15" t="s">
        <v>48</v>
      </c>
    </row>
    <row r="15" spans="1:11" ht="47.25" customHeight="1">
      <c r="A15" s="18" t="s">
        <v>39</v>
      </c>
      <c r="B15" s="18">
        <v>710</v>
      </c>
      <c r="C15" s="18">
        <v>71012</v>
      </c>
      <c r="D15" s="17" t="s">
        <v>90</v>
      </c>
      <c r="E15" s="14">
        <f>F15</f>
        <v>10000</v>
      </c>
      <c r="F15" s="14">
        <v>10000</v>
      </c>
      <c r="G15" s="14">
        <v>0</v>
      </c>
      <c r="H15" s="14">
        <v>0</v>
      </c>
      <c r="I15" s="17" t="s">
        <v>55</v>
      </c>
      <c r="J15" s="16">
        <v>0</v>
      </c>
      <c r="K15" s="15" t="s">
        <v>48</v>
      </c>
    </row>
    <row r="16" spans="1:11" ht="73.5" customHeight="1">
      <c r="A16" s="18" t="s">
        <v>38</v>
      </c>
      <c r="B16" s="18">
        <v>710</v>
      </c>
      <c r="C16" s="18">
        <v>71095</v>
      </c>
      <c r="D16" s="17" t="s">
        <v>104</v>
      </c>
      <c r="E16" s="14">
        <f>F16</f>
        <v>25000</v>
      </c>
      <c r="F16" s="14">
        <v>25000</v>
      </c>
      <c r="G16" s="14">
        <v>0</v>
      </c>
      <c r="H16" s="14">
        <v>0</v>
      </c>
      <c r="I16" s="17" t="s">
        <v>55</v>
      </c>
      <c r="J16" s="16">
        <v>0</v>
      </c>
      <c r="K16" s="15" t="s">
        <v>48</v>
      </c>
    </row>
    <row r="17" spans="1:11" ht="52.5" customHeight="1">
      <c r="A17" s="18" t="s">
        <v>46</v>
      </c>
      <c r="B17" s="18">
        <v>750</v>
      </c>
      <c r="C17" s="18">
        <v>75020</v>
      </c>
      <c r="D17" s="17" t="s">
        <v>89</v>
      </c>
      <c r="E17" s="14">
        <v>63367</v>
      </c>
      <c r="F17" s="14">
        <v>63367</v>
      </c>
      <c r="G17" s="14">
        <v>0</v>
      </c>
      <c r="H17" s="14">
        <v>0</v>
      </c>
      <c r="I17" s="17" t="s">
        <v>55</v>
      </c>
      <c r="J17" s="16">
        <v>0</v>
      </c>
      <c r="K17" s="15" t="s">
        <v>48</v>
      </c>
    </row>
    <row r="18" spans="1:11" ht="52.5" customHeight="1">
      <c r="A18" s="18" t="s">
        <v>45</v>
      </c>
      <c r="B18" s="18">
        <v>754</v>
      </c>
      <c r="C18" s="18">
        <v>75411</v>
      </c>
      <c r="D18" s="17" t="s">
        <v>215</v>
      </c>
      <c r="E18" s="14">
        <v>6264</v>
      </c>
      <c r="F18" s="14">
        <v>0</v>
      </c>
      <c r="G18" s="14">
        <v>0</v>
      </c>
      <c r="H18" s="14">
        <v>0</v>
      </c>
      <c r="I18" s="17" t="s">
        <v>214</v>
      </c>
      <c r="J18" s="16">
        <v>0</v>
      </c>
      <c r="K18" s="15" t="s">
        <v>213</v>
      </c>
    </row>
    <row r="19" spans="1:11" ht="57.75" customHeight="1">
      <c r="A19" s="41" t="s">
        <v>64</v>
      </c>
      <c r="B19" s="41">
        <v>851</v>
      </c>
      <c r="C19" s="41">
        <v>85195</v>
      </c>
      <c r="D19" s="42" t="s">
        <v>105</v>
      </c>
      <c r="E19" s="43">
        <v>2000000</v>
      </c>
      <c r="F19" s="43">
        <v>2000000</v>
      </c>
      <c r="G19" s="43">
        <v>0</v>
      </c>
      <c r="H19" s="43">
        <v>0</v>
      </c>
      <c r="I19" s="42" t="s">
        <v>55</v>
      </c>
      <c r="J19" s="44">
        <v>0</v>
      </c>
      <c r="K19" s="45" t="s">
        <v>48</v>
      </c>
    </row>
    <row r="20" spans="1:11" ht="45">
      <c r="A20" s="18" t="s">
        <v>70</v>
      </c>
      <c r="B20" s="18">
        <v>852</v>
      </c>
      <c r="C20" s="18">
        <v>85201</v>
      </c>
      <c r="D20" s="17" t="s">
        <v>102</v>
      </c>
      <c r="E20" s="14">
        <v>500000</v>
      </c>
      <c r="F20" s="14">
        <v>250000</v>
      </c>
      <c r="G20" s="14">
        <v>0</v>
      </c>
      <c r="H20" s="14">
        <v>0</v>
      </c>
      <c r="I20" s="17" t="s">
        <v>101</v>
      </c>
      <c r="J20" s="16">
        <v>0</v>
      </c>
      <c r="K20" s="15" t="s">
        <v>48</v>
      </c>
    </row>
    <row r="21" spans="1:11" ht="72" customHeight="1">
      <c r="A21" s="18" t="s">
        <v>68</v>
      </c>
      <c r="B21" s="18">
        <v>852</v>
      </c>
      <c r="C21" s="18">
        <v>85201</v>
      </c>
      <c r="D21" s="17" t="s">
        <v>88</v>
      </c>
      <c r="E21" s="14">
        <v>13000</v>
      </c>
      <c r="F21" s="14">
        <v>13000</v>
      </c>
      <c r="G21" s="14">
        <v>0</v>
      </c>
      <c r="H21" s="14">
        <v>0</v>
      </c>
      <c r="I21" s="17" t="s">
        <v>87</v>
      </c>
      <c r="J21" s="16">
        <v>0</v>
      </c>
      <c r="K21" s="15" t="s">
        <v>86</v>
      </c>
    </row>
    <row r="22" spans="1:11" ht="72" customHeight="1">
      <c r="A22" s="18" t="s">
        <v>121</v>
      </c>
      <c r="B22" s="18">
        <v>854</v>
      </c>
      <c r="C22" s="18">
        <v>85403</v>
      </c>
      <c r="D22" s="17" t="s">
        <v>150</v>
      </c>
      <c r="E22" s="14">
        <v>22000</v>
      </c>
      <c r="F22" s="14">
        <v>22000</v>
      </c>
      <c r="G22" s="14">
        <v>0</v>
      </c>
      <c r="H22" s="14">
        <v>0</v>
      </c>
      <c r="I22" s="17" t="s">
        <v>85</v>
      </c>
      <c r="J22" s="16">
        <v>0</v>
      </c>
      <c r="K22" s="15" t="s">
        <v>149</v>
      </c>
    </row>
    <row r="23" spans="1:11" ht="75" customHeight="1">
      <c r="A23" s="18" t="s">
        <v>118</v>
      </c>
      <c r="B23" s="18">
        <v>852</v>
      </c>
      <c r="C23" s="18">
        <v>85295</v>
      </c>
      <c r="D23" s="17" t="s">
        <v>155</v>
      </c>
      <c r="E23" s="14">
        <v>126500</v>
      </c>
      <c r="F23" s="14">
        <v>126500</v>
      </c>
      <c r="G23" s="14">
        <v>0</v>
      </c>
      <c r="H23" s="14">
        <v>0</v>
      </c>
      <c r="I23" s="17" t="s">
        <v>85</v>
      </c>
      <c r="J23" s="16">
        <v>0</v>
      </c>
      <c r="K23" s="15" t="s">
        <v>48</v>
      </c>
    </row>
    <row r="24" spans="1:11" ht="72" customHeight="1">
      <c r="A24" s="18" t="s">
        <v>114</v>
      </c>
      <c r="B24" s="18">
        <v>852</v>
      </c>
      <c r="C24" s="18">
        <v>85202</v>
      </c>
      <c r="D24" s="17" t="s">
        <v>99</v>
      </c>
      <c r="E24" s="14">
        <v>16188</v>
      </c>
      <c r="F24" s="14">
        <v>16188</v>
      </c>
      <c r="G24" s="14">
        <v>0</v>
      </c>
      <c r="H24" s="14">
        <v>0</v>
      </c>
      <c r="I24" s="17" t="s">
        <v>85</v>
      </c>
      <c r="J24" s="16">
        <v>0</v>
      </c>
      <c r="K24" s="15" t="s">
        <v>63</v>
      </c>
    </row>
    <row r="25" spans="1:11" ht="62.25" customHeight="1">
      <c r="A25" s="18" t="s">
        <v>152</v>
      </c>
      <c r="B25" s="18">
        <v>852</v>
      </c>
      <c r="C25" s="18">
        <v>85202</v>
      </c>
      <c r="D25" s="17" t="s">
        <v>103</v>
      </c>
      <c r="E25" s="14">
        <v>15000</v>
      </c>
      <c r="F25" s="14">
        <v>15000</v>
      </c>
      <c r="G25" s="14">
        <v>0</v>
      </c>
      <c r="H25" s="14">
        <v>0</v>
      </c>
      <c r="I25" s="17" t="s">
        <v>85</v>
      </c>
      <c r="J25" s="16">
        <v>0</v>
      </c>
      <c r="K25" s="15" t="s">
        <v>63</v>
      </c>
    </row>
    <row r="26" spans="1:11" ht="114" customHeight="1">
      <c r="A26" s="18" t="s">
        <v>156</v>
      </c>
      <c r="B26" s="18">
        <v>852</v>
      </c>
      <c r="C26" s="18">
        <v>85202</v>
      </c>
      <c r="D26" s="17" t="s">
        <v>175</v>
      </c>
      <c r="E26" s="14">
        <v>221000</v>
      </c>
      <c r="F26" s="14">
        <v>221000</v>
      </c>
      <c r="G26" s="14">
        <v>0</v>
      </c>
      <c r="H26" s="14">
        <v>0</v>
      </c>
      <c r="I26" s="17" t="s">
        <v>85</v>
      </c>
      <c r="J26" s="16">
        <v>0</v>
      </c>
      <c r="K26" s="15" t="s">
        <v>174</v>
      </c>
    </row>
    <row r="27" spans="1:11" ht="53.25" customHeight="1">
      <c r="A27" s="18" t="s">
        <v>194</v>
      </c>
      <c r="B27" s="18">
        <v>852</v>
      </c>
      <c r="C27" s="18">
        <v>85202</v>
      </c>
      <c r="D27" s="17" t="s">
        <v>211</v>
      </c>
      <c r="E27" s="14">
        <v>31156</v>
      </c>
      <c r="F27" s="14">
        <v>31156</v>
      </c>
      <c r="G27" s="14">
        <v>0</v>
      </c>
      <c r="H27" s="14">
        <v>0</v>
      </c>
      <c r="I27" s="17" t="s">
        <v>85</v>
      </c>
      <c r="J27" s="16">
        <v>0</v>
      </c>
      <c r="K27" s="15" t="s">
        <v>84</v>
      </c>
    </row>
    <row r="28" spans="1:11" ht="54.75" customHeight="1">
      <c r="A28" s="18" t="s">
        <v>278</v>
      </c>
      <c r="B28" s="18">
        <v>852</v>
      </c>
      <c r="C28" s="18">
        <v>85202</v>
      </c>
      <c r="D28" s="17" t="s">
        <v>212</v>
      </c>
      <c r="E28" s="14">
        <v>27609</v>
      </c>
      <c r="F28" s="14">
        <v>27609</v>
      </c>
      <c r="G28" s="14">
        <v>0</v>
      </c>
      <c r="H28" s="14">
        <v>0</v>
      </c>
      <c r="I28" s="17" t="s">
        <v>85</v>
      </c>
      <c r="J28" s="16">
        <v>0</v>
      </c>
      <c r="K28" s="15" t="s">
        <v>84</v>
      </c>
    </row>
    <row r="29" spans="1:11" ht="40.5" customHeight="1">
      <c r="A29" s="240" t="s">
        <v>37</v>
      </c>
      <c r="B29" s="241"/>
      <c r="C29" s="241"/>
      <c r="D29" s="242"/>
      <c r="E29" s="13">
        <f>SUM(E10:E28)</f>
        <v>3551517</v>
      </c>
      <c r="F29" s="13">
        <f>SUM(F10:F28)</f>
        <v>3115253</v>
      </c>
      <c r="G29" s="13">
        <f>SUM(G10:G28)</f>
        <v>0</v>
      </c>
      <c r="H29" s="14">
        <v>0</v>
      </c>
      <c r="I29" s="146">
        <v>436264</v>
      </c>
      <c r="J29" s="13">
        <f>SUM(J10:J28)</f>
        <v>0</v>
      </c>
      <c r="K29" s="115" t="s">
        <v>54</v>
      </c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12" t="s">
        <v>53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2" t="s">
        <v>52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2" t="s">
        <v>51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12" t="s">
        <v>106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2" t="s">
        <v>50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9" ht="12.75">
      <c r="E39" s="11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29:D29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99375" bottom="0.7874015748031497" header="0.5118110236220472" footer="0.5118110236220472"/>
  <pageSetup fitToHeight="1" fitToWidth="1" horizontalDpi="600" verticalDpi="600" orientation="portrait" paperSize="9" scale="50" r:id="rId1"/>
  <headerFooter alignWithMargins="0">
    <oddHeader>&amp;R&amp;9Załącznik nr &amp;A
do uchwały Rady Powiatu w Opatowie Nr XIV.68.2015
z dnia 28 października 2015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42"/>
  <sheetViews>
    <sheetView view="pageLayout" zoomScale="90" zoomScalePageLayoutView="90" workbookViewId="0" topLeftCell="A1">
      <selection activeCell="Q3" sqref="Q3"/>
    </sheetView>
  </sheetViews>
  <sheetFormatPr defaultColWidth="9.33203125" defaultRowHeight="12.75"/>
  <cols>
    <col min="1" max="1" width="5.66015625" style="10" customWidth="1"/>
    <col min="2" max="2" width="11" style="10" customWidth="1"/>
    <col min="3" max="3" width="8.66015625" style="10" customWidth="1"/>
    <col min="4" max="4" width="15" style="10" customWidth="1"/>
    <col min="5" max="5" width="16.83203125" style="10" customWidth="1"/>
    <col min="6" max="6" width="14.16015625" style="10" customWidth="1"/>
    <col min="7" max="7" width="14.33203125" style="10" customWidth="1"/>
    <col min="8" max="8" width="14.5" style="10" customWidth="1"/>
    <col min="9" max="9" width="7.33203125" style="10" customWidth="1"/>
    <col min="10" max="10" width="12.66015625" style="10" customWidth="1"/>
    <col min="11" max="11" width="10.83203125" style="2" customWidth="1"/>
    <col min="12" max="12" width="15" style="2" customWidth="1"/>
    <col min="13" max="14" width="12.33203125" style="2" bestFit="1" customWidth="1"/>
    <col min="15" max="15" width="12.16015625" style="2" customWidth="1"/>
    <col min="16" max="16384" width="9.33203125" style="2" customWidth="1"/>
  </cols>
  <sheetData>
    <row r="1" spans="1:17" ht="36" customHeight="1">
      <c r="A1" s="264" t="s">
        <v>210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113"/>
    </row>
    <row r="2" spans="1:16" ht="18">
      <c r="A2" s="112"/>
      <c r="B2" s="112"/>
      <c r="C2" s="112"/>
      <c r="D2" s="112"/>
      <c r="E2" s="112"/>
      <c r="F2" s="112"/>
      <c r="G2" s="112"/>
      <c r="H2" s="111"/>
      <c r="I2" s="111"/>
      <c r="J2" s="111"/>
      <c r="K2" s="51"/>
      <c r="L2" s="51"/>
      <c r="M2" s="51"/>
      <c r="N2" s="51"/>
      <c r="O2" s="51"/>
      <c r="P2" s="51"/>
    </row>
    <row r="3" spans="1:16" s="96" customFormat="1" ht="18.75" customHeight="1">
      <c r="A3" s="54"/>
      <c r="B3" s="54"/>
      <c r="C3" s="54"/>
      <c r="D3" s="54"/>
      <c r="E3" s="54"/>
      <c r="F3" s="54"/>
      <c r="G3" s="53"/>
      <c r="H3" s="53"/>
      <c r="I3" s="53"/>
      <c r="J3" s="53"/>
      <c r="K3" s="53"/>
      <c r="L3" s="46"/>
      <c r="M3" s="46"/>
      <c r="N3" s="46"/>
      <c r="O3" s="46"/>
      <c r="P3" s="52" t="s">
        <v>168</v>
      </c>
    </row>
    <row r="4" spans="1:16" s="96" customFormat="1" ht="12.75">
      <c r="A4" s="265" t="s">
        <v>1</v>
      </c>
      <c r="B4" s="265" t="s">
        <v>2</v>
      </c>
      <c r="C4" s="265" t="s">
        <v>3</v>
      </c>
      <c r="D4" s="265" t="s">
        <v>209</v>
      </c>
      <c r="E4" s="254" t="s">
        <v>208</v>
      </c>
      <c r="F4" s="260" t="s">
        <v>29</v>
      </c>
      <c r="G4" s="268"/>
      <c r="H4" s="268"/>
      <c r="I4" s="268"/>
      <c r="J4" s="268"/>
      <c r="K4" s="268"/>
      <c r="L4" s="268"/>
      <c r="M4" s="268"/>
      <c r="N4" s="268"/>
      <c r="O4" s="268"/>
      <c r="P4" s="261"/>
    </row>
    <row r="5" spans="1:16" s="96" customFormat="1" ht="12.75">
      <c r="A5" s="266"/>
      <c r="B5" s="266"/>
      <c r="C5" s="266"/>
      <c r="D5" s="266"/>
      <c r="E5" s="255"/>
      <c r="F5" s="254" t="s">
        <v>167</v>
      </c>
      <c r="G5" s="262" t="s">
        <v>29</v>
      </c>
      <c r="H5" s="262"/>
      <c r="I5" s="262"/>
      <c r="J5" s="262"/>
      <c r="K5" s="262"/>
      <c r="L5" s="254" t="s">
        <v>166</v>
      </c>
      <c r="M5" s="257" t="s">
        <v>29</v>
      </c>
      <c r="N5" s="258"/>
      <c r="O5" s="258"/>
      <c r="P5" s="259"/>
    </row>
    <row r="6" spans="1:16" s="96" customFormat="1" ht="25.5" customHeight="1">
      <c r="A6" s="266"/>
      <c r="B6" s="266"/>
      <c r="C6" s="266"/>
      <c r="D6" s="266"/>
      <c r="E6" s="255"/>
      <c r="F6" s="255"/>
      <c r="G6" s="260" t="s">
        <v>165</v>
      </c>
      <c r="H6" s="261"/>
      <c r="I6" s="254" t="s">
        <v>164</v>
      </c>
      <c r="J6" s="254" t="s">
        <v>163</v>
      </c>
      <c r="K6" s="254" t="s">
        <v>162</v>
      </c>
      <c r="L6" s="255"/>
      <c r="M6" s="260" t="s">
        <v>32</v>
      </c>
      <c r="N6" s="110" t="s">
        <v>31</v>
      </c>
      <c r="O6" s="262" t="s">
        <v>161</v>
      </c>
      <c r="P6" s="262" t="s">
        <v>207</v>
      </c>
    </row>
    <row r="7" spans="1:16" s="96" customFormat="1" ht="84">
      <c r="A7" s="267"/>
      <c r="B7" s="267"/>
      <c r="C7" s="267"/>
      <c r="D7" s="267"/>
      <c r="E7" s="256"/>
      <c r="F7" s="256"/>
      <c r="G7" s="79" t="s">
        <v>22</v>
      </c>
      <c r="H7" s="79" t="s">
        <v>160</v>
      </c>
      <c r="I7" s="256"/>
      <c r="J7" s="256"/>
      <c r="K7" s="256"/>
      <c r="L7" s="256"/>
      <c r="M7" s="262"/>
      <c r="N7" s="109" t="s">
        <v>26</v>
      </c>
      <c r="O7" s="262"/>
      <c r="P7" s="262"/>
    </row>
    <row r="8" spans="1:16" s="96" customFormat="1" ht="10.5" customHeight="1">
      <c r="A8" s="108">
        <v>1</v>
      </c>
      <c r="B8" s="108">
        <v>2</v>
      </c>
      <c r="C8" s="108">
        <v>3</v>
      </c>
      <c r="D8" s="108">
        <v>4</v>
      </c>
      <c r="E8" s="108">
        <v>5</v>
      </c>
      <c r="F8" s="108">
        <v>6</v>
      </c>
      <c r="G8" s="108">
        <v>7</v>
      </c>
      <c r="H8" s="108">
        <v>8</v>
      </c>
      <c r="I8" s="108">
        <v>9</v>
      </c>
      <c r="J8" s="108">
        <v>10</v>
      </c>
      <c r="K8" s="108">
        <v>11</v>
      </c>
      <c r="L8" s="108">
        <v>12</v>
      </c>
      <c r="M8" s="108">
        <v>13</v>
      </c>
      <c r="N8" s="108">
        <v>14</v>
      </c>
      <c r="O8" s="108">
        <v>15</v>
      </c>
      <c r="P8" s="108">
        <v>16</v>
      </c>
    </row>
    <row r="9" spans="1:16" s="96" customFormat="1" ht="13.5">
      <c r="A9" s="107" t="s">
        <v>141</v>
      </c>
      <c r="B9" s="106"/>
      <c r="C9" s="105"/>
      <c r="D9" s="97">
        <f>SUM(D10:D13)</f>
        <v>29817</v>
      </c>
      <c r="E9" s="97">
        <f>SUM(E10:E13)</f>
        <v>29817</v>
      </c>
      <c r="F9" s="97">
        <f>SUM(F10:F13)</f>
        <v>10000</v>
      </c>
      <c r="G9" s="97">
        <f>SUM(G10:G13)</f>
        <v>0</v>
      </c>
      <c r="H9" s="97">
        <f>SUM(H10:H13)</f>
        <v>10000</v>
      </c>
      <c r="I9" s="97">
        <f>I11+I13</f>
        <v>0</v>
      </c>
      <c r="J9" s="97">
        <f>J11+J13</f>
        <v>0</v>
      </c>
      <c r="K9" s="97">
        <f>K11+K13</f>
        <v>0</v>
      </c>
      <c r="L9" s="97">
        <f>SUM(L10:L13)</f>
        <v>19817</v>
      </c>
      <c r="M9" s="97">
        <f>SUM(M10:M13)</f>
        <v>19817</v>
      </c>
      <c r="N9" s="97">
        <f>SUM(N10:N13)</f>
        <v>16022</v>
      </c>
      <c r="O9" s="97">
        <f>O11+O13</f>
        <v>0</v>
      </c>
      <c r="P9" s="97">
        <f>P11+P13</f>
        <v>0</v>
      </c>
    </row>
    <row r="10" spans="1:16" s="96" customFormat="1" ht="12.75">
      <c r="A10" s="104" t="s">
        <v>141</v>
      </c>
      <c r="B10" s="103" t="s">
        <v>140</v>
      </c>
      <c r="C10" s="102">
        <v>2110</v>
      </c>
      <c r="D10" s="101">
        <v>10000</v>
      </c>
      <c r="E10" s="84">
        <f>F10+L10</f>
        <v>10000</v>
      </c>
      <c r="F10" s="84">
        <f>H10</f>
        <v>10000</v>
      </c>
      <c r="G10" s="83">
        <v>0</v>
      </c>
      <c r="H10" s="83">
        <v>10000</v>
      </c>
      <c r="I10" s="82">
        <v>0</v>
      </c>
      <c r="J10" s="82">
        <v>0</v>
      </c>
      <c r="K10" s="82">
        <f>-T10</f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</row>
    <row r="11" spans="1:18" s="96" customFormat="1" ht="12.75">
      <c r="A11" s="104"/>
      <c r="B11" s="103"/>
      <c r="C11" s="102">
        <v>6410</v>
      </c>
      <c r="D11" s="101">
        <v>3795</v>
      </c>
      <c r="E11" s="101">
        <f>F11+L11</f>
        <v>3795</v>
      </c>
      <c r="F11" s="101">
        <f>H11</f>
        <v>0</v>
      </c>
      <c r="G11" s="82">
        <v>0</v>
      </c>
      <c r="H11" s="82">
        <v>0</v>
      </c>
      <c r="I11" s="82">
        <v>0</v>
      </c>
      <c r="J11" s="82">
        <v>0</v>
      </c>
      <c r="K11" s="82">
        <f>-T11</f>
        <v>0</v>
      </c>
      <c r="L11" s="82">
        <v>3795</v>
      </c>
      <c r="M11" s="82">
        <v>3795</v>
      </c>
      <c r="N11" s="82">
        <v>0</v>
      </c>
      <c r="O11" s="82">
        <v>0</v>
      </c>
      <c r="P11" s="82">
        <v>0</v>
      </c>
      <c r="Q11" s="92"/>
      <c r="R11" s="92"/>
    </row>
    <row r="12" spans="1:18" s="96" customFormat="1" ht="12.75">
      <c r="A12" s="104"/>
      <c r="B12" s="103"/>
      <c r="C12" s="102">
        <v>6417</v>
      </c>
      <c r="D12" s="101">
        <v>12016</v>
      </c>
      <c r="E12" s="101">
        <f>F12+L12</f>
        <v>12016</v>
      </c>
      <c r="F12" s="101">
        <f>K12</f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12016</v>
      </c>
      <c r="M12" s="82">
        <v>12016</v>
      </c>
      <c r="N12" s="82">
        <v>12016</v>
      </c>
      <c r="O12" s="82">
        <v>0</v>
      </c>
      <c r="P12" s="82">
        <v>0</v>
      </c>
      <c r="Q12" s="92"/>
      <c r="R12" s="92"/>
    </row>
    <row r="13" spans="1:18" s="96" customFormat="1" ht="12.75">
      <c r="A13" s="104"/>
      <c r="B13" s="103"/>
      <c r="C13" s="102">
        <v>6419</v>
      </c>
      <c r="D13" s="101">
        <v>4006</v>
      </c>
      <c r="E13" s="101">
        <f>F13+L13</f>
        <v>4006</v>
      </c>
      <c r="F13" s="101">
        <f>K13</f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4006</v>
      </c>
      <c r="M13" s="82">
        <v>4006</v>
      </c>
      <c r="N13" s="82">
        <v>4006</v>
      </c>
      <c r="O13" s="82">
        <v>0</v>
      </c>
      <c r="P13" s="82">
        <v>0</v>
      </c>
      <c r="Q13" s="92"/>
      <c r="R13" s="92"/>
    </row>
    <row r="14" spans="1:16" s="96" customFormat="1" ht="13.5">
      <c r="A14" s="100" t="s">
        <v>206</v>
      </c>
      <c r="B14" s="99"/>
      <c r="C14" s="89"/>
      <c r="D14" s="93">
        <f aca="true" t="shared" si="0" ref="D14:M14">SUM(D15)</f>
        <v>89000</v>
      </c>
      <c r="E14" s="93">
        <f t="shared" si="0"/>
        <v>89000</v>
      </c>
      <c r="F14" s="93">
        <f t="shared" si="0"/>
        <v>89000</v>
      </c>
      <c r="G14" s="93">
        <f t="shared" si="0"/>
        <v>25000</v>
      </c>
      <c r="H14" s="93">
        <f t="shared" si="0"/>
        <v>64000</v>
      </c>
      <c r="I14" s="93">
        <f t="shared" si="0"/>
        <v>0</v>
      </c>
      <c r="J14" s="93">
        <f t="shared" si="0"/>
        <v>0</v>
      </c>
      <c r="K14" s="97">
        <f t="shared" si="0"/>
        <v>0</v>
      </c>
      <c r="L14" s="97">
        <f t="shared" si="0"/>
        <v>0</v>
      </c>
      <c r="M14" s="97">
        <f t="shared" si="0"/>
        <v>0</v>
      </c>
      <c r="N14" s="97">
        <v>0</v>
      </c>
      <c r="O14" s="97">
        <f>SUM(O15)</f>
        <v>0</v>
      </c>
      <c r="P14" s="97">
        <f>SUM(P15)</f>
        <v>0</v>
      </c>
    </row>
    <row r="15" spans="1:18" s="96" customFormat="1" ht="12.75">
      <c r="A15" s="87">
        <v>700</v>
      </c>
      <c r="B15" s="86">
        <v>70005</v>
      </c>
      <c r="C15" s="85">
        <v>2110</v>
      </c>
      <c r="D15" s="84">
        <v>89000</v>
      </c>
      <c r="E15" s="84">
        <f>SUM(F15)</f>
        <v>89000</v>
      </c>
      <c r="F15" s="84">
        <f>SUM(G15:H15)</f>
        <v>89000</v>
      </c>
      <c r="G15" s="83">
        <v>25000</v>
      </c>
      <c r="H15" s="83">
        <v>64000</v>
      </c>
      <c r="I15" s="83">
        <v>0</v>
      </c>
      <c r="J15" s="83">
        <v>0</v>
      </c>
      <c r="K15" s="82">
        <v>0</v>
      </c>
      <c r="L15" s="82">
        <v>0</v>
      </c>
      <c r="M15" s="82">
        <v>0</v>
      </c>
      <c r="N15" s="82">
        <f>SUM(O15+Q15+R15)</f>
        <v>0</v>
      </c>
      <c r="O15" s="82">
        <v>0</v>
      </c>
      <c r="P15" s="82">
        <v>0</v>
      </c>
      <c r="Q15" s="92"/>
      <c r="R15" s="92"/>
    </row>
    <row r="16" spans="1:18" s="96" customFormat="1" ht="13.5">
      <c r="A16" s="91">
        <v>710</v>
      </c>
      <c r="B16" s="94"/>
      <c r="C16" s="89"/>
      <c r="D16" s="93">
        <f aca="true" t="shared" si="1" ref="D16:P16">SUM(D17:D19)</f>
        <v>350600</v>
      </c>
      <c r="E16" s="93">
        <f t="shared" si="1"/>
        <v>350600</v>
      </c>
      <c r="F16" s="93">
        <f t="shared" si="1"/>
        <v>350600</v>
      </c>
      <c r="G16" s="93">
        <f t="shared" si="1"/>
        <v>221454</v>
      </c>
      <c r="H16" s="93">
        <f t="shared" si="1"/>
        <v>128747</v>
      </c>
      <c r="I16" s="93">
        <f t="shared" si="1"/>
        <v>0</v>
      </c>
      <c r="J16" s="93">
        <f t="shared" si="1"/>
        <v>399</v>
      </c>
      <c r="K16" s="97">
        <f t="shared" si="1"/>
        <v>0</v>
      </c>
      <c r="L16" s="97">
        <f t="shared" si="1"/>
        <v>0</v>
      </c>
      <c r="M16" s="97">
        <f t="shared" si="1"/>
        <v>0</v>
      </c>
      <c r="N16" s="97">
        <f t="shared" si="1"/>
        <v>0</v>
      </c>
      <c r="O16" s="97">
        <f t="shared" si="1"/>
        <v>0</v>
      </c>
      <c r="P16" s="97">
        <f t="shared" si="1"/>
        <v>0</v>
      </c>
      <c r="Q16" s="98"/>
      <c r="R16" s="98"/>
    </row>
    <row r="17" spans="1:18" s="96" customFormat="1" ht="12.75">
      <c r="A17" s="87">
        <v>710</v>
      </c>
      <c r="B17" s="86">
        <v>71013</v>
      </c>
      <c r="C17" s="85">
        <v>2110</v>
      </c>
      <c r="D17" s="84">
        <v>40000</v>
      </c>
      <c r="E17" s="84">
        <f>SUM(F17)</f>
        <v>40000</v>
      </c>
      <c r="F17" s="84">
        <f>SUM(H17)</f>
        <v>40000</v>
      </c>
      <c r="G17" s="83">
        <v>0</v>
      </c>
      <c r="H17" s="83">
        <v>40000</v>
      </c>
      <c r="I17" s="83">
        <v>0</v>
      </c>
      <c r="J17" s="83">
        <v>0</v>
      </c>
      <c r="K17" s="82">
        <v>0</v>
      </c>
      <c r="L17" s="82">
        <v>0</v>
      </c>
      <c r="M17" s="82">
        <v>0</v>
      </c>
      <c r="N17" s="82">
        <f>SUM(O17+Q17+R17)</f>
        <v>0</v>
      </c>
      <c r="O17" s="82">
        <v>0</v>
      </c>
      <c r="P17" s="82">
        <v>0</v>
      </c>
      <c r="Q17" s="92"/>
      <c r="R17" s="92"/>
    </row>
    <row r="18" spans="1:16" s="96" customFormat="1" ht="12.75">
      <c r="A18" s="87">
        <v>710</v>
      </c>
      <c r="B18" s="86">
        <v>71014</v>
      </c>
      <c r="C18" s="85">
        <v>2110</v>
      </c>
      <c r="D18" s="84">
        <v>45000</v>
      </c>
      <c r="E18" s="84">
        <f>SUM(N18+F18)</f>
        <v>45000</v>
      </c>
      <c r="F18" s="84">
        <f>SUM(G18:K18)</f>
        <v>45000</v>
      </c>
      <c r="G18" s="83">
        <v>0</v>
      </c>
      <c r="H18" s="83">
        <v>45000</v>
      </c>
      <c r="I18" s="83">
        <v>0</v>
      </c>
      <c r="J18" s="83">
        <v>0</v>
      </c>
      <c r="K18" s="82">
        <v>0</v>
      </c>
      <c r="L18" s="82">
        <v>0</v>
      </c>
      <c r="M18" s="82">
        <v>0</v>
      </c>
      <c r="N18" s="82">
        <f>SUM(O18+Q18+R18)</f>
        <v>0</v>
      </c>
      <c r="O18" s="82">
        <v>0</v>
      </c>
      <c r="P18" s="82">
        <v>0</v>
      </c>
    </row>
    <row r="19" spans="1:16" s="96" customFormat="1" ht="12.75">
      <c r="A19" s="87">
        <v>710</v>
      </c>
      <c r="B19" s="86">
        <v>71015</v>
      </c>
      <c r="C19" s="85">
        <v>2110</v>
      </c>
      <c r="D19" s="84">
        <v>265600</v>
      </c>
      <c r="E19" s="84">
        <f>SUM(F19)</f>
        <v>265600</v>
      </c>
      <c r="F19" s="84">
        <f>SUM(G19:K19)</f>
        <v>265600</v>
      </c>
      <c r="G19" s="83">
        <v>221454</v>
      </c>
      <c r="H19" s="83">
        <v>43747</v>
      </c>
      <c r="I19" s="83">
        <v>0</v>
      </c>
      <c r="J19" s="83">
        <v>399</v>
      </c>
      <c r="K19" s="83">
        <v>0</v>
      </c>
      <c r="L19" s="83">
        <v>0</v>
      </c>
      <c r="M19" s="83">
        <v>0</v>
      </c>
      <c r="N19" s="83">
        <f>SUM(O19+Q19+R19)</f>
        <v>0</v>
      </c>
      <c r="O19" s="83">
        <v>0</v>
      </c>
      <c r="P19" s="83">
        <v>0</v>
      </c>
    </row>
    <row r="20" spans="1:16" s="96" customFormat="1" ht="13.5">
      <c r="A20" s="91">
        <v>750</v>
      </c>
      <c r="B20" s="94"/>
      <c r="C20" s="89"/>
      <c r="D20" s="93">
        <f aca="true" t="shared" si="2" ref="D20:P20">SUM(D21:D22)</f>
        <v>138110</v>
      </c>
      <c r="E20" s="93">
        <f t="shared" si="2"/>
        <v>138110</v>
      </c>
      <c r="F20" s="93">
        <f t="shared" si="2"/>
        <v>138110</v>
      </c>
      <c r="G20" s="93">
        <f t="shared" si="2"/>
        <v>132427</v>
      </c>
      <c r="H20" s="93">
        <f t="shared" si="2"/>
        <v>5683</v>
      </c>
      <c r="I20" s="93">
        <f t="shared" si="2"/>
        <v>0</v>
      </c>
      <c r="J20" s="93">
        <f t="shared" si="2"/>
        <v>0</v>
      </c>
      <c r="K20" s="97">
        <f t="shared" si="2"/>
        <v>0</v>
      </c>
      <c r="L20" s="97">
        <f t="shared" si="2"/>
        <v>0</v>
      </c>
      <c r="M20" s="97">
        <f t="shared" si="2"/>
        <v>0</v>
      </c>
      <c r="N20" s="97">
        <f t="shared" si="2"/>
        <v>0</v>
      </c>
      <c r="O20" s="97">
        <f t="shared" si="2"/>
        <v>0</v>
      </c>
      <c r="P20" s="97">
        <f t="shared" si="2"/>
        <v>0</v>
      </c>
    </row>
    <row r="21" spans="1:16" s="96" customFormat="1" ht="12.75">
      <c r="A21" s="87">
        <v>750</v>
      </c>
      <c r="B21" s="86">
        <v>75011</v>
      </c>
      <c r="C21" s="85">
        <v>2110</v>
      </c>
      <c r="D21" s="84">
        <v>123341</v>
      </c>
      <c r="E21" s="84">
        <f>SUM(N21+F21)</f>
        <v>123341</v>
      </c>
      <c r="F21" s="84">
        <f>SUM(G21:K21)</f>
        <v>123341</v>
      </c>
      <c r="G21" s="83">
        <v>123341</v>
      </c>
      <c r="H21" s="83">
        <v>0</v>
      </c>
      <c r="I21" s="83">
        <v>0</v>
      </c>
      <c r="J21" s="83">
        <v>0</v>
      </c>
      <c r="K21" s="82">
        <v>0</v>
      </c>
      <c r="L21" s="82">
        <v>0</v>
      </c>
      <c r="M21" s="82">
        <v>0</v>
      </c>
      <c r="N21" s="82">
        <f>SUM(O21+Q21+R21)</f>
        <v>0</v>
      </c>
      <c r="O21" s="82">
        <v>0</v>
      </c>
      <c r="P21" s="82">
        <v>0</v>
      </c>
    </row>
    <row r="22" spans="1:16" s="96" customFormat="1" ht="12.75">
      <c r="A22" s="87">
        <v>750</v>
      </c>
      <c r="B22" s="86">
        <v>75045</v>
      </c>
      <c r="C22" s="85">
        <v>2110</v>
      </c>
      <c r="D22" s="84">
        <v>14769</v>
      </c>
      <c r="E22" s="84">
        <v>14769</v>
      </c>
      <c r="F22" s="84">
        <f>SUM(G22:H22)</f>
        <v>14769</v>
      </c>
      <c r="G22" s="83">
        <v>9086</v>
      </c>
      <c r="H22" s="83">
        <v>5683</v>
      </c>
      <c r="I22" s="83">
        <v>0</v>
      </c>
      <c r="J22" s="83">
        <v>0</v>
      </c>
      <c r="K22" s="82">
        <v>0</v>
      </c>
      <c r="L22" s="82">
        <v>0</v>
      </c>
      <c r="M22" s="82">
        <v>0</v>
      </c>
      <c r="N22" s="82">
        <f>SUM(O22+Q22+R22)</f>
        <v>0</v>
      </c>
      <c r="O22" s="82">
        <v>0</v>
      </c>
      <c r="P22" s="82">
        <v>0</v>
      </c>
    </row>
    <row r="23" spans="1:16" s="95" customFormat="1" ht="14.25" customHeight="1">
      <c r="A23" s="91">
        <v>754</v>
      </c>
      <c r="B23" s="94"/>
      <c r="C23" s="89"/>
      <c r="D23" s="93">
        <f>SUM(D24:D24)</f>
        <v>3460856</v>
      </c>
      <c r="E23" s="93">
        <f>E24</f>
        <v>3460856</v>
      </c>
      <c r="F23" s="93">
        <f aca="true" t="shared" si="3" ref="F23:K23">SUM(F24)</f>
        <v>3454592</v>
      </c>
      <c r="G23" s="93">
        <f t="shared" si="3"/>
        <v>2873403</v>
      </c>
      <c r="H23" s="93">
        <f t="shared" si="3"/>
        <v>403589</v>
      </c>
      <c r="I23" s="93">
        <f t="shared" si="3"/>
        <v>0</v>
      </c>
      <c r="J23" s="93">
        <f t="shared" si="3"/>
        <v>177600</v>
      </c>
      <c r="K23" s="93">
        <f t="shared" si="3"/>
        <v>0</v>
      </c>
      <c r="L23" s="93">
        <f>SUM(L24:L24)</f>
        <v>6264</v>
      </c>
      <c r="M23" s="93">
        <f>SUM(M24:M24)</f>
        <v>6264</v>
      </c>
      <c r="N23" s="93">
        <f>SUM(N24)</f>
        <v>0</v>
      </c>
      <c r="O23" s="93">
        <f>SUM(O24)</f>
        <v>0</v>
      </c>
      <c r="P23" s="93">
        <f>SUM(P24)</f>
        <v>0</v>
      </c>
    </row>
    <row r="24" spans="1:16" ht="12.75" customHeight="1">
      <c r="A24" s="87">
        <v>754</v>
      </c>
      <c r="B24" s="86">
        <v>75411</v>
      </c>
      <c r="C24" s="85">
        <v>2110</v>
      </c>
      <c r="D24" s="84">
        <v>3460856</v>
      </c>
      <c r="E24" s="84">
        <f>SUM(F24+L24)</f>
        <v>3460856</v>
      </c>
      <c r="F24" s="84">
        <f>SUM(G24:J24)</f>
        <v>3454592</v>
      </c>
      <c r="G24" s="83">
        <v>2873403</v>
      </c>
      <c r="H24" s="83">
        <v>403589</v>
      </c>
      <c r="I24" s="83">
        <v>0</v>
      </c>
      <c r="J24" s="83">
        <v>177600</v>
      </c>
      <c r="K24" s="83">
        <v>0</v>
      </c>
      <c r="L24" s="83">
        <v>6264</v>
      </c>
      <c r="M24" s="83">
        <v>6264</v>
      </c>
      <c r="N24" s="83">
        <f>SUM(O24+Q24+R24)</f>
        <v>0</v>
      </c>
      <c r="O24" s="83">
        <v>0</v>
      </c>
      <c r="P24" s="83"/>
    </row>
    <row r="25" spans="1:16" ht="12.75" customHeight="1">
      <c r="A25" s="91">
        <v>801</v>
      </c>
      <c r="B25" s="94"/>
      <c r="C25" s="89"/>
      <c r="D25" s="93">
        <f>SUM(D26:D27)</f>
        <v>1875</v>
      </c>
      <c r="E25" s="93">
        <f>SUM(E26:E27)</f>
        <v>1875</v>
      </c>
      <c r="F25" s="93">
        <f>SUM(F26:F27)</f>
        <v>1875</v>
      </c>
      <c r="G25" s="93">
        <f>SUM(G26:G27)</f>
        <v>0</v>
      </c>
      <c r="H25" s="93">
        <f>SUM(H26:H27)</f>
        <v>1875</v>
      </c>
      <c r="I25" s="93">
        <f>SUM(I26)</f>
        <v>0</v>
      </c>
      <c r="J25" s="93">
        <f>SUM(J26:J27)</f>
        <v>0</v>
      </c>
      <c r="K25" s="93">
        <f>SUM(K26)</f>
        <v>0</v>
      </c>
      <c r="L25" s="93">
        <f>SUM(L26:L26)</f>
        <v>0</v>
      </c>
      <c r="M25" s="93">
        <f>SUM(M26:M26)</f>
        <v>0</v>
      </c>
      <c r="N25" s="93">
        <f>SUM(N26)</f>
        <v>0</v>
      </c>
      <c r="O25" s="93">
        <f>SUM(O26)</f>
        <v>0</v>
      </c>
      <c r="P25" s="93">
        <f>SUM(P26)</f>
        <v>0</v>
      </c>
    </row>
    <row r="26" spans="1:16" ht="12.75" customHeight="1">
      <c r="A26" s="87">
        <v>801</v>
      </c>
      <c r="B26" s="86">
        <v>80102</v>
      </c>
      <c r="C26" s="85">
        <v>2110</v>
      </c>
      <c r="D26" s="84">
        <v>1075</v>
      </c>
      <c r="E26" s="84">
        <f>SUM(F26)</f>
        <v>1075</v>
      </c>
      <c r="F26" s="84">
        <f>SUM(G26:J26)</f>
        <v>1075</v>
      </c>
      <c r="G26" s="83">
        <v>0</v>
      </c>
      <c r="H26" s="83">
        <v>1075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f>SUM(O26+Q26+R26)</f>
        <v>0</v>
      </c>
      <c r="O26" s="83">
        <v>0</v>
      </c>
      <c r="P26" s="83"/>
    </row>
    <row r="27" spans="1:16" ht="12.75" customHeight="1">
      <c r="A27" s="87">
        <v>801</v>
      </c>
      <c r="B27" s="86">
        <v>80111</v>
      </c>
      <c r="C27" s="85">
        <v>2110</v>
      </c>
      <c r="D27" s="84">
        <v>800</v>
      </c>
      <c r="E27" s="84">
        <f>SUM(F27)</f>
        <v>800</v>
      </c>
      <c r="F27" s="84">
        <f>SUM(G27:J27)</f>
        <v>800</v>
      </c>
      <c r="G27" s="83">
        <v>0</v>
      </c>
      <c r="H27" s="83">
        <v>800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f>SUM(O27+Q27+R27)</f>
        <v>0</v>
      </c>
      <c r="O27" s="83">
        <v>0</v>
      </c>
      <c r="P27" s="83"/>
    </row>
    <row r="28" spans="1:16" ht="13.5">
      <c r="A28" s="91">
        <v>851</v>
      </c>
      <c r="B28" s="90"/>
      <c r="C28" s="89"/>
      <c r="D28" s="88">
        <f>D29</f>
        <v>3150285</v>
      </c>
      <c r="E28" s="88">
        <f aca="true" t="shared" si="4" ref="E28:P28">SUM(E29)</f>
        <v>3150285</v>
      </c>
      <c r="F28" s="88">
        <f t="shared" si="4"/>
        <v>3150285</v>
      </c>
      <c r="G28" s="88">
        <f t="shared" si="4"/>
        <v>0</v>
      </c>
      <c r="H28" s="88">
        <f t="shared" si="4"/>
        <v>3150285</v>
      </c>
      <c r="I28" s="88">
        <f t="shared" si="4"/>
        <v>0</v>
      </c>
      <c r="J28" s="88">
        <f t="shared" si="4"/>
        <v>0</v>
      </c>
      <c r="K28" s="81">
        <f t="shared" si="4"/>
        <v>0</v>
      </c>
      <c r="L28" s="81">
        <f t="shared" si="4"/>
        <v>0</v>
      </c>
      <c r="M28" s="81">
        <f t="shared" si="4"/>
        <v>0</v>
      </c>
      <c r="N28" s="81">
        <f t="shared" si="4"/>
        <v>0</v>
      </c>
      <c r="O28" s="81">
        <f t="shared" si="4"/>
        <v>0</v>
      </c>
      <c r="P28" s="81">
        <f t="shared" si="4"/>
        <v>0</v>
      </c>
    </row>
    <row r="29" spans="1:17" ht="12.75">
      <c r="A29" s="87">
        <v>851</v>
      </c>
      <c r="B29" s="86">
        <v>85156</v>
      </c>
      <c r="C29" s="85">
        <v>2110</v>
      </c>
      <c r="D29" s="83">
        <v>3150285</v>
      </c>
      <c r="E29" s="84">
        <f>SUM(H29)</f>
        <v>3150285</v>
      </c>
      <c r="F29" s="84">
        <f>SUM(H29)</f>
        <v>3150285</v>
      </c>
      <c r="G29" s="83">
        <v>0</v>
      </c>
      <c r="H29" s="83">
        <v>3150285</v>
      </c>
      <c r="I29" s="83">
        <v>0</v>
      </c>
      <c r="J29" s="83">
        <v>0</v>
      </c>
      <c r="K29" s="82">
        <v>0</v>
      </c>
      <c r="L29" s="82">
        <v>0</v>
      </c>
      <c r="M29" s="82">
        <v>0</v>
      </c>
      <c r="N29" s="82">
        <f>SUM(O29+Q29+R29)</f>
        <v>0</v>
      </c>
      <c r="O29" s="82">
        <v>0</v>
      </c>
      <c r="P29" s="82">
        <v>0</v>
      </c>
      <c r="Q29" s="92"/>
    </row>
    <row r="30" spans="1:16" ht="13.5">
      <c r="A30" s="91">
        <v>853</v>
      </c>
      <c r="B30" s="90"/>
      <c r="C30" s="89"/>
      <c r="D30" s="88">
        <f>SUM(D31)</f>
        <v>344253</v>
      </c>
      <c r="E30" s="88">
        <f>E31</f>
        <v>344253</v>
      </c>
      <c r="F30" s="88">
        <f>F31</f>
        <v>344253</v>
      </c>
      <c r="G30" s="88">
        <f>G31</f>
        <v>311029</v>
      </c>
      <c r="H30" s="88">
        <f>H31</f>
        <v>33224</v>
      </c>
      <c r="I30" s="88">
        <f aca="true" t="shared" si="5" ref="I30:P30">SUM(I31)</f>
        <v>0</v>
      </c>
      <c r="J30" s="88">
        <f t="shared" si="5"/>
        <v>0</v>
      </c>
      <c r="K30" s="81">
        <f t="shared" si="5"/>
        <v>0</v>
      </c>
      <c r="L30" s="81">
        <f t="shared" si="5"/>
        <v>0</v>
      </c>
      <c r="M30" s="81">
        <f t="shared" si="5"/>
        <v>0</v>
      </c>
      <c r="N30" s="81">
        <f t="shared" si="5"/>
        <v>0</v>
      </c>
      <c r="O30" s="81">
        <f t="shared" si="5"/>
        <v>0</v>
      </c>
      <c r="P30" s="81">
        <f t="shared" si="5"/>
        <v>0</v>
      </c>
    </row>
    <row r="31" spans="1:16" ht="12.75">
      <c r="A31" s="87">
        <v>853</v>
      </c>
      <c r="B31" s="86">
        <v>85321</v>
      </c>
      <c r="C31" s="85">
        <v>2110</v>
      </c>
      <c r="D31" s="83">
        <v>344253</v>
      </c>
      <c r="E31" s="84">
        <f>SUM(H31+G31+E36)</f>
        <v>344253</v>
      </c>
      <c r="F31" s="83">
        <f>SUM(G31:K31)</f>
        <v>344253</v>
      </c>
      <c r="G31" s="83">
        <v>311029</v>
      </c>
      <c r="H31" s="83">
        <v>33224</v>
      </c>
      <c r="I31" s="83">
        <v>0</v>
      </c>
      <c r="J31" s="83">
        <v>0</v>
      </c>
      <c r="K31" s="82">
        <v>0</v>
      </c>
      <c r="L31" s="82">
        <v>0</v>
      </c>
      <c r="M31" s="82">
        <f>SUM(N31+P31+Q31)</f>
        <v>0</v>
      </c>
      <c r="N31" s="82">
        <v>0</v>
      </c>
      <c r="O31" s="82">
        <v>0</v>
      </c>
      <c r="P31" s="82">
        <v>0</v>
      </c>
    </row>
    <row r="32" spans="1:16" ht="14.25">
      <c r="A32" s="263" t="s">
        <v>37</v>
      </c>
      <c r="B32" s="263"/>
      <c r="C32" s="263"/>
      <c r="D32" s="81">
        <f>SUM(D9+D14+D16+D20+D23+D25+D28+D30)</f>
        <v>7564796</v>
      </c>
      <c r="E32" s="81">
        <f>SUM(E9+E14+E16+E20+E23+E25+E28+E30)</f>
        <v>7564796</v>
      </c>
      <c r="F32" s="81">
        <f>SUM(F9+F14+F16+F20+F23+F25+F28+F30)</f>
        <v>7538715</v>
      </c>
      <c r="G32" s="81">
        <f>SUM(G9+G14+G16+G20+G23+G25+G28+G30)</f>
        <v>3563313</v>
      </c>
      <c r="H32" s="81">
        <f>SUM(H9+H14+H16+H20+H23+H25+H28+H30)</f>
        <v>3797403</v>
      </c>
      <c r="I32" s="81">
        <f>SUM(I9+I14+I16+I20+I23+I28+I30)</f>
        <v>0</v>
      </c>
      <c r="J32" s="81">
        <f>SUM(J9+J14+J16+J20+J23+J25+J28+J30)</f>
        <v>177999</v>
      </c>
      <c r="K32" s="81">
        <f>SUM(K9+K14+K16+K20+K23+K28+K30)</f>
        <v>0</v>
      </c>
      <c r="L32" s="81">
        <f>SUM(L9+L14+L16+L20+L23+L25+L28+L30)</f>
        <v>26081</v>
      </c>
      <c r="M32" s="81">
        <f>SUM(M9+M14+M16+M20+M23+M25+M28+M30)</f>
        <v>26081</v>
      </c>
      <c r="N32" s="81">
        <f>SUM(N9+N14+N16+N20+N23+N25+N28+N30)</f>
        <v>16022</v>
      </c>
      <c r="O32" s="81">
        <f>SUM(O9+O14+O16+O20+O23+O28+O30)</f>
        <v>0</v>
      </c>
      <c r="P32" s="81">
        <f>SUM(P9+P14+P16+P20+P23+P28+P30)</f>
        <v>0</v>
      </c>
    </row>
    <row r="33" ht="12.75">
      <c r="E33" s="80"/>
    </row>
    <row r="35" spans="7:8" ht="12.75">
      <c r="G35" s="11"/>
      <c r="H35" s="11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11"/>
    </row>
  </sheetData>
  <sheetProtection/>
  <mergeCells count="19">
    <mergeCell ref="A32:C32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Rady Powiatu w Opatowie Nr XIV.68.2015
z dnia 28 października 2015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"/>
  <sheetViews>
    <sheetView view="pageLayout" workbookViewId="0" topLeftCell="A1">
      <selection activeCell="Q1" sqref="Q1"/>
    </sheetView>
  </sheetViews>
  <sheetFormatPr defaultColWidth="9.33203125" defaultRowHeight="12.75"/>
  <cols>
    <col min="1" max="1" width="6" style="53" customWidth="1"/>
    <col min="2" max="2" width="9.33203125" style="53" customWidth="1"/>
    <col min="3" max="3" width="7.16015625" style="53" customWidth="1"/>
    <col min="4" max="4" width="11.5" style="53" customWidth="1"/>
    <col min="5" max="5" width="11.83203125" style="53" customWidth="1"/>
    <col min="6" max="6" width="12.66015625" style="53" customWidth="1"/>
    <col min="7" max="7" width="11.33203125" style="53" customWidth="1"/>
    <col min="8" max="8" width="11" style="53" customWidth="1"/>
    <col min="9" max="9" width="8.5" style="53" customWidth="1"/>
    <col min="10" max="10" width="10.83203125" style="53" customWidth="1"/>
    <col min="11" max="11" width="9.83203125" style="53" customWidth="1"/>
    <col min="12" max="12" width="9.33203125" style="46" customWidth="1"/>
    <col min="13" max="13" width="9.5" style="46" customWidth="1"/>
    <col min="14" max="14" width="10.33203125" style="46" customWidth="1"/>
    <col min="15" max="15" width="9.33203125" style="46" customWidth="1"/>
    <col min="16" max="16384" width="9.33203125" style="46" customWidth="1"/>
  </cols>
  <sheetData>
    <row r="1" spans="1:16" ht="39.75" customHeight="1">
      <c r="A1" s="282" t="s">
        <v>216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6" ht="18.75">
      <c r="A2" s="124"/>
      <c r="B2" s="124"/>
      <c r="C2" s="124"/>
      <c r="D2" s="124"/>
      <c r="E2" s="124"/>
      <c r="F2" s="124"/>
      <c r="G2" s="124"/>
      <c r="H2" s="124"/>
      <c r="I2" s="122"/>
      <c r="J2" s="122"/>
      <c r="K2" s="122"/>
      <c r="L2" s="121"/>
      <c r="M2" s="121"/>
      <c r="N2" s="121"/>
      <c r="O2" s="121"/>
      <c r="P2" s="121"/>
    </row>
    <row r="3" spans="1:16" ht="12.75">
      <c r="A3" s="123"/>
      <c r="B3" s="123"/>
      <c r="C3" s="123"/>
      <c r="D3" s="123"/>
      <c r="E3" s="123"/>
      <c r="F3" s="123"/>
      <c r="G3" s="122"/>
      <c r="H3" s="122"/>
      <c r="I3" s="122"/>
      <c r="J3" s="122"/>
      <c r="K3" s="122"/>
      <c r="L3" s="121"/>
      <c r="M3" s="121"/>
      <c r="N3" s="121"/>
      <c r="O3" s="121"/>
      <c r="P3" s="120" t="s">
        <v>168</v>
      </c>
    </row>
    <row r="4" spans="1:16" ht="12.75">
      <c r="A4" s="274" t="s">
        <v>1</v>
      </c>
      <c r="B4" s="274" t="s">
        <v>2</v>
      </c>
      <c r="C4" s="274" t="s">
        <v>3</v>
      </c>
      <c r="D4" s="274" t="s">
        <v>209</v>
      </c>
      <c r="E4" s="277" t="s">
        <v>208</v>
      </c>
      <c r="F4" s="272" t="s">
        <v>29</v>
      </c>
      <c r="G4" s="280"/>
      <c r="H4" s="280"/>
      <c r="I4" s="280"/>
      <c r="J4" s="280"/>
      <c r="K4" s="280"/>
      <c r="L4" s="280"/>
      <c r="M4" s="280"/>
      <c r="N4" s="280"/>
      <c r="O4" s="280"/>
      <c r="P4" s="273"/>
    </row>
    <row r="5" spans="1:16" ht="12.75">
      <c r="A5" s="275"/>
      <c r="B5" s="275"/>
      <c r="C5" s="275"/>
      <c r="D5" s="275"/>
      <c r="E5" s="278"/>
      <c r="F5" s="277" t="s">
        <v>167</v>
      </c>
      <c r="G5" s="281" t="s">
        <v>29</v>
      </c>
      <c r="H5" s="281"/>
      <c r="I5" s="281"/>
      <c r="J5" s="281"/>
      <c r="K5" s="281"/>
      <c r="L5" s="277" t="s">
        <v>166</v>
      </c>
      <c r="M5" s="283" t="s">
        <v>29</v>
      </c>
      <c r="N5" s="284"/>
      <c r="O5" s="284"/>
      <c r="P5" s="285"/>
    </row>
    <row r="6" spans="1:16" ht="23.25" customHeight="1">
      <c r="A6" s="275"/>
      <c r="B6" s="275"/>
      <c r="C6" s="275"/>
      <c r="D6" s="275"/>
      <c r="E6" s="278"/>
      <c r="F6" s="278"/>
      <c r="G6" s="272" t="s">
        <v>165</v>
      </c>
      <c r="H6" s="273"/>
      <c r="I6" s="277" t="s">
        <v>164</v>
      </c>
      <c r="J6" s="277" t="s">
        <v>163</v>
      </c>
      <c r="K6" s="277" t="s">
        <v>162</v>
      </c>
      <c r="L6" s="278"/>
      <c r="M6" s="272" t="s">
        <v>32</v>
      </c>
      <c r="N6" s="119" t="s">
        <v>31</v>
      </c>
      <c r="O6" s="281" t="s">
        <v>161</v>
      </c>
      <c r="P6" s="281" t="s">
        <v>207</v>
      </c>
    </row>
    <row r="7" spans="1:16" ht="84">
      <c r="A7" s="276"/>
      <c r="B7" s="276"/>
      <c r="C7" s="276"/>
      <c r="D7" s="276"/>
      <c r="E7" s="279"/>
      <c r="F7" s="279"/>
      <c r="G7" s="118" t="s">
        <v>22</v>
      </c>
      <c r="H7" s="118" t="s">
        <v>160</v>
      </c>
      <c r="I7" s="279"/>
      <c r="J7" s="279"/>
      <c r="K7" s="279"/>
      <c r="L7" s="279"/>
      <c r="M7" s="281"/>
      <c r="N7" s="117" t="s">
        <v>26</v>
      </c>
      <c r="O7" s="281"/>
      <c r="P7" s="281"/>
    </row>
    <row r="8" spans="1:16" ht="9" customHeight="1">
      <c r="A8" s="116">
        <v>1</v>
      </c>
      <c r="B8" s="116">
        <v>2</v>
      </c>
      <c r="C8" s="116">
        <v>3</v>
      </c>
      <c r="D8" s="116">
        <v>4</v>
      </c>
      <c r="E8" s="116">
        <v>5</v>
      </c>
      <c r="F8" s="116">
        <v>6</v>
      </c>
      <c r="G8" s="116">
        <v>7</v>
      </c>
      <c r="H8" s="116">
        <v>8</v>
      </c>
      <c r="I8" s="116">
        <v>9</v>
      </c>
      <c r="J8" s="116">
        <v>10</v>
      </c>
      <c r="K8" s="116">
        <v>11</v>
      </c>
      <c r="L8" s="116">
        <v>12</v>
      </c>
      <c r="M8" s="116">
        <v>13</v>
      </c>
      <c r="N8" s="116">
        <v>14</v>
      </c>
      <c r="O8" s="116">
        <v>15</v>
      </c>
      <c r="P8" s="116">
        <v>16</v>
      </c>
    </row>
    <row r="9" spans="1:16" ht="12.75">
      <c r="A9" s="125">
        <v>750</v>
      </c>
      <c r="B9" s="125">
        <v>75045</v>
      </c>
      <c r="C9" s="126">
        <v>2120</v>
      </c>
      <c r="D9" s="127">
        <v>22183</v>
      </c>
      <c r="E9" s="128">
        <v>22183</v>
      </c>
      <c r="F9" s="128">
        <v>22183</v>
      </c>
      <c r="G9" s="128">
        <v>7983</v>
      </c>
      <c r="H9" s="129">
        <v>0</v>
      </c>
      <c r="I9" s="129">
        <v>0</v>
      </c>
      <c r="J9" s="129">
        <v>14200</v>
      </c>
      <c r="K9" s="129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</row>
    <row r="10" spans="1:16" ht="12.75">
      <c r="A10" s="125">
        <v>801</v>
      </c>
      <c r="B10" s="125">
        <v>80195</v>
      </c>
      <c r="C10" s="126">
        <v>2120</v>
      </c>
      <c r="D10" s="127">
        <v>45353</v>
      </c>
      <c r="E10" s="129">
        <v>45353</v>
      </c>
      <c r="F10" s="129">
        <v>45353</v>
      </c>
      <c r="G10" s="129">
        <v>0</v>
      </c>
      <c r="H10" s="129">
        <v>45353</v>
      </c>
      <c r="I10" s="129">
        <v>0</v>
      </c>
      <c r="J10" s="130">
        <v>0</v>
      </c>
      <c r="K10" s="129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</row>
    <row r="11" spans="1:16" ht="12.75">
      <c r="A11" s="125">
        <v>852</v>
      </c>
      <c r="B11" s="125">
        <v>85295</v>
      </c>
      <c r="C11" s="126">
        <v>2120</v>
      </c>
      <c r="D11" s="127">
        <v>261880</v>
      </c>
      <c r="E11" s="129">
        <f>F11</f>
        <v>261880</v>
      </c>
      <c r="F11" s="134">
        <f>SUM(G11+H11)</f>
        <v>261880</v>
      </c>
      <c r="G11" s="129">
        <v>12133</v>
      </c>
      <c r="H11" s="129">
        <v>249747</v>
      </c>
      <c r="I11" s="129">
        <v>0</v>
      </c>
      <c r="J11" s="130">
        <v>0</v>
      </c>
      <c r="K11" s="129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</row>
    <row r="12" spans="1:16" s="54" customFormat="1" ht="24.75" customHeight="1">
      <c r="A12" s="269" t="s">
        <v>37</v>
      </c>
      <c r="B12" s="270"/>
      <c r="C12" s="271"/>
      <c r="D12" s="131">
        <f>SUM(D9:D11)</f>
        <v>329416</v>
      </c>
      <c r="E12" s="131">
        <f>SUM(E9:E11)</f>
        <v>329416</v>
      </c>
      <c r="F12" s="131">
        <f>SUM(F9:F11)</f>
        <v>329416</v>
      </c>
      <c r="G12" s="131">
        <f>SUM(G9:G11)</f>
        <v>20116</v>
      </c>
      <c r="H12" s="131">
        <f>SUM(H9:H11)</f>
        <v>295100</v>
      </c>
      <c r="I12" s="132">
        <v>0</v>
      </c>
      <c r="J12" s="131">
        <f>SUM(J9:J11)</f>
        <v>14200</v>
      </c>
      <c r="K12" s="132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</row>
  </sheetData>
  <sheetProtection/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12:C12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rintOptions horizontalCentered="1"/>
  <pageMargins left="0.3937007874015748" right="0.3937007874015748" top="1.141732283464567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Powiatu w Opatowie Nr XIV.68.2015
z dnia 28 października 2015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29"/>
  <sheetViews>
    <sheetView view="pageLayout" zoomScale="78" zoomScalePageLayoutView="78" workbookViewId="0" topLeftCell="A1">
      <selection activeCell="T5" sqref="T5:T6"/>
    </sheetView>
  </sheetViews>
  <sheetFormatPr defaultColWidth="9.33203125" defaultRowHeight="12.75"/>
  <cols>
    <col min="1" max="1" width="32.16015625" style="148" customWidth="1"/>
    <col min="2" max="2" width="4.66015625" style="148" customWidth="1"/>
    <col min="3" max="3" width="6.83203125" style="148" customWidth="1"/>
    <col min="4" max="4" width="9.16015625" style="148" customWidth="1"/>
    <col min="5" max="5" width="13.33203125" style="148" customWidth="1"/>
    <col min="6" max="6" width="14.5" style="148" customWidth="1"/>
    <col min="7" max="7" width="13.66015625" style="148" customWidth="1"/>
    <col min="8" max="8" width="11.16015625" style="148" customWidth="1"/>
    <col min="9" max="9" width="13.16015625" style="148" customWidth="1"/>
    <col min="10" max="10" width="12.5" style="148" customWidth="1"/>
    <col min="11" max="12" width="9.83203125" style="148" customWidth="1"/>
    <col min="13" max="13" width="7.5" style="148" customWidth="1"/>
    <col min="14" max="14" width="9" style="148" customWidth="1"/>
    <col min="15" max="15" width="13.83203125" style="148" customWidth="1"/>
    <col min="16" max="16" width="14.33203125" style="147" customWidth="1"/>
    <col min="17" max="17" width="12.5" style="147" customWidth="1"/>
    <col min="18" max="18" width="8.83203125" style="147" customWidth="1"/>
    <col min="19" max="19" width="11.5" style="147" customWidth="1"/>
    <col min="20" max="20" width="9.33203125" style="147" customWidth="1"/>
    <col min="21" max="21" width="10.83203125" style="147" bestFit="1" customWidth="1"/>
    <col min="22" max="16384" width="9.33203125" style="147" customWidth="1"/>
  </cols>
  <sheetData>
    <row r="1" spans="1:19" ht="18.75" customHeight="1">
      <c r="A1" s="286" t="s">
        <v>325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</row>
    <row r="2" spans="1:19" ht="18.75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</row>
    <row r="3" spans="1:19" ht="12.75">
      <c r="A3" s="54"/>
      <c r="B3" s="54"/>
      <c r="C3" s="54"/>
      <c r="D3" s="54"/>
      <c r="E3" s="54"/>
      <c r="F3" s="54"/>
      <c r="G3" s="54"/>
      <c r="H3" s="53"/>
      <c r="I3" s="53"/>
      <c r="J3" s="53"/>
      <c r="K3" s="53"/>
      <c r="L3" s="53"/>
      <c r="M3" s="53"/>
      <c r="N3" s="53"/>
      <c r="O3" s="53"/>
      <c r="P3" s="46"/>
      <c r="Q3" s="46"/>
      <c r="R3" s="46"/>
      <c r="S3" s="52" t="s">
        <v>168</v>
      </c>
    </row>
    <row r="4" spans="1:19" s="163" customFormat="1" ht="11.25">
      <c r="A4" s="265" t="s">
        <v>324</v>
      </c>
      <c r="B4" s="254" t="s">
        <v>1</v>
      </c>
      <c r="C4" s="254" t="s">
        <v>2</v>
      </c>
      <c r="D4" s="265" t="s">
        <v>3</v>
      </c>
      <c r="E4" s="265" t="s">
        <v>323</v>
      </c>
      <c r="F4" s="265" t="s">
        <v>322</v>
      </c>
      <c r="G4" s="289" t="s">
        <v>29</v>
      </c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1"/>
    </row>
    <row r="5" spans="1:19" s="163" customFormat="1" ht="11.25">
      <c r="A5" s="266"/>
      <c r="B5" s="255"/>
      <c r="C5" s="255"/>
      <c r="D5" s="266"/>
      <c r="E5" s="266"/>
      <c r="F5" s="266"/>
      <c r="G5" s="265" t="s">
        <v>167</v>
      </c>
      <c r="H5" s="295" t="s">
        <v>29</v>
      </c>
      <c r="I5" s="295"/>
      <c r="J5" s="295"/>
      <c r="K5" s="295"/>
      <c r="L5" s="295"/>
      <c r="M5" s="295"/>
      <c r="N5" s="295"/>
      <c r="O5" s="265" t="s">
        <v>166</v>
      </c>
      <c r="P5" s="292" t="s">
        <v>29</v>
      </c>
      <c r="Q5" s="293"/>
      <c r="R5" s="293"/>
      <c r="S5" s="294"/>
    </row>
    <row r="6" spans="1:19" s="163" customFormat="1" ht="11.25">
      <c r="A6" s="266"/>
      <c r="B6" s="255"/>
      <c r="C6" s="255"/>
      <c r="D6" s="266"/>
      <c r="E6" s="266"/>
      <c r="F6" s="266"/>
      <c r="G6" s="266"/>
      <c r="H6" s="289" t="s">
        <v>165</v>
      </c>
      <c r="I6" s="291"/>
      <c r="J6" s="265" t="s">
        <v>164</v>
      </c>
      <c r="K6" s="265" t="s">
        <v>163</v>
      </c>
      <c r="L6" s="265" t="s">
        <v>162</v>
      </c>
      <c r="M6" s="265" t="s">
        <v>321</v>
      </c>
      <c r="N6" s="265" t="s">
        <v>320</v>
      </c>
      <c r="O6" s="266"/>
      <c r="P6" s="289" t="s">
        <v>32</v>
      </c>
      <c r="Q6" s="165" t="s">
        <v>31</v>
      </c>
      <c r="R6" s="295" t="s">
        <v>161</v>
      </c>
      <c r="S6" s="295" t="s">
        <v>319</v>
      </c>
    </row>
    <row r="7" spans="1:19" s="163" customFormat="1" ht="94.5">
      <c r="A7" s="267"/>
      <c r="B7" s="256"/>
      <c r="C7" s="256"/>
      <c r="D7" s="267"/>
      <c r="E7" s="267"/>
      <c r="F7" s="267"/>
      <c r="G7" s="267"/>
      <c r="H7" s="137" t="s">
        <v>22</v>
      </c>
      <c r="I7" s="137" t="s">
        <v>160</v>
      </c>
      <c r="J7" s="267"/>
      <c r="K7" s="267"/>
      <c r="L7" s="267"/>
      <c r="M7" s="267"/>
      <c r="N7" s="267"/>
      <c r="O7" s="267"/>
      <c r="P7" s="295"/>
      <c r="Q7" s="164" t="s">
        <v>26</v>
      </c>
      <c r="R7" s="295"/>
      <c r="S7" s="295"/>
    </row>
    <row r="8" spans="1:19" ht="12" customHeight="1">
      <c r="A8" s="162">
        <v>1</v>
      </c>
      <c r="B8" s="162">
        <v>2</v>
      </c>
      <c r="C8" s="162">
        <v>3</v>
      </c>
      <c r="D8" s="162">
        <v>4</v>
      </c>
      <c r="E8" s="162">
        <v>5</v>
      </c>
      <c r="F8" s="162">
        <v>6</v>
      </c>
      <c r="G8" s="162">
        <v>7</v>
      </c>
      <c r="H8" s="162">
        <v>8</v>
      </c>
      <c r="I8" s="162">
        <v>9</v>
      </c>
      <c r="J8" s="162">
        <v>10</v>
      </c>
      <c r="K8" s="162">
        <v>11</v>
      </c>
      <c r="L8" s="162">
        <v>12</v>
      </c>
      <c r="M8" s="162">
        <v>13</v>
      </c>
      <c r="N8" s="162">
        <v>14</v>
      </c>
      <c r="O8" s="162">
        <v>15</v>
      </c>
      <c r="P8" s="162">
        <v>16</v>
      </c>
      <c r="Q8" s="162">
        <v>17</v>
      </c>
      <c r="R8" s="162">
        <v>18</v>
      </c>
      <c r="S8" s="162">
        <v>19</v>
      </c>
    </row>
    <row r="9" spans="1:21" ht="41.25" customHeight="1">
      <c r="A9" s="296" t="s">
        <v>318</v>
      </c>
      <c r="B9" s="296"/>
      <c r="C9" s="296"/>
      <c r="D9" s="161"/>
      <c r="E9" s="150">
        <f aca="true" t="shared" si="0" ref="E9:S9">SUM(E10:E14)</f>
        <v>751146</v>
      </c>
      <c r="F9" s="150">
        <f t="shared" si="0"/>
        <v>362810</v>
      </c>
      <c r="G9" s="150">
        <f t="shared" si="0"/>
        <v>362810</v>
      </c>
      <c r="H9" s="150">
        <f t="shared" si="0"/>
        <v>8400</v>
      </c>
      <c r="I9" s="150">
        <f t="shared" si="0"/>
        <v>0</v>
      </c>
      <c r="J9" s="150">
        <f t="shared" si="0"/>
        <v>354410</v>
      </c>
      <c r="K9" s="150">
        <f t="shared" si="0"/>
        <v>0</v>
      </c>
      <c r="L9" s="150">
        <f t="shared" si="0"/>
        <v>0</v>
      </c>
      <c r="M9" s="150">
        <f t="shared" si="0"/>
        <v>0</v>
      </c>
      <c r="N9" s="150">
        <f t="shared" si="0"/>
        <v>0</v>
      </c>
      <c r="O9" s="150">
        <f t="shared" si="0"/>
        <v>0</v>
      </c>
      <c r="P9" s="150">
        <f t="shared" si="0"/>
        <v>0</v>
      </c>
      <c r="Q9" s="150">
        <f t="shared" si="0"/>
        <v>0</v>
      </c>
      <c r="R9" s="150">
        <f t="shared" si="0"/>
        <v>0</v>
      </c>
      <c r="S9" s="150">
        <f t="shared" si="0"/>
        <v>0</v>
      </c>
      <c r="U9" s="160"/>
    </row>
    <row r="10" spans="1:19" ht="29.25" customHeight="1">
      <c r="A10" s="155" t="s">
        <v>317</v>
      </c>
      <c r="B10" s="154">
        <v>852</v>
      </c>
      <c r="C10" s="154">
        <v>85201</v>
      </c>
      <c r="D10" s="153">
        <v>2320</v>
      </c>
      <c r="E10" s="152">
        <v>682746</v>
      </c>
      <c r="F10" s="152">
        <f>G10</f>
        <v>84000</v>
      </c>
      <c r="G10" s="152">
        <f>H10+I10+J10+K10+L10+M10+N10</f>
        <v>84000</v>
      </c>
      <c r="H10" s="152">
        <v>0</v>
      </c>
      <c r="I10" s="152">
        <v>0</v>
      </c>
      <c r="J10" s="152">
        <v>84000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8">
        <v>0</v>
      </c>
      <c r="Q10" s="158">
        <v>0</v>
      </c>
      <c r="R10" s="158">
        <v>0</v>
      </c>
      <c r="S10" s="158">
        <v>0</v>
      </c>
    </row>
    <row r="11" spans="1:19" ht="12.75">
      <c r="A11" s="155" t="s">
        <v>316</v>
      </c>
      <c r="B11" s="154">
        <v>852</v>
      </c>
      <c r="C11" s="154">
        <v>85204</v>
      </c>
      <c r="D11" s="153">
        <v>2320</v>
      </c>
      <c r="E11" s="152">
        <v>60000</v>
      </c>
      <c r="F11" s="152">
        <f>G11</f>
        <v>125000</v>
      </c>
      <c r="G11" s="152">
        <f>H11+I11+J11+K11+L11+M11+N11</f>
        <v>125000</v>
      </c>
      <c r="H11" s="152">
        <v>0</v>
      </c>
      <c r="I11" s="152">
        <v>0</v>
      </c>
      <c r="J11" s="152">
        <v>125000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8">
        <v>0</v>
      </c>
      <c r="Q11" s="158">
        <v>0</v>
      </c>
      <c r="R11" s="158">
        <v>0</v>
      </c>
      <c r="S11" s="158">
        <v>0</v>
      </c>
    </row>
    <row r="12" spans="1:19" s="159" customFormat="1" ht="24.75" customHeight="1">
      <c r="A12" s="155" t="s">
        <v>315</v>
      </c>
      <c r="B12" s="154">
        <v>853</v>
      </c>
      <c r="C12" s="154">
        <v>85321</v>
      </c>
      <c r="D12" s="153">
        <v>2320</v>
      </c>
      <c r="E12" s="152">
        <v>8400</v>
      </c>
      <c r="F12" s="152">
        <f>G12</f>
        <v>8400</v>
      </c>
      <c r="G12" s="152">
        <f>H12+I12+J12+K12+L12+M12+N12</f>
        <v>8400</v>
      </c>
      <c r="H12" s="152">
        <v>8400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8">
        <v>0</v>
      </c>
      <c r="Q12" s="158">
        <v>0</v>
      </c>
      <c r="R12" s="158">
        <v>0</v>
      </c>
      <c r="S12" s="158">
        <v>0</v>
      </c>
    </row>
    <row r="13" spans="1:19" ht="12.75">
      <c r="A13" s="155" t="s">
        <v>314</v>
      </c>
      <c r="B13" s="154">
        <v>853</v>
      </c>
      <c r="C13" s="154">
        <v>85311</v>
      </c>
      <c r="D13" s="153">
        <v>2580</v>
      </c>
      <c r="E13" s="158">
        <v>0</v>
      </c>
      <c r="F13" s="152">
        <f>G13</f>
        <v>140410</v>
      </c>
      <c r="G13" s="152">
        <f>H13+I13+J13+K13+L13+M13+N13</f>
        <v>140410</v>
      </c>
      <c r="H13" s="152">
        <v>0</v>
      </c>
      <c r="I13" s="152">
        <v>0</v>
      </c>
      <c r="J13" s="152">
        <v>140410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8">
        <v>0</v>
      </c>
      <c r="Q13" s="158">
        <v>0</v>
      </c>
      <c r="R13" s="158">
        <v>0</v>
      </c>
      <c r="S13" s="158">
        <v>0</v>
      </c>
    </row>
    <row r="14" spans="1:19" ht="18" customHeight="1">
      <c r="A14" s="155" t="s">
        <v>313</v>
      </c>
      <c r="B14" s="154">
        <v>921</v>
      </c>
      <c r="C14" s="154">
        <v>92116</v>
      </c>
      <c r="D14" s="153">
        <v>2310</v>
      </c>
      <c r="E14" s="158">
        <v>0</v>
      </c>
      <c r="F14" s="152">
        <f>G14</f>
        <v>5000</v>
      </c>
      <c r="G14" s="152">
        <f>H14+I14+J14+K14+L14+M14+N14</f>
        <v>5000</v>
      </c>
      <c r="H14" s="152">
        <v>0</v>
      </c>
      <c r="I14" s="152">
        <v>0</v>
      </c>
      <c r="J14" s="152">
        <v>5000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8">
        <v>0</v>
      </c>
      <c r="Q14" s="152">
        <v>0</v>
      </c>
      <c r="R14" s="158">
        <v>0</v>
      </c>
      <c r="S14" s="158">
        <v>0</v>
      </c>
    </row>
    <row r="15" spans="1:19" ht="45.75" customHeight="1">
      <c r="A15" s="287" t="s">
        <v>312</v>
      </c>
      <c r="B15" s="287"/>
      <c r="C15" s="287"/>
      <c r="D15" s="157"/>
      <c r="E15" s="156">
        <f aca="true" t="shared" si="1" ref="E15:S15">SUM(E16:E24)</f>
        <v>2064026</v>
      </c>
      <c r="F15" s="156">
        <f t="shared" si="1"/>
        <v>6956169</v>
      </c>
      <c r="G15" s="156">
        <f t="shared" si="1"/>
        <v>6572172</v>
      </c>
      <c r="H15" s="156">
        <f t="shared" si="1"/>
        <v>0</v>
      </c>
      <c r="I15" s="156">
        <f t="shared" si="1"/>
        <v>6572172</v>
      </c>
      <c r="J15" s="156">
        <f t="shared" si="1"/>
        <v>0</v>
      </c>
      <c r="K15" s="156">
        <f t="shared" si="1"/>
        <v>0</v>
      </c>
      <c r="L15" s="156">
        <f t="shared" si="1"/>
        <v>0</v>
      </c>
      <c r="M15" s="156">
        <f t="shared" si="1"/>
        <v>0</v>
      </c>
      <c r="N15" s="156">
        <f t="shared" si="1"/>
        <v>0</v>
      </c>
      <c r="O15" s="156">
        <f t="shared" si="1"/>
        <v>383997</v>
      </c>
      <c r="P15" s="156">
        <f t="shared" si="1"/>
        <v>383997</v>
      </c>
      <c r="Q15" s="156">
        <f t="shared" si="1"/>
        <v>0</v>
      </c>
      <c r="R15" s="156">
        <f t="shared" si="1"/>
        <v>0</v>
      </c>
      <c r="S15" s="156">
        <f t="shared" si="1"/>
        <v>0</v>
      </c>
    </row>
    <row r="16" spans="1:19" ht="33.75" customHeight="1">
      <c r="A16" s="155" t="s">
        <v>311</v>
      </c>
      <c r="B16" s="154">
        <v>600</v>
      </c>
      <c r="C16" s="154">
        <v>60014</v>
      </c>
      <c r="D16" s="153" t="s">
        <v>303</v>
      </c>
      <c r="E16" s="152">
        <v>200000</v>
      </c>
      <c r="F16" s="152">
        <v>1000000</v>
      </c>
      <c r="G16" s="152">
        <v>1000000</v>
      </c>
      <c r="H16" s="152">
        <v>0</v>
      </c>
      <c r="I16" s="152">
        <v>1000000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</row>
    <row r="17" spans="1:19" ht="38.25" customHeight="1">
      <c r="A17" s="155" t="s">
        <v>310</v>
      </c>
      <c r="B17" s="154">
        <v>600</v>
      </c>
      <c r="C17" s="154">
        <v>60014</v>
      </c>
      <c r="D17" s="153" t="s">
        <v>303</v>
      </c>
      <c r="E17" s="152">
        <v>113000</v>
      </c>
      <c r="F17" s="152">
        <f>G17</f>
        <v>153000</v>
      </c>
      <c r="G17" s="152">
        <f aca="true" t="shared" si="2" ref="G17:G24">H17+I17+J17+K17+L17+M17+N17</f>
        <v>153000</v>
      </c>
      <c r="H17" s="152">
        <v>0</v>
      </c>
      <c r="I17" s="152">
        <v>153000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</row>
    <row r="18" spans="1:19" ht="144" customHeight="1">
      <c r="A18" s="155" t="s">
        <v>309</v>
      </c>
      <c r="B18" s="154">
        <v>600</v>
      </c>
      <c r="C18" s="154">
        <v>60014</v>
      </c>
      <c r="D18" s="153" t="s">
        <v>303</v>
      </c>
      <c r="E18" s="152">
        <v>1028011</v>
      </c>
      <c r="F18" s="152">
        <f>G18</f>
        <v>2903984</v>
      </c>
      <c r="G18" s="152">
        <f t="shared" si="2"/>
        <v>2903984</v>
      </c>
      <c r="H18" s="152">
        <v>0</v>
      </c>
      <c r="I18" s="152">
        <v>2903984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</row>
    <row r="19" spans="1:19" ht="75.75" customHeight="1">
      <c r="A19" s="155" t="s">
        <v>308</v>
      </c>
      <c r="B19" s="154">
        <v>600</v>
      </c>
      <c r="C19" s="154">
        <v>60014</v>
      </c>
      <c r="D19" s="153" t="s">
        <v>303</v>
      </c>
      <c r="E19" s="152">
        <v>397014</v>
      </c>
      <c r="F19" s="152">
        <f>G19</f>
        <v>1312009</v>
      </c>
      <c r="G19" s="152">
        <f t="shared" si="2"/>
        <v>1312009</v>
      </c>
      <c r="H19" s="152">
        <v>0</v>
      </c>
      <c r="I19" s="152">
        <v>1312009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</row>
    <row r="20" spans="1:19" ht="75.75" customHeight="1">
      <c r="A20" s="155" t="s">
        <v>307</v>
      </c>
      <c r="B20" s="154">
        <v>600</v>
      </c>
      <c r="C20" s="154">
        <v>60014</v>
      </c>
      <c r="D20" s="153" t="s">
        <v>303</v>
      </c>
      <c r="E20" s="152">
        <v>16001</v>
      </c>
      <c r="F20" s="152">
        <f>G20</f>
        <v>32004</v>
      </c>
      <c r="G20" s="152">
        <f t="shared" si="2"/>
        <v>32004</v>
      </c>
      <c r="H20" s="152">
        <v>0</v>
      </c>
      <c r="I20" s="152">
        <v>32004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</row>
    <row r="21" spans="1:19" ht="48.75" customHeight="1">
      <c r="A21" s="155" t="s">
        <v>306</v>
      </c>
      <c r="B21" s="154">
        <v>600</v>
      </c>
      <c r="C21" s="154">
        <v>60014</v>
      </c>
      <c r="D21" s="153" t="s">
        <v>303</v>
      </c>
      <c r="E21" s="152">
        <v>35530</v>
      </c>
      <c r="F21" s="152">
        <f>G21</f>
        <v>50000</v>
      </c>
      <c r="G21" s="152">
        <f t="shared" si="2"/>
        <v>50000</v>
      </c>
      <c r="H21" s="152">
        <v>0</v>
      </c>
      <c r="I21" s="152">
        <v>50000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</row>
    <row r="22" spans="1:19" ht="75.75" customHeight="1">
      <c r="A22" s="155" t="s">
        <v>289</v>
      </c>
      <c r="B22" s="154">
        <v>600</v>
      </c>
      <c r="C22" s="154">
        <v>60014</v>
      </c>
      <c r="D22" s="153" t="s">
        <v>297</v>
      </c>
      <c r="E22" s="152">
        <v>60000</v>
      </c>
      <c r="F22" s="152">
        <f>O22</f>
        <v>383997</v>
      </c>
      <c r="G22" s="152">
        <f t="shared" si="2"/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383997</v>
      </c>
      <c r="P22" s="152">
        <v>383997</v>
      </c>
      <c r="Q22" s="152">
        <v>0</v>
      </c>
      <c r="R22" s="152">
        <v>0</v>
      </c>
      <c r="S22" s="152">
        <v>0</v>
      </c>
    </row>
    <row r="23" spans="1:19" ht="75.75" customHeight="1">
      <c r="A23" s="155" t="s">
        <v>305</v>
      </c>
      <c r="B23" s="154">
        <v>600</v>
      </c>
      <c r="C23" s="154">
        <v>60078</v>
      </c>
      <c r="D23" s="153" t="s">
        <v>303</v>
      </c>
      <c r="E23" s="152">
        <v>64470</v>
      </c>
      <c r="F23" s="152">
        <f>G23</f>
        <v>322344</v>
      </c>
      <c r="G23" s="152">
        <f t="shared" si="2"/>
        <v>322344</v>
      </c>
      <c r="H23" s="152">
        <v>0</v>
      </c>
      <c r="I23" s="152">
        <v>322344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</row>
    <row r="24" spans="1:19" ht="90" customHeight="1">
      <c r="A24" s="155" t="s">
        <v>304</v>
      </c>
      <c r="B24" s="154">
        <v>600</v>
      </c>
      <c r="C24" s="154">
        <v>60078</v>
      </c>
      <c r="D24" s="153" t="s">
        <v>303</v>
      </c>
      <c r="E24" s="152">
        <v>150000</v>
      </c>
      <c r="F24" s="152">
        <f>G24</f>
        <v>798831</v>
      </c>
      <c r="G24" s="152">
        <f t="shared" si="2"/>
        <v>798831</v>
      </c>
      <c r="H24" s="152">
        <v>0</v>
      </c>
      <c r="I24" s="152">
        <v>798831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</row>
    <row r="25" spans="1:19" ht="16.5" customHeight="1">
      <c r="A25" s="288" t="s">
        <v>37</v>
      </c>
      <c r="B25" s="288"/>
      <c r="C25" s="288"/>
      <c r="D25" s="151"/>
      <c r="E25" s="150">
        <f aca="true" t="shared" si="3" ref="E25:S25">SUM(E9+E15)</f>
        <v>2815172</v>
      </c>
      <c r="F25" s="150">
        <f t="shared" si="3"/>
        <v>7318979</v>
      </c>
      <c r="G25" s="150">
        <f t="shared" si="3"/>
        <v>6934982</v>
      </c>
      <c r="H25" s="150">
        <f t="shared" si="3"/>
        <v>8400</v>
      </c>
      <c r="I25" s="150">
        <f t="shared" si="3"/>
        <v>6572172</v>
      </c>
      <c r="J25" s="150">
        <f t="shared" si="3"/>
        <v>354410</v>
      </c>
      <c r="K25" s="150">
        <f t="shared" si="3"/>
        <v>0</v>
      </c>
      <c r="L25" s="150">
        <f t="shared" si="3"/>
        <v>0</v>
      </c>
      <c r="M25" s="150">
        <f t="shared" si="3"/>
        <v>0</v>
      </c>
      <c r="N25" s="150">
        <f t="shared" si="3"/>
        <v>0</v>
      </c>
      <c r="O25" s="150">
        <f t="shared" si="3"/>
        <v>383997</v>
      </c>
      <c r="P25" s="150">
        <f t="shared" si="3"/>
        <v>383997</v>
      </c>
      <c r="Q25" s="150">
        <f t="shared" si="3"/>
        <v>0</v>
      </c>
      <c r="R25" s="150">
        <f t="shared" si="3"/>
        <v>0</v>
      </c>
      <c r="S25" s="150">
        <f t="shared" si="3"/>
        <v>0</v>
      </c>
    </row>
    <row r="27" ht="12.75">
      <c r="E27" s="149"/>
    </row>
    <row r="29" spans="5:9" ht="12.75">
      <c r="E29" s="149"/>
      <c r="F29" s="149"/>
      <c r="G29" s="149"/>
      <c r="H29" s="149"/>
      <c r="I29" s="149"/>
    </row>
  </sheetData>
  <sheetProtection/>
  <mergeCells count="24">
    <mergeCell ref="F4:F7"/>
    <mergeCell ref="K6:K7"/>
    <mergeCell ref="L6:L7"/>
    <mergeCell ref="H6:I6"/>
    <mergeCell ref="A25:C25"/>
    <mergeCell ref="G4:S4"/>
    <mergeCell ref="P5:S5"/>
    <mergeCell ref="M6:M7"/>
    <mergeCell ref="P6:P7"/>
    <mergeCell ref="G5:G7"/>
    <mergeCell ref="A9:C9"/>
    <mergeCell ref="E4:E7"/>
    <mergeCell ref="R6:R7"/>
    <mergeCell ref="N6:N7"/>
    <mergeCell ref="A1:S2"/>
    <mergeCell ref="A15:C15"/>
    <mergeCell ref="O5:O7"/>
    <mergeCell ref="A4:A7"/>
    <mergeCell ref="J6:J7"/>
    <mergeCell ref="B4:B7"/>
    <mergeCell ref="S6:S7"/>
    <mergeCell ref="H5:N5"/>
    <mergeCell ref="C4:C7"/>
    <mergeCell ref="D4:D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&amp;A
do uchwały Rady Powiatu w Opatowie Nr XIV.68.2015
z dnia 28 października 2015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view="pageLayout" workbookViewId="0" topLeftCell="A1">
      <selection activeCell="G4" sqref="G4"/>
    </sheetView>
  </sheetViews>
  <sheetFormatPr defaultColWidth="9.33203125" defaultRowHeight="12.75"/>
  <cols>
    <col min="1" max="2" width="9.33203125" style="2" customWidth="1"/>
    <col min="3" max="3" width="13.16015625" style="2" customWidth="1"/>
    <col min="4" max="4" width="23.16015625" style="2" customWidth="1"/>
    <col min="5" max="5" width="22.16015625" style="2" customWidth="1"/>
    <col min="6" max="6" width="18.5" style="2" customWidth="1"/>
    <col min="7" max="16384" width="9.33203125" style="2" customWidth="1"/>
  </cols>
  <sheetData>
    <row r="1" spans="1:6" ht="12.75">
      <c r="A1" s="51"/>
      <c r="B1" s="51"/>
      <c r="C1" s="51"/>
      <c r="D1" s="51"/>
      <c r="E1" s="51"/>
      <c r="F1" s="51"/>
    </row>
    <row r="2" spans="1:6" ht="18">
      <c r="A2" s="251" t="s">
        <v>188</v>
      </c>
      <c r="B2" s="251"/>
      <c r="C2" s="251"/>
      <c r="D2" s="251"/>
      <c r="E2" s="251"/>
      <c r="F2" s="251"/>
    </row>
    <row r="3" spans="1:6" ht="12.75">
      <c r="A3" s="75"/>
      <c r="B3" s="75"/>
      <c r="C3" s="75"/>
      <c r="D3" s="74"/>
      <c r="E3" s="74"/>
      <c r="F3" s="21" t="s">
        <v>0</v>
      </c>
    </row>
    <row r="4" spans="1:6" ht="51" customHeight="1">
      <c r="A4" s="73" t="s">
        <v>47</v>
      </c>
      <c r="B4" s="73" t="s">
        <v>1</v>
      </c>
      <c r="C4" s="73" t="s">
        <v>2</v>
      </c>
      <c r="D4" s="72" t="s">
        <v>187</v>
      </c>
      <c r="E4" s="73" t="s">
        <v>186</v>
      </c>
      <c r="F4" s="72" t="s">
        <v>185</v>
      </c>
    </row>
    <row r="5" spans="1:6" ht="12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21.75" customHeight="1">
      <c r="A6" s="300" t="s">
        <v>184</v>
      </c>
      <c r="B6" s="301"/>
      <c r="C6" s="301"/>
      <c r="D6" s="301"/>
      <c r="E6" s="302"/>
      <c r="F6" s="69">
        <f>SUM(F7:F8)</f>
        <v>140410</v>
      </c>
    </row>
    <row r="7" spans="1:6" ht="57" customHeight="1">
      <c r="A7" s="66" t="s">
        <v>44</v>
      </c>
      <c r="B7" s="66">
        <v>853</v>
      </c>
      <c r="C7" s="66">
        <v>85311</v>
      </c>
      <c r="D7" s="65" t="s">
        <v>183</v>
      </c>
      <c r="E7" s="65" t="s">
        <v>181</v>
      </c>
      <c r="F7" s="64">
        <v>18084</v>
      </c>
    </row>
    <row r="8" spans="1:6" ht="56.25" customHeight="1">
      <c r="A8" s="71" t="s">
        <v>43</v>
      </c>
      <c r="B8" s="71">
        <v>853</v>
      </c>
      <c r="C8" s="71">
        <v>85311</v>
      </c>
      <c r="D8" s="70" t="s">
        <v>182</v>
      </c>
      <c r="E8" s="65" t="s">
        <v>181</v>
      </c>
      <c r="F8" s="64">
        <v>122326</v>
      </c>
    </row>
    <row r="9" spans="1:6" ht="21.75" customHeight="1">
      <c r="A9" s="300" t="s">
        <v>180</v>
      </c>
      <c r="B9" s="301"/>
      <c r="C9" s="301"/>
      <c r="D9" s="301"/>
      <c r="E9" s="302"/>
      <c r="F9" s="69">
        <f>SUM(F10:F13)</f>
        <v>882916</v>
      </c>
    </row>
    <row r="10" spans="1:6" ht="34.5" customHeight="1">
      <c r="A10" s="68" t="s">
        <v>44</v>
      </c>
      <c r="B10" s="68">
        <v>754</v>
      </c>
      <c r="C10" s="68">
        <v>75495</v>
      </c>
      <c r="D10" s="67" t="s">
        <v>179</v>
      </c>
      <c r="E10" s="65" t="s">
        <v>178</v>
      </c>
      <c r="F10" s="64">
        <v>10000</v>
      </c>
    </row>
    <row r="11" spans="1:6" ht="30.75" customHeight="1">
      <c r="A11" s="66" t="s">
        <v>43</v>
      </c>
      <c r="B11" s="66">
        <v>801</v>
      </c>
      <c r="C11" s="66">
        <v>80120</v>
      </c>
      <c r="D11" s="65" t="s">
        <v>177</v>
      </c>
      <c r="E11" s="65" t="s">
        <v>176</v>
      </c>
      <c r="F11" s="64">
        <v>90000</v>
      </c>
    </row>
    <row r="12" spans="1:6" ht="30.75" customHeight="1">
      <c r="A12" s="66" t="s">
        <v>42</v>
      </c>
      <c r="B12" s="66">
        <v>801</v>
      </c>
      <c r="C12" s="66">
        <v>80130</v>
      </c>
      <c r="D12" s="65" t="s">
        <v>177</v>
      </c>
      <c r="E12" s="65" t="s">
        <v>176</v>
      </c>
      <c r="F12" s="64">
        <v>763367</v>
      </c>
    </row>
    <row r="13" spans="1:6" ht="31.5" customHeight="1">
      <c r="A13" s="66" t="s">
        <v>41</v>
      </c>
      <c r="B13" s="66">
        <v>801</v>
      </c>
      <c r="C13" s="66">
        <v>80150</v>
      </c>
      <c r="D13" s="65" t="s">
        <v>177</v>
      </c>
      <c r="E13" s="65" t="s">
        <v>176</v>
      </c>
      <c r="F13" s="64">
        <v>19549</v>
      </c>
    </row>
    <row r="14" spans="1:6" ht="15.75">
      <c r="A14" s="297" t="s">
        <v>37</v>
      </c>
      <c r="B14" s="298"/>
      <c r="C14" s="298"/>
      <c r="D14" s="299"/>
      <c r="E14" s="63"/>
      <c r="F14" s="62">
        <f>F6+F9</f>
        <v>1023326</v>
      </c>
    </row>
  </sheetData>
  <sheetProtection/>
  <mergeCells count="4">
    <mergeCell ref="A2:F2"/>
    <mergeCell ref="A14:D14"/>
    <mergeCell ref="A6:E6"/>
    <mergeCell ref="A9:E9"/>
  </mergeCells>
  <printOptions/>
  <pageMargins left="0.75" right="0.75" top="1.0729166666666667" bottom="1" header="0.5" footer="0.5"/>
  <pageSetup horizontalDpi="600" verticalDpi="600" orientation="portrait" paperSize="9" r:id="rId1"/>
  <headerFooter alignWithMargins="0">
    <oddHeader>&amp;RZałącznik nr &amp;A
do uchwały Rady Powiatu w Opatowie Nr XIV.68.2015
z dnia 28 października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2015-10-22T14:54:27Z</cp:lastPrinted>
  <dcterms:created xsi:type="dcterms:W3CDTF">2014-11-12T06:55:05Z</dcterms:created>
  <dcterms:modified xsi:type="dcterms:W3CDTF">2015-11-24T10:53:45Z</dcterms:modified>
  <cp:category/>
  <cp:version/>
  <cp:contentType/>
  <cp:contentStatus/>
</cp:coreProperties>
</file>