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315" windowHeight="828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<sst xmlns="http://schemas.openxmlformats.org/spreadsheetml/2006/main" count="1248" uniqueCount="508">
  <si>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</si>
  <si>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</si>
  <si>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</si>
  <si>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</si>
  <si>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</si>
  <si>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</si>
  <si>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</si>
  <si>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</si>
  <si>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</si>
  <si>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</si>
  <si>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</si>
  <si>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</si>
  <si>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Edukacyjna opieka wychowawcza</t>
  </si>
  <si>
    <t>Specjalne ośrodki szkolno-wychowawcze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</si>
  <si>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</si>
  <si>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</si>
  <si>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</si>
  <si>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</si>
  <si>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</si>
  <si>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</si>
  <si>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</si>
  <si>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</si>
  <si>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</si>
  <si>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</si>
  <si>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</si>
  <si>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</si>
  <si>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</si>
  <si>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</si>
  <si>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</si>
  <si>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</si>
  <si>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</si>
  <si>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</si>
  <si>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</si>
  <si>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7.</t>
  </si>
  <si>
    <t>6.</t>
  </si>
  <si>
    <t>5.</t>
  </si>
  <si>
    <t>4.</t>
  </si>
  <si>
    <t>3.</t>
  </si>
  <si>
    <t>2.</t>
  </si>
  <si>
    <t>1.</t>
  </si>
  <si>
    <t>9.</t>
  </si>
  <si>
    <t>8.</t>
  </si>
  <si>
    <t>Starostwo Powiatowe w Opatowie</t>
  </si>
  <si>
    <t>Jednostka org. realizująca zadanie lub koordynująca program</t>
  </si>
  <si>
    <t>Dom Pomocy Społecznej w Zochcinku</t>
  </si>
  <si>
    <t>(* kol 2 do wykorzystania fakultatywnego)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</si>
  <si>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</si>
  <si>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</si>
  <si>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</si>
  <si>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</si>
  <si>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</si>
  <si>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</si>
  <si>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</si>
  <si>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</si>
  <si>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</si>
  <si>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</si>
  <si>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</si>
  <si>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11.</t>
  </si>
  <si>
    <t>10.</t>
  </si>
  <si>
    <t>12.</t>
  </si>
  <si>
    <t>Pozostała działalność</t>
  </si>
  <si>
    <t>Wydatki budżetu powiatu na 2014 rok</t>
  </si>
  <si>
    <t>010</t>
  </si>
  <si>
    <t>01005</t>
  </si>
  <si>
    <t>Zespół Szkół w Ożarowie</t>
  </si>
  <si>
    <t>11 458 623,00</t>
  </si>
  <si>
    <t>Dochody budżetu powiatu na 2014 rok</t>
  </si>
  <si>
    <t>w złotych</t>
  </si>
  <si>
    <t>Lp.</t>
  </si>
  <si>
    <t>Rozdz.</t>
  </si>
  <si>
    <t>Planowane wydatki</t>
  </si>
  <si>
    <t>w tym źródła finansowania</t>
  </si>
  <si>
    <t>dochody własne jst</t>
  </si>
  <si>
    <t>kredyty
i pożyczki</t>
  </si>
  <si>
    <t>środki wymienione
w art. 5 ust. 1 pkt 2 i 3 u.f.p.</t>
  </si>
  <si>
    <t>kredyty i pożyczki zaciągnięte na realizację zadania pod refundację wydatków</t>
  </si>
  <si>
    <t xml:space="preserve">A.      
B.
C.
D. 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</si>
  <si>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</si>
  <si>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</si>
  <si>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</si>
  <si>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</si>
  <si>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</si>
  <si>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D. Inne źródła </t>
  </si>
  <si>
    <t>13.</t>
  </si>
  <si>
    <t>14.</t>
  </si>
  <si>
    <t>Pozostałe zadania w zakresie polityki społecznej</t>
  </si>
  <si>
    <t>razem:</t>
  </si>
  <si>
    <t>Bezpieczeństwo publiczne i ochrona przeciwpożarowa</t>
  </si>
  <si>
    <t>zakup i objęcie akcji i udziałów oraz wniesienie wkładów do spółek prawa handlowego.</t>
  </si>
  <si>
    <t>700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</si>
  <si>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</si>
  <si>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</si>
  <si>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</si>
  <si>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</si>
  <si>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</si>
  <si>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</si>
  <si>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</si>
  <si>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</si>
  <si>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</si>
  <si>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2014 r.</t>
  </si>
  <si>
    <t>Dotacje ogółem</t>
  </si>
  <si>
    <t>w  złotych</t>
  </si>
  <si>
    <t>Dochody i wydatki związane z realizacją zadań z zakresu administracji rządowej i innych zadań zleconych odrębnymi ustawami w  2014 r.</t>
  </si>
  <si>
    <t>Zespół Szkół Nr 2 w Opatowie</t>
  </si>
  <si>
    <t>Zespół Szkół Nr 1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</si>
  <si>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</si>
  <si>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</si>
  <si>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</si>
  <si>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</si>
  <si>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</si>
  <si>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 Plan dochodów gromadzonych na wydzielonym rachunku jednostki budżetowej                        i wydatki nimi finansowane w 2014 roku</t>
  </si>
  <si>
    <t xml:space="preserve">C. Inne źródła </t>
  </si>
  <si>
    <t>Zarząd Dróg Powiatowych  w Opatowie</t>
  </si>
  <si>
    <t xml:space="preserve">A. 
B. 
C.
D. </t>
  </si>
  <si>
    <t>Zakup sprzętu do zimowego utrzymania dróg powiatowych (piaskarki oraz pług strzałowy)</t>
  </si>
  <si>
    <t>18.</t>
  </si>
  <si>
    <t xml:space="preserve">A. 349.167     
B. 
C.
D. </t>
  </si>
  <si>
    <t>Przebudowa drogi powiatowej nr 0699T Opatów-Kornacice - dr.kraj Nr 9 w m. Opatów i w m. Kornacice w km 0+900 - 3+200 i w km 3+850 - 4+774 o łącznej dł.odc.3,224 km</t>
  </si>
  <si>
    <t>17.</t>
  </si>
  <si>
    <t>Specjalny Ośrodek Szkolno - Wychowawczy w Sulejowie</t>
  </si>
  <si>
    <t xml:space="preserve">A.     
B. 
C.
D. </t>
  </si>
  <si>
    <t>Zakup samochodu-mikrobus z 9 miejscami do przewozu osób niepełnosprawnych</t>
  </si>
  <si>
    <t>16.</t>
  </si>
  <si>
    <t>Budowa oczyszczalni ścieków dla jednostki</t>
  </si>
  <si>
    <t>15.</t>
  </si>
  <si>
    <t>Zakup zmywarki i patelni elektrycznej</t>
  </si>
  <si>
    <t>Zakup schodołazu dla osób niepełnosprawnych</t>
  </si>
  <si>
    <t xml:space="preserve">A.      
B. 
C.
D. </t>
  </si>
  <si>
    <t>Dom Pomocy Społecznej w Sobowie</t>
  </si>
  <si>
    <t>Montaż windy w budynku DPS w Sobowie Filia w Suchodółce</t>
  </si>
  <si>
    <t xml:space="preserve">Wykonanie dokumentacji na rozbudowę DPS w Sobowie Filia w Suchodółce </t>
  </si>
  <si>
    <t xml:space="preserve"> </t>
  </si>
  <si>
    <t>Zakup sprzętu medycznego</t>
  </si>
  <si>
    <t>Komenda Powiatowa Państwowej Straży Pożarnej w Opatowie</t>
  </si>
  <si>
    <t xml:space="preserve">A. 4 900     
B.
C.
D. </t>
  </si>
  <si>
    <t>Zakup motopompy</t>
  </si>
  <si>
    <t>Termomodernizacja budynku użyteczności publicznej na terenie powiatu opatowskiego przy ul. Sienkiewicza 17 w Opatowie</t>
  </si>
  <si>
    <t xml:space="preserve">Wykonanie dokumentacji na rozszerzenie projektu pn. "Termomodernizacja trzech budynków użyteczności publicznej na terenie Powiatu Opatowskiego" o budynek DPS Sobów Filia w Suchodółce </t>
  </si>
  <si>
    <t xml:space="preserve">Zespół Szkół Nr 1 w Opatowie </t>
  </si>
  <si>
    <t>Wyposażenie sali komputerowej</t>
  </si>
  <si>
    <t xml:space="preserve">A.  
B.
C. 
D. </t>
  </si>
  <si>
    <t>Zakup samochodów używanych z Agencji Mienia Wojskowego oraz dwóch sztuk nowych kosiarek bijakowych do bieżącego utrzymania dróg powiatowych</t>
  </si>
  <si>
    <t xml:space="preserve">A.1 017 433
B. 15 375
C. 
D. </t>
  </si>
  <si>
    <t>Przebudowa obiektu mostowego nr 30000604 w km 8+630 wraz z dojazdami w ciągu drogi powiatowej nr 0726T Bodzechów - Opatów odc. dł. 6,480 km</t>
  </si>
  <si>
    <t>dotacje i środki pochodzące
z innych  źr.*</t>
  </si>
  <si>
    <t>rok budżetowy 2014 (7+8+9+10)</t>
  </si>
  <si>
    <t>Nazwa zadania inwestycyjnego</t>
  </si>
  <si>
    <t>Zadania inwestycyjne roczne w 2014 r.</t>
  </si>
  <si>
    <t xml:space="preserve">Zakup dwóch sztuk ubrań gazoszczelnych </t>
  </si>
  <si>
    <t xml:space="preserve">A. 14 040     
B.
C.
D. </t>
  </si>
  <si>
    <t>Transport i łączność</t>
  </si>
  <si>
    <t>Drogi publiczne powiatowe</t>
  </si>
  <si>
    <t>0970</t>
  </si>
  <si>
    <t>Wpływy z różnych dochodów</t>
  </si>
  <si>
    <t>Komendy powiatowe Państwowej Straży Pożarnej</t>
  </si>
  <si>
    <t>Oświata i wychowanie</t>
  </si>
  <si>
    <t>Szkoły zawodowe</t>
  </si>
  <si>
    <t>2 530 406,00</t>
  </si>
  <si>
    <t>13 989 029,00</t>
  </si>
  <si>
    <t>Gospodarka mieszkaniowa</t>
  </si>
  <si>
    <t>Gospodarka gruntami i nieruchomościami</t>
  </si>
  <si>
    <t>Szkoły podstawowe specjalne</t>
  </si>
  <si>
    <t>Szkoły zawodowe specjalne</t>
  </si>
  <si>
    <t>Prace konserwatorskie przy kamiennej rzeźbie Św. Józefa z Dzieciątkiem (na postumencie)</t>
  </si>
  <si>
    <t>Parafia p.w. Św. Stanisława Biskupa i Męczennika w Ożarowie</t>
  </si>
  <si>
    <t>Ochrona i konserwacja zabytków</t>
  </si>
  <si>
    <t>Podmiot wskazany uchwałą Rady Powiatu w Opatowie</t>
  </si>
  <si>
    <t>II. Dotacje dla jednostek spoza sektora finansów publicznych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</si>
  <si>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</si>
  <si>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</si>
  <si>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</si>
  <si>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</si>
  <si>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Zwrot kosztów utrzymania dzieci</t>
  </si>
  <si>
    <t>Powiaty, w których przebywają dzieci w placówkach wychowawczych</t>
  </si>
  <si>
    <t>I. Dotacje dla jednostek sektora finansów publicznych</t>
  </si>
  <si>
    <t>Kwota dotacji</t>
  </si>
  <si>
    <t>Zakres</t>
  </si>
  <si>
    <t>Nazwa jednostki otrzymującej dotacje</t>
  </si>
  <si>
    <t>Dotacje celowe w 2014 roku</t>
  </si>
  <si>
    <t>2710</t>
  </si>
  <si>
    <t>Remont drogi powiatowej nr 0734T Ługi - Wojciechowice - Nikisiałka Duża w m. Ługi w km 0+000 - 1+795 odc. dł. 1,795 km</t>
  </si>
  <si>
    <t>Remonty dróg powiatowych w ramach usuwania skutków klęsk żywiołowych</t>
  </si>
  <si>
    <t>Remont drogi powiatowej nr 0746T Jakubowice – Józefów – Pawłów – Czyżów Szlachecki w m. Jakubowice, Prusy w km 0+000 – 3+470 odc. dł. 3,470 km</t>
  </si>
  <si>
    <t>Remont drogi powiatowej nr 0701T Sarnia Zwola – Mirogonowice – Nagórzyce – Janowice – Szczegło – Duklany – Kolonia Niemienice – Porudzie – Opatów w m. Truskolasy w km 0+950 – 2+205 odc. dł. 1,255 km</t>
  </si>
  <si>
    <t>Remont drogi powiatowej nr 0694T Ożarów-Gliniany-Potok-Duranów m.Gliniany w km 3+179-5+719 odc.dł.2,540 km</t>
  </si>
  <si>
    <t>6300</t>
  </si>
  <si>
    <t>Przebudowa drogi powiatowej nr 0699T Opatów-Kornacice-dr.kraj Nr 9 w m. Opatów i w m. Kornacice w km 0+900-3+200 i w km 3+850-4+774 o łącznej dł.odc.3,224 km</t>
  </si>
  <si>
    <t>Przebudowa drogi powiatowej nr 0734T dr. woj. Nr 755 - Ługi - Mikułowice - Wojciechowice - Zacisze - Mierzanowice - Horochów - Kaliszany - Gierczyce - Nikisiałka Duża w m. Gierczyce w km 14+180 - 14+990 odc. dł. 0,810 km</t>
  </si>
  <si>
    <t>II. Dochody i wydatki związane z pomocą rzeczową lub finansową realizowaną na podstawie porozumień między j.s.t.</t>
  </si>
  <si>
    <t>Biblioteka publiczna</t>
  </si>
  <si>
    <t>Rehabilitacja osób niepełnosprawnych</t>
  </si>
  <si>
    <t>Orzekanie o niepełnosprawności</t>
  </si>
  <si>
    <t>Utrzymanie dzieci w rodzinach</t>
  </si>
  <si>
    <t xml:space="preserve">Utrzymanie dzieci w placówkach 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</si>
  <si>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</si>
  <si>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</si>
  <si>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</si>
  <si>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</si>
  <si>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</si>
  <si>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</si>
  <si>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</si>
  <si>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2014 r.</t>
  </si>
  <si>
    <t>Objęcie udziałów - TOP MEDICUS Sp. z o.o.</t>
  </si>
  <si>
    <t>Remont drogi w gminie Baćkowice</t>
  </si>
  <si>
    <t>2130</t>
  </si>
  <si>
    <t>Dotacje celowe otrzymane z budżetu państwa na realizację bieżących zadań własnych powiatu</t>
  </si>
  <si>
    <t>750</t>
  </si>
  <si>
    <t>Administracja publiczna</t>
  </si>
  <si>
    <t>377 840,00</t>
  </si>
  <si>
    <t>852</t>
  </si>
  <si>
    <t>Pomoc społeczna</t>
  </si>
  <si>
    <t>994 739,00</t>
  </si>
  <si>
    <t>85202</t>
  </si>
  <si>
    <t>Domy pomocy społecznej</t>
  </si>
  <si>
    <t>232 469,00</t>
  </si>
  <si>
    <t>0840</t>
  </si>
  <si>
    <t xml:space="preserve">Wpływy ze sprzedaży wyrobów </t>
  </si>
  <si>
    <t>7 925,00</t>
  </si>
  <si>
    <t>Starostwa powiatowe</t>
  </si>
  <si>
    <t>Promocja jednostek samorządu terytorialnego</t>
  </si>
  <si>
    <t>Gimnazja specjalne</t>
  </si>
  <si>
    <t>Licea ogólnokształcące</t>
  </si>
  <si>
    <t>Rodziny zastępcze</t>
  </si>
  <si>
    <t>C. Inne źródła - środki krajowe - kapitał ludzki.</t>
  </si>
  <si>
    <t>wydatki majątkowe</t>
  </si>
  <si>
    <t>wydatki bieżące</t>
  </si>
  <si>
    <t>D.</t>
  </si>
  <si>
    <t>C.</t>
  </si>
  <si>
    <t>B.</t>
  </si>
  <si>
    <t>A.</t>
  </si>
  <si>
    <t>Projekt "Trasy rowerowe w Polsce Wschodniej -województwo świętokrzyskie"</t>
  </si>
  <si>
    <t>Powiatowe Centrum Pomocy Rodzinie</t>
  </si>
  <si>
    <t>Promocja integracji Społecznej Droga do Sukcesu (2009-2014)</t>
  </si>
  <si>
    <t xml:space="preserve">A.      
B.
C. 120 445
D. </t>
  </si>
  <si>
    <t xml:space="preserve">Program Operacyjny Kapitał Ludzki (2007-2013). Projekt "Bezpośrednie wsparcie rozwoju szkół i przedszkoli poprzez wdrożenie zmodernizowanego systemu doskonalenia nauczycieli w powiecie opatowskim" (2013-2015) </t>
  </si>
  <si>
    <t>Projekt "e-świętokrzyskie Budowa systemu informacji przestrzennej Województwa Świętokrzyskiego" w ramach Regionalnego Programu Operacyjnego Województwa Swiętokrzyskiego na lata (2010-2014)</t>
  </si>
  <si>
    <t>Projekt "e-świętokrzyskie Rozbudowa Infrastruktury Informatycznej JST" w ramach Regionalnego Programu Operacyjnego na lata (2010-2014)</t>
  </si>
  <si>
    <t>Ochrona zdrowia                            Szwajcarsko - Polski Program Współpracy w ramach Projektu nr KIK/57 ,,Podniesienie jakości usług świadczonych w jednostkach Organizacyjnych Pomocy Społecznej w celu wzmocnienia podmiotowości i aktywności życiowej podopiecznych'' (2012 - 2015)</t>
  </si>
  <si>
    <t>Projekt ,,Termomodernizacja budynków użyteczności publicznej na terenie Powiatu Opatowskiego – budynek Starostwa Powiatowego w Opatowie’’ (2013-2015)</t>
  </si>
  <si>
    <t>Projekt ,,Termomodernizacja i rozbudowa budynków użyteczności publicznej na terenie Powiatu Opatowskiego – rozszerzenie projektu o budynek DPS w Sobowie Filia w Suchodółce’’ (2011-2014)</t>
  </si>
  <si>
    <t>Projekt Nr PL0197 "Termomodernizacja budynków użyteczności publicznej na terenie Powiatu Opatowskiego" - utrzymanie trwałości projektu (2011-2015)</t>
  </si>
  <si>
    <t>Zarząd Dróg Powiatowych w Opatowie</t>
  </si>
  <si>
    <t>Projekt "Przebudowa dróg powiatowych - ulic Mickiewicza, Sempołowskiej, Kopernika, Szeroka, Partyzantów, Słowackiego i Ćmielowskiej w m. Opatów" (2008-2014)</t>
  </si>
  <si>
    <t>Umowa leasingu operacyjnego Nr 16534/Ki/13 - leasing koparko - ładowarki (2013-2017)</t>
  </si>
  <si>
    <t>Scalanie gruntów wsi Biedrzychów, Dębno, Nowe na obszarze1059 ha (2010-2014)</t>
  </si>
  <si>
    <t>dotacje i środki pochodzące z innych  źr.*</t>
  </si>
  <si>
    <t>rok budżetowy 2014 (8+9+10+11)</t>
  </si>
  <si>
    <t>Łączne nakłady finansowe</t>
  </si>
  <si>
    <t>Nazwa przedsięwzięcia</t>
  </si>
  <si>
    <t>Limity wydatków na wieloletnie przedsięwzięcia planowane do poniesienia w 2014 roku</t>
  </si>
  <si>
    <t>Remont ciągów dróg powiatowych o nr 0697T Ożarów - Sobów - Szymanówka - Kruków - Lasocin - Janów - Nowe na odc. Lasocin - Nowe od km 6+934 - 13+033 odc. dł 6,099 km i o nr 0763T (Pawłowice) - gr. woj. świętokrzyskiego - Ciszyca Górna - Leśne Chałupy - Dorotka - Sulejów - Wesołówka  - Słupia Nadbrzeżna - Nowe - Biedrzychów - Dębno - Maruszów - Linów na odc. Nowe - Maruszów od km 15+899 - 22+832 odc. dł. 6,933 km o łącznej długości 13,032 km (2014-2015)</t>
  </si>
  <si>
    <t>Remont drogi powiatowej nr 0731T Włostów - Osada Cukrowni Włostów - Gozdawa - Żurawniki - Słabuszowice - Międzygórz - Rogal w km 0+000 - 6+170 odc. dł. 6,170 km (2014-2015)</t>
  </si>
  <si>
    <t xml:space="preserve">A. 71 475     
B.
C.
D. </t>
  </si>
  <si>
    <t xml:space="preserve">Zakup sprzętu i wyposażenia obejmującego działko wodno – pianowe, turbowentylator zasilany wodą, kserokopiarkę oraz centralę telefoniczną z rejestratorem rozmów </t>
  </si>
  <si>
    <t>19.</t>
  </si>
  <si>
    <t>20.</t>
  </si>
  <si>
    <t>Zakup altany drewnianej</t>
  </si>
  <si>
    <t>Specjalny Ośrodek Szkolno - Wychowawczy w Dębnie</t>
  </si>
  <si>
    <t>A. 2 373 243,00</t>
  </si>
  <si>
    <t xml:space="preserve">Różnica w wydatkach majątkowych na programy ze środków z UE oraz innych źródeł zagranicznych w kwocie 3.585.754 zł wynika z działu 010 rozdział 01005, gdzie występuje paragraf 6050 w kwocie 1.333.000 zł, z działu 700 rozdział 70005, gdzie występuje paragraf 6050 w kwocie 1.605.134 zł, z działu 852 rozdział 85202, gdzie występuje paragraf 6050 w kwocie 356.699 zł oraz działu 852 rozdział 85202, gdzie występuje paragraf 6060 w kwocie 290.921 zł, które w załączniku Nr 2 nie zostały zaliczone do wydatków na programy finansowane z udziałem środków, o których mowa w art. 5 ust. 1 pkt 2 i 3. </t>
  </si>
  <si>
    <t>*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</si>
  <si>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</si>
  <si>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</si>
  <si>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</si>
  <si>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</si>
  <si>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</si>
  <si>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</si>
  <si>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</si>
  <si>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Działanie V.2 Trasy rowerowe;Oś priorytetowa V Zrównoważony rozwój potencjału turystycznego opartego o warunki naturalne</t>
  </si>
  <si>
    <t>Wartość zadania:</t>
  </si>
  <si>
    <t>2014-2015</t>
  </si>
  <si>
    <t xml:space="preserve">"Program Operacyjny Rozwój Polski Wschodniej 2007-2013" </t>
  </si>
  <si>
    <t>Projekt ,,Piknik rodzinny - impreza integracyjno - kulturalna dla mieszkańców sołectwa Dębno i okolic''</t>
  </si>
  <si>
    <t>Działanie 413 Wdrażanie lokalnych strategii rozwoju dla małych projektów, tj. operacji, które nie odpowiadają warunkom przyznania pomocy w ramach działań Osi 3, ale przyczyniają się do osiągnięcia celów tej osi</t>
  </si>
  <si>
    <t xml:space="preserve">Program Rozwoju Obszarów Wiejskich na lata 2007-2013  </t>
  </si>
  <si>
    <t>Projekt ,,Piknik rodzinny - impreza integracyjno - kulturalna dla mieszkańców sołectwa Przybysławice i okolic''</t>
  </si>
  <si>
    <t>Projekt ,,Tradycyjnie Nowocześni" - piknik integracyjno - kulturalny promujący kulturę i tradycję regionu</t>
  </si>
  <si>
    <t>Projekt systemowy: "Schematom STOP! Wspólne działania instytucji pomocy społecznej i instytucji rynku pracy - pilotaż"</t>
  </si>
  <si>
    <t xml:space="preserve">Działanie 1.2 - Wsparcie systemowe instytucji pomocy i integracji społecznej </t>
  </si>
  <si>
    <t>Powiatowe Centrum Pomocy Rodzinie w Opatowie</t>
  </si>
  <si>
    <t>Program Operacyjny Kapitał Ludzki   Priorytet I. Zatrudnienie i integracja społeczna</t>
  </si>
  <si>
    <t>Program ,,Droga do sukcesu''</t>
  </si>
  <si>
    <t>Działanie 7.1.2 Rozwój i upowszechnianie aktywnej integracji przez powiatowe centra pomocy rodzinie</t>
  </si>
  <si>
    <t>Działanie 7.1 Rozwój i upowszechnienie aktywnej integracji</t>
  </si>
  <si>
    <t>Priorytet VII Promocja integracji społecznej</t>
  </si>
  <si>
    <t>Program Operacyjny Kapitał Ludzki na lata 2007 - 2013</t>
  </si>
  <si>
    <t xml:space="preserve">Projekt ,,Termomodernizacja i rozbudowa budynków użyteczności publicznej na terenie Powiatu Opatowskiego – rozszerzenie projektu o budynek DPS w Sobowie Filia w Suchodółce’’ </t>
  </si>
  <si>
    <t>Oś priorytetowa: 4. Rozwój infrastruktury ochrony środowiska i energetycznej do Działania 4.2 Rozwój systemów lokalnej  infrastruktury ochrony środowiska i energetycznej</t>
  </si>
  <si>
    <t>2011-2014</t>
  </si>
  <si>
    <t>Regionalny Program Operacyjny Województwa Świętokrzyskiego na lata 2007-2013</t>
  </si>
  <si>
    <t>Cel 2 Poprawa usług podstawowej opieki zdrowotnej i usług opieki społecznej na peryferyjnych i zmarginalizowanych terenach obszarów objętych koncentracją geograficzną z preferencją dla wielosektorowego podejścia programowego Szwajcarsko - Polskiego Programu współpracy wdrażanego w ramach Projektu nr KIK/57 Nazwa działania: "Podniesienie jakości usług świadczonych w jednostkach Organizacyjnych Pomocy Społecznej w celu wzmocnienia podmiotowości i aktywności życiowej podopiecznych'' Tytuł projektu "Wzrost jakości usług w Domu Pomocy Społecznej w Zochcinku poprzez wprowadzenie nowych form terapii wraz z utworzeniem nowych lokali aktywizujących i zakupem wyposażenia oraz podniesieniem kwalifikacji kadry merytorycznej i medycznej "</t>
  </si>
  <si>
    <t>Obszar tematyczny: Ochrona zdrowia</t>
  </si>
  <si>
    <t>2012-2015</t>
  </si>
  <si>
    <t>Obszar priorytetowy 4 Rozwój społeczny i zasobów ludzkich</t>
  </si>
  <si>
    <t>Projekt: "Przebudowa dróg powiatowych - ulic Mickiewicza, Sempołowskiej, Kopernika,  Szeroka, Partyzantów, Słowackiego i Ćmielowskiej w m. Opatów"</t>
  </si>
  <si>
    <t xml:space="preserve">Oś priorytetowa: 3. Podniesienie jakości systemu komunikacyjnego regionu do Działania 3.2 Rozwój systemów lokalnej infrastruktury komunikacyjnej </t>
  </si>
  <si>
    <t>Zarząd Dróg Powiatowych</t>
  </si>
  <si>
    <t>2008-2014</t>
  </si>
  <si>
    <t xml:space="preserve"> Projekt: "'Bezpośrednie wspracie szkół i przedszkoli poprzez wdrażanie zmodernizowanego systemu doskonalenia nauczycieli w powiecie opatowskim"</t>
  </si>
  <si>
    <t>Działanie 3.5 Kompleksowe wspomaganie rozwoju szkół</t>
  </si>
  <si>
    <t>2013-2015</t>
  </si>
  <si>
    <t>Program Operacyjny Kapitał Ludzki na lata 2007-2013 Priorytet III ,,Wysoka jakość systemu oświaty''</t>
  </si>
  <si>
    <t>poprzez powiatowe centra pomocy rodzinie</t>
  </si>
  <si>
    <t xml:space="preserve">Rozwój i upowszechnianie aktywnej integracji </t>
  </si>
  <si>
    <t xml:space="preserve"> Poddziałanie: 7.1,2 </t>
  </si>
  <si>
    <t xml:space="preserve"> Działanie 7. 1 Rozwój </t>
  </si>
  <si>
    <t>2009-2014</t>
  </si>
  <si>
    <t>Program: operacyjny Kapitał Ludzki    Priorytet VII Promoc  poprzez  Powiatowe Centrum Pomocy Rodzinie</t>
  </si>
  <si>
    <t>Priorytet 2: "Wsparcie innowacyjności, budowa społeczeństwa informacyjnego oraz wzrost potencjału inwestycyjnego regionu".</t>
  </si>
  <si>
    <t xml:space="preserve">Działanie 2.2: "Budowa infrastruktury społeczeństwa informatycznego"   </t>
  </si>
  <si>
    <t xml:space="preserve">w ramach Regionalnego Programu Operacyjnego Województwa Świętokrzyskiego na lata (2007-2013) </t>
  </si>
  <si>
    <t>2010-2014</t>
  </si>
  <si>
    <t xml:space="preserve">Program: Projekt  "e-świętokrzyskie Budowa Systemu Infrastruktury Informacji Przestrzennej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</si>
  <si>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Priorytet 2: "Wsparcie innowacyjności, budowa społeczeństwa informacyjnego oraz wzrost potencjału inwestycyjnego regionu"</t>
  </si>
  <si>
    <t xml:space="preserve">Program: Projekt  " e-świętokrzyskie Rozbudowa Infrastruktury Informatycznej JST"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</si>
  <si>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Projekt: Scalanie gruntów wsi Biedrzychów, Dębno, Nowe na obszarze 1059 ha</t>
  </si>
  <si>
    <t>Poddziałanie: Scalanie gruntów</t>
  </si>
  <si>
    <t>Działanie: poprawianie i rozwijanie infrastruktury związanej z dostosowaniem rolnictwa i leśnictwa</t>
  </si>
  <si>
    <t>Priorytet: Poprawa struktury obszarowej gospodarstw rolnych itd..</t>
  </si>
  <si>
    <t xml:space="preserve">Program: Rozwój obszarów wiejskich na lata 2007-2013  </t>
  </si>
  <si>
    <t>kwota</t>
  </si>
  <si>
    <t>źródło</t>
  </si>
  <si>
    <t>Wydatki w roku budżetowym 2014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</si>
  <si>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</si>
  <si>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</si>
  <si>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</si>
  <si>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</si>
  <si>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2014 rok</t>
  </si>
  <si>
    <t>21.</t>
  </si>
  <si>
    <t>22.</t>
  </si>
  <si>
    <t>23.</t>
  </si>
  <si>
    <t>24.</t>
  </si>
  <si>
    <t xml:space="preserve">Wykonanie projektu na budowę dźwigu w budynku żeńskim i podniesienie wysokości dźwigu o jeden przystanek w budynku męskim </t>
  </si>
  <si>
    <t>Założenie monitoringu</t>
  </si>
  <si>
    <t>Zakup samochodu dostawczego</t>
  </si>
  <si>
    <t>Zakup chłodziarki</t>
  </si>
  <si>
    <t>Zakup zmywarki</t>
  </si>
  <si>
    <t>1 560 684,00</t>
  </si>
  <si>
    <t>-473 136,00</t>
  </si>
  <si>
    <t>67 136,00</t>
  </si>
  <si>
    <t>1 154 684,00</t>
  </si>
  <si>
    <t>70005</t>
  </si>
  <si>
    <t>0470</t>
  </si>
  <si>
    <t>Wpływy z opłat za trwały zarząd, użytkowanie, służebność i użytkowanie wieczyste nieruchomości</t>
  </si>
  <si>
    <t>2 401,00</t>
  </si>
  <si>
    <t>1 436,00</t>
  </si>
  <si>
    <t>3 837,00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</si>
  <si>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</si>
  <si>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</si>
  <si>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1 353 283,00</t>
  </si>
  <si>
    <t>880 147,00</t>
  </si>
  <si>
    <t>0920</t>
  </si>
  <si>
    <t>Pozostałe odsetki</t>
  </si>
  <si>
    <t>15 600,00</t>
  </si>
  <si>
    <t>1 000,00</t>
  </si>
  <si>
    <t>17 000,00</t>
  </si>
  <si>
    <t>18 000,00</t>
  </si>
  <si>
    <t>2360</t>
  </si>
  <si>
    <t>Dochody jednostek samorządu terytorialnego związane z realizacją zadań z zakresu administracji rządowej oraz innych zadań zleconych ustawami</t>
  </si>
  <si>
    <t>154 000,00</t>
  </si>
  <si>
    <t>33 100,00</t>
  </si>
  <si>
    <t>187 100,00</t>
  </si>
  <si>
    <t>406 000,00</t>
  </si>
  <si>
    <t>783 840,00</t>
  </si>
  <si>
    <t>75020</t>
  </si>
  <si>
    <t>191 200,00</t>
  </si>
  <si>
    <t>597 200,00</t>
  </si>
  <si>
    <t>30 000,00</t>
  </si>
  <si>
    <t>436 000,00</t>
  </si>
  <si>
    <t>756</t>
  </si>
  <si>
    <t>Dochody od osób prawnych, od osób fizycznych i od innych jednostek nieposiadających osobowości prawnej oraz wydatki związane z ich poborem</t>
  </si>
  <si>
    <t>6 743 081,00</t>
  </si>
  <si>
    <t>-107 000,00</t>
  </si>
  <si>
    <t>152 000,00</t>
  </si>
  <si>
    <t>6 788 081,00</t>
  </si>
  <si>
    <t>75618</t>
  </si>
  <si>
    <t>Wpływy z innych opłat stanowiących dochody jednostek samorządu terytorialnego na podstawie ustaw</t>
  </si>
  <si>
    <t>1 338 730,00</t>
  </si>
  <si>
    <t>7 000,00</t>
  </si>
  <si>
    <t>1 238 730,00</t>
  </si>
  <si>
    <t>0420</t>
  </si>
  <si>
    <t>Wpływy z opłaty komunikacyjnej</t>
  </si>
  <si>
    <t>1 323 730,00</t>
  </si>
  <si>
    <t>1 216 730,00</t>
  </si>
  <si>
    <t>0590</t>
  </si>
  <si>
    <t>Wpływy z opłat za koncesje i licencje</t>
  </si>
  <si>
    <t>10 000,00</t>
  </si>
  <si>
    <t>75622</t>
  </si>
  <si>
    <t>Udziały powiatów w podatkach stanowiących dochód budżetu państwa</t>
  </si>
  <si>
    <t>5 404 351,00</t>
  </si>
  <si>
    <t>145 000,00</t>
  </si>
  <si>
    <t>5 549 351,00</t>
  </si>
  <si>
    <t>0020</t>
  </si>
  <si>
    <t>Podatek dochodowy od osób prawnych</t>
  </si>
  <si>
    <t>361 300,00</t>
  </si>
  <si>
    <t>506 300,00</t>
  </si>
  <si>
    <t>758</t>
  </si>
  <si>
    <t>Różne rozliczenia</t>
  </si>
  <si>
    <t>32 679 011,00</t>
  </si>
  <si>
    <t>-45 000,00</t>
  </si>
  <si>
    <t>32 634 011,00</t>
  </si>
  <si>
    <t>75814</t>
  </si>
  <si>
    <t>Różne rozliczenia finansowe</t>
  </si>
  <si>
    <t>205 000,00</t>
  </si>
  <si>
    <t>160 000,00</t>
  </si>
  <si>
    <t>801</t>
  </si>
  <si>
    <t>820 701,00</t>
  </si>
  <si>
    <t>4 890,00</t>
  </si>
  <si>
    <t>825 591,00</t>
  </si>
  <si>
    <t>802 970,00</t>
  </si>
  <si>
    <t>80130</t>
  </si>
  <si>
    <t>17 731,00</t>
  </si>
  <si>
    <t>1 303,00</t>
  </si>
  <si>
    <t>19 034,00</t>
  </si>
  <si>
    <t>0690</t>
  </si>
  <si>
    <t>Wpływy z różnych opłat</t>
  </si>
  <si>
    <t>80195</t>
  </si>
  <si>
    <t>3 587,00</t>
  </si>
  <si>
    <t>806 557,00</t>
  </si>
  <si>
    <t>12 770 083,00</t>
  </si>
  <si>
    <t>-140 272,00</t>
  </si>
  <si>
    <t>62 669,00</t>
  </si>
  <si>
    <t>12 692 480,00</t>
  </si>
  <si>
    <t>85201</t>
  </si>
  <si>
    <t>Placówki opiekuńczo-wychowawcze</t>
  </si>
  <si>
    <t>695 800,00</t>
  </si>
  <si>
    <t>555 528,00</t>
  </si>
  <si>
    <t>2320</t>
  </si>
  <si>
    <t>Dotacje celowe otrzymane z powiatu na zadania bieżące realizowane na podstawie porozumień (umów) między jednostkami samorządu terytorialnego</t>
  </si>
  <si>
    <t>692 000,00</t>
  </si>
  <si>
    <t>551 728,00</t>
  </si>
  <si>
    <t>11 252 613,00</t>
  </si>
  <si>
    <t>39 869,00</t>
  </si>
  <si>
    <t>11 292 482,00</t>
  </si>
  <si>
    <t>0830</t>
  </si>
  <si>
    <t>Wpływy z usług</t>
  </si>
  <si>
    <t>6 007 059,00</t>
  </si>
  <si>
    <t>38 000,00</t>
  </si>
  <si>
    <t>6 045 059,00</t>
  </si>
  <si>
    <t>1 869,00</t>
  </si>
  <si>
    <t>9 794,00</t>
  </si>
  <si>
    <t>85204</t>
  </si>
  <si>
    <t>57 000,00</t>
  </si>
  <si>
    <t>22 800,00</t>
  </si>
  <si>
    <t>79 800,00</t>
  </si>
  <si>
    <t>854</t>
  </si>
  <si>
    <t>79 082,00</t>
  </si>
  <si>
    <t>-6 000,00</t>
  </si>
  <si>
    <t>73 082,00</t>
  </si>
  <si>
    <t>85403</t>
  </si>
  <si>
    <t>45 500,00</t>
  </si>
  <si>
    <t>39 500,00</t>
  </si>
  <si>
    <t>900</t>
  </si>
  <si>
    <t>Gospodarka komunalna i ochrona środowiska</t>
  </si>
  <si>
    <t>350 000,00</t>
  </si>
  <si>
    <t>33 972,00</t>
  </si>
  <si>
    <t>383 972,00</t>
  </si>
  <si>
    <t>90019</t>
  </si>
  <si>
    <t>Wpływy i wydatki związane z gromadzeniem środków z opłat i kar za korzystanie ze środowiska</t>
  </si>
  <si>
    <t>29 222,00</t>
  </si>
  <si>
    <t>379 222,00</t>
  </si>
  <si>
    <t>4 750,00</t>
  </si>
  <si>
    <t>72 168 337,00</t>
  </si>
  <si>
    <t>-771 408,00</t>
  </si>
  <si>
    <t>726 667,00</t>
  </si>
  <si>
    <t>72 123 596,00</t>
  </si>
  <si>
    <t>Rolnictwo i łowiectwo</t>
  </si>
  <si>
    <t>5 679 000,00</t>
  </si>
  <si>
    <t>-247 016,00</t>
  </si>
  <si>
    <t>5 431 984,00</t>
  </si>
  <si>
    <t>4 346 000,00</t>
  </si>
  <si>
    <t>4 098 984,00</t>
  </si>
  <si>
    <t>Prace geodezyjno-urządzeniowe na potrzeby rolnictwa</t>
  </si>
  <si>
    <t>6417</t>
  </si>
  <si>
    <t>Dotacje celowe otrzymane z budżetu państwa na inwestycje i zakupy inwestycyjne z zakresu administracji rządowej oraz inne zadania zlecone ustawami realizowane przez powiat</t>
  </si>
  <si>
    <t>3 259 000,00</t>
  </si>
  <si>
    <t>-200 259,00</t>
  </si>
  <si>
    <t>3 058 741,00</t>
  </si>
  <si>
    <t>6419</t>
  </si>
  <si>
    <t>1 087 000,00</t>
  </si>
  <si>
    <t>-46 757,00</t>
  </si>
  <si>
    <t>1 040 243,00</t>
  </si>
  <si>
    <t>3 326 256,00</t>
  </si>
  <si>
    <t>4 944,00</t>
  </si>
  <si>
    <t>3 331 200,00</t>
  </si>
  <si>
    <t>0870</t>
  </si>
  <si>
    <t>Wpływy ze sprzedaży składników majątkowych</t>
  </si>
  <si>
    <t>14 325 555,00</t>
  </si>
  <si>
    <t>14 083 483,00</t>
  </si>
  <si>
    <t>11 211 607,00</t>
  </si>
  <si>
    <t>86 493 892,00</t>
  </si>
  <si>
    <t>-1 018 424,00</t>
  </si>
  <si>
    <t>731 611,00</t>
  </si>
  <si>
    <t>86 207 079,00</t>
  </si>
  <si>
    <t>13 742 013,00</t>
  </si>
  <si>
    <t>Przedszkola specjalne</t>
  </si>
  <si>
    <t>Dokształcanie i doskonalenie nauczycieli</t>
  </si>
  <si>
    <t>Stołówki szkolne i przedszkolne</t>
  </si>
  <si>
    <t>Jednostki specjalistycznego poradnictwa, mieszkania chronione i ośrodki interwencji kryzysowej</t>
  </si>
  <si>
    <t>Powiatowe urzędy pracy</t>
  </si>
  <si>
    <t>Poradnie psychologiczno-pedagogiczne, w tym poradnie specjalistyczne</t>
  </si>
  <si>
    <t>Załącznik Nr 1                                                                                                          do uchwały Rady Powiatu w Opatowie Nr II.9.2014                                                                                 z dnia 10 grudnia 2014 r.</t>
  </si>
  <si>
    <t>Załącznik Nr 2                                                                                      do uchwały Rady Powiatu w Opatowie Nr II.9.2014                                               z dnia 10 grudnia 2014 r.</t>
  </si>
  <si>
    <t>Załącznik Nr 3                                                                                                       do uchwały Rady Powiatu w Opatowie Nr II.9.2014                                                                                         z dnia 10 grudnia 2014 r.</t>
  </si>
  <si>
    <t>Załącznik Nr 4                                                                                                      do uchwały Rady Powiatu w Opatowie Nr II.9.2014                                                                                        z dnia 10 grudnia 2014 r.</t>
  </si>
  <si>
    <t xml:space="preserve">Załącznik nr 5                                                                                                     do uchwały Rady Powiatu w Opatowie Nr II.9.2014                                                     z dnia 10 grudnia 2014 r.  </t>
  </si>
  <si>
    <t>Załącznik Nr 6                                                                                                   do uchwały Rady Powiatu w Opatowie Nr II.9.2014                                                                                          z dnia 10 grudnia 2014 r.</t>
  </si>
  <si>
    <t>Załącznik Nr 7                                                                                                        do uchwały Rady Powiatu w Opatowie Nr II.9.2014                                                                                          z dnia 10 grudnia 2014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</si>
</sst>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0_ ;\-#,##0.00\ "/>
  </numFmts>
  <fonts count="9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sz val="9"/>
      <name val="Arial CE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 CE"/>
      <family val="0"/>
    </font>
    <font>
      <sz val="6"/>
      <name val="Arial CE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b/>
      <sz val="13"/>
      <name val="Arial CE"/>
      <family val="2"/>
    </font>
    <font>
      <sz val="9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  <font>
      <b/>
      <sz val="8"/>
      <name val="Arial CE"/>
      <family val="0"/>
    </font>
    <font>
      <sz val="8"/>
      <name val="Times New Roman CE"/>
      <family val="1"/>
    </font>
    <font>
      <sz val="8"/>
      <name val="Czcionka tekstu podstawowego"/>
      <family val="0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0"/>
      <color indexed="5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 CE"/>
      <family val="0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2" fillId="32" borderId="0" applyNumberFormat="0" applyBorder="0" applyAlignment="0" applyProtection="0"/>
  </cellStyleXfs>
  <cellXfs count="412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1" fillId="34" borderId="10" xfId="51" applyFont="1" applyFill="1" applyBorder="1" applyAlignment="1">
      <alignment horizontal="center" vertical="center" wrapText="1"/>
      <protection/>
    </xf>
    <xf numFmtId="0" fontId="4" fillId="0" borderId="0" xfId="51">
      <alignment/>
      <protection/>
    </xf>
    <xf numFmtId="0" fontId="5" fillId="0" borderId="0" xfId="50" applyNumberFormat="1" applyFont="1" applyFill="1" applyBorder="1" applyAlignment="1" applyProtection="1">
      <alignment wrapText="1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16" fillId="35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8" fillId="0" borderId="0" xfId="50" applyNumberFormat="1" applyFont="1" applyFill="1" applyBorder="1" applyAlignment="1" applyProtection="1">
      <alignment/>
      <protection locked="0"/>
    </xf>
    <xf numFmtId="49" fontId="14" fillId="33" borderId="0" xfId="50" applyNumberFormat="1" applyFont="1" applyFill="1" applyAlignment="1" applyProtection="1">
      <alignment horizontal="center" vertical="center" wrapText="1"/>
      <protection locked="0"/>
    </xf>
    <xf numFmtId="49" fontId="11" fillId="33" borderId="0" xfId="50" applyNumberFormat="1" applyFont="1" applyFill="1" applyAlignment="1" applyProtection="1">
      <alignment horizontal="center" vertical="center" wrapText="1"/>
      <protection locked="0"/>
    </xf>
    <xf numFmtId="0" fontId="8" fillId="0" borderId="0" xfId="50" applyNumberFormat="1" applyFont="1" applyFill="1" applyBorder="1" applyAlignment="1" applyProtection="1">
      <alignment horizontal="left"/>
      <protection locked="0"/>
    </xf>
    <xf numFmtId="0" fontId="4" fillId="34" borderId="10" xfId="51" applyFont="1" applyFill="1" applyBorder="1" applyAlignment="1">
      <alignment vertical="center"/>
      <protection/>
    </xf>
    <xf numFmtId="0" fontId="23" fillId="34" borderId="10" xfId="51" applyFont="1" applyFill="1" applyBorder="1" applyAlignment="1">
      <alignment horizontal="center" vertical="center"/>
      <protection/>
    </xf>
    <xf numFmtId="0" fontId="12" fillId="34" borderId="0" xfId="51" applyFont="1" applyFill="1" applyAlignment="1">
      <alignment horizontal="right" vertical="center"/>
      <protection/>
    </xf>
    <xf numFmtId="0" fontId="4" fillId="34" borderId="0" xfId="51" applyFill="1">
      <alignment/>
      <protection/>
    </xf>
    <xf numFmtId="0" fontId="4" fillId="0" borderId="0" xfId="51" applyAlignment="1">
      <alignment vertical="center"/>
      <protection/>
    </xf>
    <xf numFmtId="41" fontId="4" fillId="0" borderId="0" xfId="51" applyNumberFormat="1" applyAlignment="1">
      <alignment vertical="center"/>
      <protection/>
    </xf>
    <xf numFmtId="0" fontId="4" fillId="0" borderId="0" xfId="51" applyAlignment="1">
      <alignment horizontal="center" vertical="center"/>
      <protection/>
    </xf>
    <xf numFmtId="41" fontId="20" fillId="34" borderId="10" xfId="51" applyNumberFormat="1" applyFont="1" applyFill="1" applyBorder="1" applyAlignment="1">
      <alignment vertical="center"/>
      <protection/>
    </xf>
    <xf numFmtId="41" fontId="11" fillId="34" borderId="10" xfId="51" applyNumberFormat="1" applyFont="1" applyFill="1" applyBorder="1" applyAlignment="1">
      <alignment vertical="center"/>
      <protection/>
    </xf>
    <xf numFmtId="41" fontId="11" fillId="34" borderId="10" xfId="51" applyNumberFormat="1" applyFont="1" applyFill="1" applyBorder="1" applyAlignment="1">
      <alignment vertical="center" wrapText="1"/>
      <protection/>
    </xf>
    <xf numFmtId="0" fontId="11" fillId="34" borderId="10" xfId="51" applyFont="1" applyFill="1" applyBorder="1" applyAlignment="1">
      <alignment horizontal="center" vertical="center"/>
      <protection/>
    </xf>
    <xf numFmtId="0" fontId="24" fillId="34" borderId="10" xfId="51" applyFont="1" applyFill="1" applyBorder="1" applyAlignment="1">
      <alignment horizontal="center" vertical="center" wrapText="1"/>
      <protection/>
    </xf>
    <xf numFmtId="41" fontId="12" fillId="0" borderId="0" xfId="51" applyNumberFormat="1" applyFont="1" applyBorder="1">
      <alignment/>
      <protection/>
    </xf>
    <xf numFmtId="0" fontId="8" fillId="0" borderId="0" xfId="51" applyFont="1" applyAlignment="1">
      <alignment horizontal="center" vertical="center"/>
      <protection/>
    </xf>
    <xf numFmtId="41" fontId="20" fillId="34" borderId="10" xfId="51" applyNumberFormat="1" applyFont="1" applyFill="1" applyBorder="1" applyAlignment="1">
      <alignment vertical="center" wrapText="1"/>
      <protection/>
    </xf>
    <xf numFmtId="0" fontId="8" fillId="0" borderId="0" xfId="51" applyFont="1">
      <alignment/>
      <protection/>
    </xf>
    <xf numFmtId="41" fontId="11" fillId="0" borderId="10" xfId="51" applyNumberFormat="1" applyFont="1" applyFill="1" applyBorder="1" applyAlignment="1">
      <alignment vertical="center"/>
      <protection/>
    </xf>
    <xf numFmtId="0" fontId="8" fillId="0" borderId="0" xfId="51" applyFont="1" applyBorder="1">
      <alignment/>
      <protection/>
    </xf>
    <xf numFmtId="41" fontId="20" fillId="0" borderId="10" xfId="51" applyNumberFormat="1" applyFont="1" applyFill="1" applyBorder="1" applyAlignment="1">
      <alignment vertical="center" wrapText="1"/>
      <protection/>
    </xf>
    <xf numFmtId="49" fontId="20" fillId="34" borderId="10" xfId="51" applyNumberFormat="1" applyFont="1" applyFill="1" applyBorder="1" applyAlignment="1">
      <alignment horizontal="center" vertical="center" wrapText="1"/>
      <protection/>
    </xf>
    <xf numFmtId="49" fontId="24" fillId="34" borderId="10" xfId="51" applyNumberFormat="1" applyFont="1" applyFill="1" applyBorder="1" applyAlignment="1">
      <alignment horizontal="center" vertical="center" wrapText="1"/>
      <protection/>
    </xf>
    <xf numFmtId="41" fontId="11" fillId="0" borderId="10" xfId="51" applyNumberFormat="1" applyFont="1" applyFill="1" applyBorder="1" applyAlignment="1">
      <alignment vertical="center" wrapText="1"/>
      <protection/>
    </xf>
    <xf numFmtId="0" fontId="11" fillId="0" borderId="10" xfId="51" applyFont="1" applyFill="1" applyBorder="1" applyAlignment="1">
      <alignment horizontal="center" vertical="center"/>
      <protection/>
    </xf>
    <xf numFmtId="49" fontId="11" fillId="0" borderId="10" xfId="51" applyNumberFormat="1" applyFont="1" applyFill="1" applyBorder="1" applyAlignment="1">
      <alignment horizontal="center" vertical="center" wrapText="1"/>
      <protection/>
    </xf>
    <xf numFmtId="0" fontId="20" fillId="0" borderId="10" xfId="51" applyFont="1" applyFill="1" applyBorder="1" applyAlignment="1">
      <alignment horizontal="center" vertical="center"/>
      <protection/>
    </xf>
    <xf numFmtId="49" fontId="24" fillId="0" borderId="10" xfId="51" applyNumberFormat="1" applyFont="1" applyFill="1" applyBorder="1" applyAlignment="1">
      <alignment horizontal="center" vertical="center" wrapText="1"/>
      <protection/>
    </xf>
    <xf numFmtId="0" fontId="19" fillId="0" borderId="12" xfId="51" applyFont="1" applyFill="1" applyBorder="1" applyAlignment="1">
      <alignment horizontal="center" vertical="center" wrapText="1"/>
      <protection/>
    </xf>
    <xf numFmtId="0" fontId="21" fillId="0" borderId="10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1" fillId="0" borderId="14" xfId="51" applyFont="1" applyFill="1" applyBorder="1" applyAlignment="1">
      <alignment horizontal="center" vertical="center" wrapText="1"/>
      <protection/>
    </xf>
    <xf numFmtId="0" fontId="19" fillId="0" borderId="0" xfId="51" applyFont="1" applyAlignment="1">
      <alignment horizontal="center"/>
      <protection/>
    </xf>
    <xf numFmtId="0" fontId="19" fillId="0" borderId="0" xfId="51" applyFont="1">
      <alignment/>
      <protection/>
    </xf>
    <xf numFmtId="0" fontId="19" fillId="0" borderId="0" xfId="51" applyFont="1" applyAlignment="1">
      <alignment vertical="center"/>
      <protection/>
    </xf>
    <xf numFmtId="0" fontId="19" fillId="0" borderId="0" xfId="51" applyFont="1" applyAlignment="1">
      <alignment horizontal="center" vertical="center"/>
      <protection/>
    </xf>
    <xf numFmtId="0" fontId="15" fillId="0" borderId="0" xfId="51" applyFont="1" applyAlignment="1">
      <alignment vertical="center" wrapText="1"/>
      <protection/>
    </xf>
    <xf numFmtId="0" fontId="22" fillId="0" borderId="0" xfId="51" applyFont="1">
      <alignment/>
      <protection/>
    </xf>
    <xf numFmtId="41" fontId="22" fillId="34" borderId="10" xfId="51" applyNumberFormat="1" applyFont="1" applyFill="1" applyBorder="1" applyAlignment="1">
      <alignment horizontal="center" vertical="center"/>
      <protection/>
    </xf>
    <xf numFmtId="0" fontId="22" fillId="34" borderId="10" xfId="51" applyFont="1" applyFill="1" applyBorder="1" applyAlignment="1">
      <alignment vertical="center"/>
      <protection/>
    </xf>
    <xf numFmtId="41" fontId="4" fillId="34" borderId="12" xfId="51" applyNumberFormat="1" applyFont="1" applyFill="1" applyBorder="1" applyAlignment="1">
      <alignment horizontal="center" vertical="center"/>
      <protection/>
    </xf>
    <xf numFmtId="41" fontId="4" fillId="34" borderId="12" xfId="51" applyNumberFormat="1" applyFont="1" applyFill="1" applyBorder="1" applyAlignment="1">
      <alignment vertical="center"/>
      <protection/>
    </xf>
    <xf numFmtId="0" fontId="4" fillId="34" borderId="12" xfId="51" applyFont="1" applyFill="1" applyBorder="1" applyAlignment="1">
      <alignment horizontal="center" vertical="center"/>
      <protection/>
    </xf>
    <xf numFmtId="0" fontId="4" fillId="34" borderId="12" xfId="51" applyFont="1" applyFill="1" applyBorder="1" applyAlignment="1">
      <alignment vertical="center" wrapText="1"/>
      <protection/>
    </xf>
    <xf numFmtId="41" fontId="4" fillId="34" borderId="15" xfId="51" applyNumberFormat="1" applyFont="1" applyFill="1" applyBorder="1" applyAlignment="1">
      <alignment horizontal="center" vertical="center"/>
      <protection/>
    </xf>
    <xf numFmtId="41" fontId="4" fillId="34" borderId="15" xfId="51" applyNumberFormat="1" applyFont="1" applyFill="1" applyBorder="1" applyAlignment="1">
      <alignment vertical="center"/>
      <protection/>
    </xf>
    <xf numFmtId="0" fontId="4" fillId="34" borderId="15" xfId="51" applyFont="1" applyFill="1" applyBorder="1" applyAlignment="1">
      <alignment horizontal="center" vertical="center"/>
      <protection/>
    </xf>
    <xf numFmtId="0" fontId="4" fillId="34" borderId="15" xfId="51" applyFont="1" applyFill="1" applyBorder="1" applyAlignment="1">
      <alignment vertical="center" wrapText="1"/>
      <protection/>
    </xf>
    <xf numFmtId="0" fontId="27" fillId="0" borderId="0" xfId="51" applyFont="1">
      <alignment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16" xfId="51" applyFont="1" applyFill="1" applyBorder="1" applyAlignment="1">
      <alignment horizontal="center" vertical="center" wrapText="1"/>
      <protection/>
    </xf>
    <xf numFmtId="0" fontId="9" fillId="34" borderId="10" xfId="51" applyFont="1" applyFill="1" applyBorder="1" applyAlignment="1">
      <alignment horizontal="center" vertical="center"/>
      <protection/>
    </xf>
    <xf numFmtId="0" fontId="12" fillId="0" borderId="0" xfId="51" applyFont="1" applyAlignment="1">
      <alignment horizontal="right" vertical="center"/>
      <protection/>
    </xf>
    <xf numFmtId="0" fontId="4" fillId="0" borderId="0" xfId="51" applyFont="1" applyAlignment="1">
      <alignment vertical="center"/>
      <protection/>
    </xf>
    <xf numFmtId="0" fontId="29" fillId="34" borderId="10" xfId="51" applyFont="1" applyFill="1" applyBorder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49" fontId="0" fillId="35" borderId="11" xfId="0" applyNumberFormat="1" applyFill="1" applyBorder="1" applyAlignment="1" applyProtection="1">
      <alignment horizontal="center" vertical="center" wrapText="1"/>
      <protection locked="0"/>
    </xf>
    <xf numFmtId="49" fontId="26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2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31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16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5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32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1" fontId="22" fillId="34" borderId="10" xfId="51" applyNumberFormat="1" applyFont="1" applyFill="1" applyBorder="1" applyAlignment="1">
      <alignment vertical="center"/>
      <protection/>
    </xf>
    <xf numFmtId="41" fontId="22" fillId="34" borderId="10" xfId="51" applyNumberFormat="1" applyFont="1" applyFill="1" applyBorder="1" applyAlignment="1">
      <alignment horizontal="right" vertical="center" wrapText="1"/>
      <protection/>
    </xf>
    <xf numFmtId="3" fontId="83" fillId="34" borderId="10" xfId="51" applyNumberFormat="1" applyFont="1" applyFill="1" applyBorder="1" applyAlignment="1">
      <alignment horizontal="right" vertical="center" wrapText="1"/>
      <protection/>
    </xf>
    <xf numFmtId="0" fontId="83" fillId="34" borderId="10" xfId="51" applyFont="1" applyFill="1" applyBorder="1" applyAlignment="1">
      <alignment horizontal="left" vertical="center" wrapText="1"/>
      <protection/>
    </xf>
    <xf numFmtId="0" fontId="83" fillId="34" borderId="10" xfId="51" applyFont="1" applyFill="1" applyBorder="1" applyAlignment="1">
      <alignment horizontal="center" vertical="center"/>
      <protection/>
    </xf>
    <xf numFmtId="41" fontId="84" fillId="34" borderId="16" xfId="51" applyNumberFormat="1" applyFont="1" applyFill="1" applyBorder="1" applyAlignment="1">
      <alignment horizontal="right" vertical="center"/>
      <protection/>
    </xf>
    <xf numFmtId="41" fontId="4" fillId="34" borderId="10" xfId="51" applyNumberFormat="1" applyFont="1" applyFill="1" applyBorder="1" applyAlignment="1">
      <alignment horizontal="right" vertical="center" wrapText="1"/>
      <protection/>
    </xf>
    <xf numFmtId="0" fontId="4" fillId="34" borderId="10" xfId="51" applyFont="1" applyFill="1" applyBorder="1" applyAlignment="1">
      <alignment horizontal="left" vertical="center" wrapText="1"/>
      <protection/>
    </xf>
    <xf numFmtId="0" fontId="4" fillId="34" borderId="10" xfId="51" applyFont="1" applyFill="1" applyBorder="1" applyAlignment="1">
      <alignment horizontal="center" vertical="center" wrapText="1"/>
      <protection/>
    </xf>
    <xf numFmtId="41" fontId="14" fillId="34" borderId="16" xfId="51" applyNumberFormat="1" applyFont="1" applyFill="1" applyBorder="1" applyAlignment="1">
      <alignment horizontal="right" vertical="center"/>
      <protection/>
    </xf>
    <xf numFmtId="0" fontId="13" fillId="34" borderId="10" xfId="51" applyFont="1" applyFill="1" applyBorder="1" applyAlignment="1">
      <alignment horizontal="center" vertical="center" wrapText="1"/>
      <protection/>
    </xf>
    <xf numFmtId="0" fontId="13" fillId="34" borderId="10" xfId="51" applyFont="1" applyFill="1" applyBorder="1" applyAlignment="1">
      <alignment horizontal="center" vertical="center"/>
      <protection/>
    </xf>
    <xf numFmtId="0" fontId="4" fillId="34" borderId="0" xfId="51" applyFill="1" applyAlignment="1">
      <alignment vertical="center"/>
      <protection/>
    </xf>
    <xf numFmtId="0" fontId="85" fillId="0" borderId="0" xfId="51" applyFont="1">
      <alignment/>
      <protection/>
    </xf>
    <xf numFmtId="0" fontId="85" fillId="0" borderId="0" xfId="51" applyFont="1" applyAlignment="1">
      <alignment vertical="center"/>
      <protection/>
    </xf>
    <xf numFmtId="41" fontId="85" fillId="0" borderId="0" xfId="51" applyNumberFormat="1" applyFont="1" applyAlignment="1">
      <alignment vertical="center"/>
      <protection/>
    </xf>
    <xf numFmtId="41" fontId="21" fillId="0" borderId="10" xfId="51" applyNumberFormat="1" applyFont="1" applyFill="1" applyBorder="1" applyAlignment="1">
      <alignment horizontal="center" vertical="center" wrapText="1"/>
      <protection/>
    </xf>
    <xf numFmtId="41" fontId="19" fillId="0" borderId="10" xfId="51" applyNumberFormat="1" applyFont="1" applyFill="1" applyBorder="1" applyAlignment="1">
      <alignment horizontal="right" vertical="center"/>
      <protection/>
    </xf>
    <xf numFmtId="41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0" fontId="19" fillId="0" borderId="10" xfId="51" applyFont="1" applyFill="1" applyBorder="1" applyAlignment="1">
      <alignment horizontal="center" vertical="center" wrapText="1"/>
      <protection/>
    </xf>
    <xf numFmtId="0" fontId="19" fillId="0" borderId="10" xfId="51" applyFont="1" applyFill="1" applyBorder="1" applyAlignment="1">
      <alignment vertical="center" wrapText="1"/>
      <protection/>
    </xf>
    <xf numFmtId="41" fontId="19" fillId="34" borderId="10" xfId="51" applyNumberFormat="1" applyFont="1" applyFill="1" applyBorder="1" applyAlignment="1">
      <alignment horizontal="center" vertical="center" wrapText="1"/>
      <protection/>
    </xf>
    <xf numFmtId="49" fontId="19" fillId="34" borderId="10" xfId="51" applyNumberFormat="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vertical="center" wrapText="1"/>
      <protection/>
    </xf>
    <xf numFmtId="0" fontId="19" fillId="0" borderId="10" xfId="51" applyFont="1" applyFill="1" applyBorder="1" applyAlignment="1">
      <alignment horizontal="center" vertical="center"/>
      <protection/>
    </xf>
    <xf numFmtId="0" fontId="19" fillId="0" borderId="10" xfId="51" applyFont="1" applyBorder="1" applyAlignment="1">
      <alignment vertical="center" wrapText="1"/>
      <protection/>
    </xf>
    <xf numFmtId="49" fontId="21" fillId="0" borderId="10" xfId="51" applyNumberFormat="1" applyFont="1" applyFill="1" applyBorder="1" applyAlignment="1">
      <alignment horizontal="center" vertical="center" wrapText="1"/>
      <protection/>
    </xf>
    <xf numFmtId="41" fontId="19" fillId="0" borderId="10" xfId="51" applyNumberFormat="1" applyFont="1" applyFill="1" applyBorder="1" applyAlignment="1">
      <alignment horizontal="center" vertical="center"/>
      <protection/>
    </xf>
    <xf numFmtId="0" fontId="85" fillId="0" borderId="0" xfId="51" applyFont="1" applyAlignment="1">
      <alignment horizontal="center" vertical="center"/>
      <protection/>
    </xf>
    <xf numFmtId="41" fontId="85" fillId="0" borderId="0" xfId="51" applyNumberFormat="1" applyFont="1">
      <alignment/>
      <protection/>
    </xf>
    <xf numFmtId="0" fontId="19" fillId="0" borderId="13" xfId="51" applyFont="1" applyFill="1" applyBorder="1" applyAlignment="1">
      <alignment horizontal="center" vertical="center" wrapText="1"/>
      <protection/>
    </xf>
    <xf numFmtId="0" fontId="86" fillId="0" borderId="0" xfId="51" applyFont="1">
      <alignment/>
      <protection/>
    </xf>
    <xf numFmtId="0" fontId="34" fillId="0" borderId="0" xfId="51" applyFont="1" applyAlignment="1">
      <alignment horizontal="center"/>
      <protection/>
    </xf>
    <xf numFmtId="0" fontId="27" fillId="0" borderId="0" xfId="51" applyFont="1" applyAlignment="1">
      <alignment vertical="center"/>
      <protection/>
    </xf>
    <xf numFmtId="0" fontId="27" fillId="0" borderId="0" xfId="51" applyFont="1" applyAlignment="1">
      <alignment horizontal="center" vertical="center"/>
      <protection/>
    </xf>
    <xf numFmtId="0" fontId="35" fillId="34" borderId="14" xfId="51" applyFont="1" applyFill="1" applyBorder="1" applyAlignment="1">
      <alignment horizontal="center" vertical="center" wrapText="1"/>
      <protection/>
    </xf>
    <xf numFmtId="0" fontId="29" fillId="34" borderId="10" xfId="51" applyFont="1" applyFill="1" applyBorder="1" applyAlignment="1">
      <alignment vertical="center" wrapText="1"/>
      <protection/>
    </xf>
    <xf numFmtId="41" fontId="29" fillId="34" borderId="10" xfId="51" applyNumberFormat="1" applyFont="1" applyFill="1" applyBorder="1" applyAlignment="1">
      <alignment vertical="center"/>
      <protection/>
    </xf>
    <xf numFmtId="41" fontId="29" fillId="34" borderId="10" xfId="51" applyNumberFormat="1" applyFont="1" applyFill="1" applyBorder="1" applyAlignment="1">
      <alignment vertical="center" wrapText="1"/>
      <protection/>
    </xf>
    <xf numFmtId="41" fontId="29" fillId="34" borderId="10" xfId="51" applyNumberFormat="1" applyFont="1" applyFill="1" applyBorder="1" applyAlignment="1">
      <alignment horizontal="left" vertical="center" wrapText="1"/>
      <protection/>
    </xf>
    <xf numFmtId="0" fontId="29" fillId="0" borderId="10" xfId="51" applyFont="1" applyBorder="1" applyAlignment="1">
      <alignment vertical="center" wrapText="1"/>
      <protection/>
    </xf>
    <xf numFmtId="41" fontId="29" fillId="0" borderId="10" xfId="51" applyNumberFormat="1" applyFont="1" applyBorder="1" applyAlignment="1">
      <alignment vertical="center"/>
      <protection/>
    </xf>
    <xf numFmtId="41" fontId="29" fillId="0" borderId="10" xfId="51" applyNumberFormat="1" applyFont="1" applyBorder="1" applyAlignment="1">
      <alignment vertical="center" wrapText="1"/>
      <protection/>
    </xf>
    <xf numFmtId="0" fontId="29" fillId="34" borderId="0" xfId="0" applyNumberFormat="1" applyFont="1" applyFill="1" applyBorder="1" applyAlignment="1" applyProtection="1">
      <alignment horizontal="left" vertical="center" wrapText="1"/>
      <protection locked="0"/>
    </xf>
    <xf numFmtId="41" fontId="35" fillId="34" borderId="10" xfId="51" applyNumberFormat="1" applyFont="1" applyFill="1" applyBorder="1" applyAlignment="1">
      <alignment vertical="center"/>
      <protection/>
    </xf>
    <xf numFmtId="41" fontId="35" fillId="0" borderId="10" xfId="51" applyNumberFormat="1" applyFont="1" applyBorder="1" applyAlignment="1">
      <alignment vertical="center"/>
      <protection/>
    </xf>
    <xf numFmtId="41" fontId="35" fillId="34" borderId="10" xfId="51" applyNumberFormat="1" applyFont="1" applyFill="1" applyBorder="1" applyAlignment="1">
      <alignment vertical="center" wrapText="1"/>
      <protection/>
    </xf>
    <xf numFmtId="0" fontId="19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35" borderId="11" xfId="0" applyFont="1" applyFill="1" applyBorder="1" applyAlignment="1" applyProtection="1">
      <alignment horizontal="left" vertical="center" wrapText="1" shrinkToFit="1"/>
      <protection locked="0"/>
    </xf>
    <xf numFmtId="0" fontId="16" fillId="35" borderId="18" xfId="0" applyFont="1" applyFill="1" applyBorder="1" applyAlignment="1" applyProtection="1">
      <alignment horizontal="left" vertical="center" wrapText="1" shrinkToFit="1"/>
      <protection locked="0"/>
    </xf>
    <xf numFmtId="0" fontId="7" fillId="34" borderId="10" xfId="51" applyFont="1" applyFill="1" applyBorder="1" applyAlignment="1">
      <alignment horizontal="center" vertical="center"/>
      <protection/>
    </xf>
    <xf numFmtId="0" fontId="7" fillId="34" borderId="10" xfId="51" applyFont="1" applyFill="1" applyBorder="1" applyAlignment="1">
      <alignment vertical="center" wrapText="1"/>
      <protection/>
    </xf>
    <xf numFmtId="41" fontId="7" fillId="34" borderId="10" xfId="51" applyNumberFormat="1" applyFont="1" applyFill="1" applyBorder="1" applyAlignment="1">
      <alignment vertical="center"/>
      <protection/>
    </xf>
    <xf numFmtId="41" fontId="7" fillId="34" borderId="10" xfId="51" applyNumberFormat="1" applyFont="1" applyFill="1" applyBorder="1" applyAlignment="1">
      <alignment vertical="center" wrapText="1"/>
      <protection/>
    </xf>
    <xf numFmtId="41" fontId="7" fillId="34" borderId="10" xfId="51" applyNumberFormat="1" applyFont="1" applyFill="1" applyBorder="1" applyAlignment="1">
      <alignment horizontal="left" vertical="center" wrapText="1"/>
      <protection/>
    </xf>
    <xf numFmtId="0" fontId="19" fillId="34" borderId="10" xfId="51" applyFont="1" applyFill="1" applyBorder="1" applyAlignment="1">
      <alignment horizontal="center" vertical="center"/>
      <protection/>
    </xf>
    <xf numFmtId="0" fontId="12" fillId="0" borderId="0" xfId="51" applyFont="1" applyBorder="1" applyAlignment="1">
      <alignment vertical="center" wrapText="1"/>
      <protection/>
    </xf>
    <xf numFmtId="3" fontId="12" fillId="0" borderId="0" xfId="51" applyNumberFormat="1" applyFont="1" applyBorder="1" applyAlignment="1">
      <alignment vertical="center" wrapText="1"/>
      <protection/>
    </xf>
    <xf numFmtId="0" fontId="36" fillId="34" borderId="10" xfId="51" applyFont="1" applyFill="1" applyBorder="1" applyAlignment="1">
      <alignment horizontal="center" vertical="center" wrapText="1"/>
      <protection/>
    </xf>
    <xf numFmtId="43" fontId="36" fillId="34" borderId="10" xfId="51" applyNumberFormat="1" applyFont="1" applyFill="1" applyBorder="1" applyAlignment="1">
      <alignment horizontal="center" vertical="center" wrapText="1"/>
      <protection/>
    </xf>
    <xf numFmtId="49" fontId="11" fillId="0" borderId="10" xfId="51" applyNumberFormat="1" applyFont="1" applyBorder="1" applyAlignment="1">
      <alignment vertical="center" wrapText="1"/>
      <protection/>
    </xf>
    <xf numFmtId="43" fontId="11" fillId="0" borderId="10" xfId="51" applyNumberFormat="1" applyFont="1" applyBorder="1" applyAlignment="1">
      <alignment horizontal="center" vertical="center" wrapText="1"/>
      <protection/>
    </xf>
    <xf numFmtId="0" fontId="11" fillId="0" borderId="10" xfId="51" applyNumberFormat="1" applyFont="1" applyBorder="1" applyAlignment="1">
      <alignment vertical="center" wrapText="1"/>
      <protection/>
    </xf>
    <xf numFmtId="0" fontId="11" fillId="0" borderId="10" xfId="51" applyFont="1" applyBorder="1" applyAlignment="1">
      <alignment horizontal="center" vertical="center" wrapText="1"/>
      <protection/>
    </xf>
    <xf numFmtId="43" fontId="11" fillId="0" borderId="19" xfId="51" applyNumberFormat="1" applyFont="1" applyBorder="1" applyAlignment="1">
      <alignment horizontal="center" vertical="center" wrapText="1"/>
      <protection/>
    </xf>
    <xf numFmtId="43" fontId="11" fillId="0" borderId="20" xfId="51" applyNumberFormat="1" applyFont="1" applyBorder="1" applyAlignment="1">
      <alignment horizontal="center" vertical="center" wrapText="1"/>
      <protection/>
    </xf>
    <xf numFmtId="0" fontId="12" fillId="0" borderId="21" xfId="51" applyFont="1" applyBorder="1" applyAlignment="1">
      <alignment horizontal="center" vertical="center" wrapText="1"/>
      <protection/>
    </xf>
    <xf numFmtId="0" fontId="12" fillId="0" borderId="22" xfId="51" applyFont="1" applyBorder="1" applyAlignment="1">
      <alignment horizontal="center" vertical="center" wrapText="1"/>
      <protection/>
    </xf>
    <xf numFmtId="43" fontId="11" fillId="0" borderId="23" xfId="51" applyNumberFormat="1" applyFont="1" applyBorder="1" applyAlignment="1">
      <alignment horizontal="center" vertical="center" wrapText="1"/>
      <protection/>
    </xf>
    <xf numFmtId="0" fontId="12" fillId="0" borderId="24" xfId="51" applyFont="1" applyBorder="1" applyAlignment="1">
      <alignment horizontal="center" vertical="center" wrapText="1"/>
      <protection/>
    </xf>
    <xf numFmtId="0" fontId="11" fillId="34" borderId="10" xfId="51" applyFont="1" applyFill="1" applyBorder="1" applyAlignment="1">
      <alignment vertical="center" wrapText="1"/>
      <protection/>
    </xf>
    <xf numFmtId="0" fontId="11" fillId="34" borderId="10" xfId="51" applyNumberFormat="1" applyFont="1" applyFill="1" applyBorder="1" applyAlignment="1">
      <alignment vertical="center" wrapText="1"/>
      <protection/>
    </xf>
    <xf numFmtId="49" fontId="11" fillId="34" borderId="10" xfId="51" applyNumberFormat="1" applyFont="1" applyFill="1" applyBorder="1" applyAlignment="1">
      <alignment horizontal="left" vertical="center" wrapText="1"/>
      <protection/>
    </xf>
    <xf numFmtId="43" fontId="11" fillId="34" borderId="10" xfId="51" applyNumberFormat="1" applyFont="1" applyFill="1" applyBorder="1" applyAlignment="1">
      <alignment horizontal="center" vertical="center" wrapText="1"/>
      <protection/>
    </xf>
    <xf numFmtId="49" fontId="11" fillId="34" borderId="10" xfId="51" applyNumberFormat="1" applyFont="1" applyFill="1" applyBorder="1" applyAlignment="1">
      <alignment vertical="center" wrapText="1"/>
      <protection/>
    </xf>
    <xf numFmtId="43" fontId="11" fillId="34" borderId="14" xfId="51" applyNumberFormat="1" applyFont="1" applyFill="1" applyBorder="1" applyAlignment="1">
      <alignment horizontal="center" vertical="center" wrapText="1"/>
      <protection/>
    </xf>
    <xf numFmtId="43" fontId="11" fillId="34" borderId="25" xfId="51" applyNumberFormat="1" applyFont="1" applyFill="1" applyBorder="1" applyAlignment="1">
      <alignment horizontal="center" vertical="center" wrapText="1"/>
      <protection/>
    </xf>
    <xf numFmtId="0" fontId="12" fillId="0" borderId="10" xfId="51" applyFont="1" applyBorder="1" applyAlignment="1">
      <alignment horizontal="center" vertical="center" wrapText="1"/>
      <protection/>
    </xf>
    <xf numFmtId="0" fontId="36" fillId="34" borderId="10" xfId="51" applyFont="1" applyFill="1" applyBorder="1" applyAlignment="1">
      <alignment vertical="center" wrapText="1"/>
      <protection/>
    </xf>
    <xf numFmtId="0" fontId="12" fillId="0" borderId="0" xfId="51" applyFont="1" applyBorder="1" applyAlignment="1">
      <alignment vertical="center" wrapText="1"/>
      <protection/>
    </xf>
    <xf numFmtId="0" fontId="36" fillId="0" borderId="0" xfId="51" applyFont="1" applyBorder="1" applyAlignment="1">
      <alignment vertical="center" wrapText="1"/>
      <protection/>
    </xf>
    <xf numFmtId="0" fontId="4" fillId="0" borderId="0" xfId="51" applyFont="1" applyBorder="1" applyAlignment="1">
      <alignment vertical="center" wrapText="1"/>
      <protection/>
    </xf>
    <xf numFmtId="0" fontId="15" fillId="34" borderId="0" xfId="51" applyFont="1" applyFill="1" applyAlignment="1">
      <alignment horizontal="center" vertical="center" wrapText="1"/>
      <protection/>
    </xf>
    <xf numFmtId="0" fontId="35" fillId="34" borderId="10" xfId="51" applyFont="1" applyFill="1" applyBorder="1" applyAlignment="1">
      <alignment horizontal="center" vertical="center"/>
      <protection/>
    </xf>
    <xf numFmtId="0" fontId="29" fillId="34" borderId="0" xfId="0" applyNumberFormat="1" applyFont="1" applyFill="1" applyBorder="1" applyAlignment="1" applyProtection="1">
      <alignment horizontal="left" wrapText="1"/>
      <protection locked="0"/>
    </xf>
    <xf numFmtId="0" fontId="20" fillId="34" borderId="10" xfId="51" applyFont="1" applyFill="1" applyBorder="1" applyAlignment="1">
      <alignment horizontal="center" vertical="center" wrapText="1"/>
      <protection/>
    </xf>
    <xf numFmtId="0" fontId="20" fillId="34" borderId="10" xfId="51" applyFont="1" applyFill="1" applyBorder="1" applyAlignment="1">
      <alignment horizontal="center" vertical="center"/>
      <protection/>
    </xf>
    <xf numFmtId="41" fontId="11" fillId="34" borderId="10" xfId="51" applyNumberFormat="1" applyFont="1" applyFill="1" applyBorder="1" applyAlignment="1">
      <alignment horizontal="center" vertical="center"/>
      <protection/>
    </xf>
    <xf numFmtId="171" fontId="20" fillId="34" borderId="10" xfId="51" applyNumberFormat="1" applyFont="1" applyFill="1" applyBorder="1" applyAlignment="1">
      <alignment horizontal="center" vertical="center"/>
      <protection/>
    </xf>
    <xf numFmtId="0" fontId="87" fillId="0" borderId="0" xfId="51" applyFont="1">
      <alignment/>
      <protection/>
    </xf>
    <xf numFmtId="0" fontId="38" fillId="0" borderId="0" xfId="51" applyFont="1" applyFill="1" applyAlignment="1">
      <alignment horizontal="right" vertical="top"/>
      <protection/>
    </xf>
    <xf numFmtId="0" fontId="37" fillId="0" borderId="0" xfId="51" applyFont="1" applyFill="1" applyAlignment="1">
      <alignment/>
      <protection/>
    </xf>
    <xf numFmtId="41" fontId="10" fillId="0" borderId="10" xfId="51" applyNumberFormat="1" applyFont="1" applyFill="1" applyBorder="1" applyAlignment="1">
      <alignment horizontal="right" vertical="top" wrapText="1"/>
      <protection/>
    </xf>
    <xf numFmtId="0" fontId="10" fillId="0" borderId="10" xfId="51" applyFont="1" applyFill="1" applyBorder="1" applyAlignment="1">
      <alignment vertical="top" wrapText="1"/>
      <protection/>
    </xf>
    <xf numFmtId="0" fontId="10" fillId="0" borderId="10" xfId="51" applyFont="1" applyFill="1" applyBorder="1" applyAlignment="1">
      <alignment wrapText="1"/>
      <protection/>
    </xf>
    <xf numFmtId="0" fontId="10" fillId="0" borderId="10" xfId="51" applyFont="1" applyFill="1" applyBorder="1" applyAlignment="1">
      <alignment horizontal="center" vertical="top"/>
      <protection/>
    </xf>
    <xf numFmtId="0" fontId="10" fillId="0" borderId="10" xfId="51" applyFont="1" applyFill="1" applyBorder="1" applyAlignment="1" quotePrefix="1">
      <alignment wrapText="1"/>
      <protection/>
    </xf>
    <xf numFmtId="0" fontId="10" fillId="0" borderId="10" xfId="51" applyFont="1" applyFill="1" applyBorder="1" applyAlignment="1" quotePrefix="1">
      <alignment/>
      <protection/>
    </xf>
    <xf numFmtId="41" fontId="39" fillId="0" borderId="10" xfId="51" applyNumberFormat="1" applyFont="1" applyFill="1" applyBorder="1" applyAlignment="1">
      <alignment horizontal="right" vertical="top" wrapText="1"/>
      <protection/>
    </xf>
    <xf numFmtId="0" fontId="39" fillId="0" borderId="10" xfId="51" applyFont="1" applyFill="1" applyBorder="1" applyAlignment="1">
      <alignment/>
      <protection/>
    </xf>
    <xf numFmtId="41" fontId="10" fillId="34" borderId="10" xfId="51" applyNumberFormat="1" applyFont="1" applyFill="1" applyBorder="1" applyAlignment="1">
      <alignment horizontal="right" vertical="top" wrapText="1"/>
      <protection/>
    </xf>
    <xf numFmtId="0" fontId="10" fillId="0" borderId="10" xfId="51" applyFont="1" applyFill="1" applyBorder="1" applyAlignment="1" quotePrefix="1">
      <alignment vertical="top" wrapText="1"/>
      <protection/>
    </xf>
    <xf numFmtId="0" fontId="10" fillId="0" borderId="10" xfId="51" applyFont="1" applyFill="1" applyBorder="1" applyAlignment="1" quotePrefix="1">
      <alignment vertical="top"/>
      <protection/>
    </xf>
    <xf numFmtId="41" fontId="39" fillId="34" borderId="10" xfId="51" applyNumberFormat="1" applyFont="1" applyFill="1" applyBorder="1" applyAlignment="1">
      <alignment horizontal="right" vertical="top" wrapText="1"/>
      <protection/>
    </xf>
    <xf numFmtId="0" fontId="39" fillId="0" borderId="10" xfId="51" applyFont="1" applyFill="1" applyBorder="1" applyAlignment="1">
      <alignment vertical="top"/>
      <protection/>
    </xf>
    <xf numFmtId="0" fontId="39" fillId="0" borderId="10" xfId="51" applyFont="1" applyFill="1" applyBorder="1" applyAlignment="1">
      <alignment horizontal="center" vertical="top"/>
      <protection/>
    </xf>
    <xf numFmtId="0" fontId="10" fillId="34" borderId="10" xfId="51" applyFont="1" applyFill="1" applyBorder="1" applyAlignment="1">
      <alignment vertical="top" wrapText="1"/>
      <protection/>
    </xf>
    <xf numFmtId="0" fontId="10" fillId="34" borderId="10" xfId="51" applyFont="1" applyFill="1" applyBorder="1" applyAlignment="1" quotePrefix="1">
      <alignment vertical="top" wrapText="1"/>
      <protection/>
    </xf>
    <xf numFmtId="0" fontId="10" fillId="34" borderId="10" xfId="51" applyFont="1" applyFill="1" applyBorder="1" applyAlignment="1" quotePrefix="1">
      <alignment vertical="top"/>
      <protection/>
    </xf>
    <xf numFmtId="0" fontId="39" fillId="34" borderId="10" xfId="51" applyFont="1" applyFill="1" applyBorder="1" applyAlignment="1">
      <alignment vertical="top"/>
      <protection/>
    </xf>
    <xf numFmtId="0" fontId="10" fillId="34" borderId="13" xfId="51" applyFont="1" applyFill="1" applyBorder="1" applyAlignment="1">
      <alignment wrapText="1"/>
      <protection/>
    </xf>
    <xf numFmtId="0" fontId="10" fillId="34" borderId="12" xfId="51" applyFont="1" applyFill="1" applyBorder="1" applyAlignment="1">
      <alignment vertical="top" wrapText="1"/>
      <protection/>
    </xf>
    <xf numFmtId="0" fontId="10" fillId="0" borderId="10" xfId="51" applyFont="1" applyFill="1" applyBorder="1" applyAlignment="1">
      <alignment horizontal="left" vertical="top" wrapText="1"/>
      <protection/>
    </xf>
    <xf numFmtId="0" fontId="10" fillId="0" borderId="10" xfId="51" applyNumberFormat="1" applyFont="1" applyFill="1" applyBorder="1" applyAlignment="1">
      <alignment vertical="top" wrapText="1"/>
      <protection/>
    </xf>
    <xf numFmtId="41" fontId="10" fillId="0" borderId="10" xfId="51" applyNumberFormat="1" applyFont="1" applyFill="1" applyBorder="1" applyAlignment="1">
      <alignment horizontal="right" vertical="top"/>
      <protection/>
    </xf>
    <xf numFmtId="0" fontId="10" fillId="0" borderId="10" xfId="51" applyFont="1" applyFill="1" applyBorder="1" applyAlignment="1">
      <alignment horizontal="center" vertical="center" wrapText="1"/>
      <protection/>
    </xf>
    <xf numFmtId="0" fontId="39" fillId="0" borderId="10" xfId="51" applyFont="1" applyFill="1" applyBorder="1" applyAlignment="1">
      <alignment horizontal="center" vertical="center" wrapText="1"/>
      <protection/>
    </xf>
    <xf numFmtId="0" fontId="8" fillId="0" borderId="0" xfId="51" applyNumberFormat="1" applyFont="1" applyFill="1" applyBorder="1" applyAlignment="1" applyProtection="1">
      <alignment horizontal="left"/>
      <protection locked="0"/>
    </xf>
    <xf numFmtId="0" fontId="4" fillId="0" borderId="0" xfId="51" applyFont="1">
      <alignment/>
      <protection/>
    </xf>
    <xf numFmtId="0" fontId="35" fillId="0" borderId="0" xfId="51" applyFont="1" applyBorder="1" applyAlignment="1">
      <alignment horizontal="center" vertical="center"/>
      <protection/>
    </xf>
    <xf numFmtId="41" fontId="35" fillId="34" borderId="0" xfId="51" applyNumberFormat="1" applyFont="1" applyFill="1" applyBorder="1" applyAlignment="1">
      <alignment vertical="center"/>
      <protection/>
    </xf>
    <xf numFmtId="41" fontId="35" fillId="0" borderId="0" xfId="51" applyNumberFormat="1" applyFont="1" applyBorder="1" applyAlignment="1">
      <alignment vertical="center"/>
      <protection/>
    </xf>
    <xf numFmtId="41" fontId="35" fillId="34" borderId="0" xfId="51" applyNumberFormat="1" applyFont="1" applyFill="1" applyBorder="1" applyAlignment="1">
      <alignment vertical="center" wrapText="1"/>
      <protection/>
    </xf>
    <xf numFmtId="0" fontId="35" fillId="34" borderId="0" xfId="51" applyFont="1" applyFill="1" applyBorder="1" applyAlignment="1">
      <alignment horizontal="center" vertical="center"/>
      <protection/>
    </xf>
    <xf numFmtId="41" fontId="39" fillId="34" borderId="10" xfId="51" applyNumberFormat="1" applyFont="1" applyFill="1" applyBorder="1" applyAlignment="1">
      <alignment horizontal="right" vertical="top"/>
      <protection/>
    </xf>
    <xf numFmtId="41" fontId="10" fillId="34" borderId="10" xfId="51" applyNumberFormat="1" applyFont="1" applyFill="1" applyBorder="1" applyAlignment="1">
      <alignment horizontal="right" vertical="top"/>
      <protection/>
    </xf>
    <xf numFmtId="49" fontId="26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0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31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26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2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26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26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1" xfId="0" applyNumberFormat="1" applyFill="1" applyBorder="1" applyAlignment="1" applyProtection="1">
      <alignment horizontal="center" vertical="center" wrapText="1"/>
      <protection locked="0"/>
    </xf>
    <xf numFmtId="0" fontId="8" fillId="0" borderId="0" xfId="50" applyNumberFormat="1" applyFont="1" applyFill="1" applyBorder="1" applyAlignment="1" applyProtection="1">
      <alignment horizontal="left"/>
      <protection locked="0"/>
    </xf>
    <xf numFmtId="0" fontId="10" fillId="0" borderId="0" xfId="50" applyNumberFormat="1" applyFont="1" applyFill="1" applyBorder="1" applyAlignment="1" applyProtection="1">
      <alignment horizontal="right" wrapText="1"/>
      <protection locked="0"/>
    </xf>
    <xf numFmtId="0" fontId="18" fillId="0" borderId="0" xfId="50" applyNumberFormat="1" applyFont="1" applyFill="1" applyBorder="1" applyAlignment="1" applyProtection="1">
      <alignment horizontal="center"/>
      <protection locked="0"/>
    </xf>
    <xf numFmtId="0" fontId="32" fillId="33" borderId="11" xfId="0" applyFont="1" applyFill="1" applyBorder="1" applyAlignment="1" applyProtection="1">
      <alignment horizontal="center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horizontal="right" wrapText="1"/>
      <protection locked="0"/>
    </xf>
    <xf numFmtId="4" fontId="16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5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35" borderId="11" xfId="0" applyFont="1" applyFill="1" applyBorder="1" applyAlignment="1" applyProtection="1">
      <alignment horizontal="center" vertical="center" wrapText="1" shrinkToFit="1"/>
      <protection locked="0"/>
    </xf>
    <xf numFmtId="0" fontId="16" fillId="35" borderId="11" xfId="0" applyFont="1" applyFill="1" applyBorder="1" applyAlignment="1" applyProtection="1">
      <alignment horizontal="left" vertical="center" wrapText="1" shrinkToFit="1"/>
      <protection locked="0"/>
    </xf>
    <xf numFmtId="0" fontId="16" fillId="35" borderId="18" xfId="0" applyFont="1" applyFill="1" applyBorder="1" applyAlignment="1" applyProtection="1">
      <alignment horizontal="center" vertical="center" wrapText="1" shrinkToFit="1"/>
      <protection locked="0"/>
    </xf>
    <xf numFmtId="0" fontId="16" fillId="35" borderId="18" xfId="0" applyFont="1" applyFill="1" applyBorder="1" applyAlignment="1" applyProtection="1">
      <alignment horizontal="left" vertical="center" wrapText="1" shrinkToFit="1"/>
      <protection locked="0"/>
    </xf>
    <xf numFmtId="0" fontId="6" fillId="33" borderId="0" xfId="50" applyFont="1" applyFill="1" applyAlignment="1" applyProtection="1">
      <alignment horizontal="center" vertical="center" wrapText="1" shrinkToFit="1"/>
      <protection locked="0"/>
    </xf>
    <xf numFmtId="49" fontId="16" fillId="35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5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32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0" xfId="50" applyNumberFormat="1" applyFont="1" applyFill="1" applyBorder="1" applyAlignment="1" applyProtection="1">
      <alignment horizontal="right" vertical="top" wrapText="1"/>
      <protection locked="0"/>
    </xf>
    <xf numFmtId="0" fontId="13" fillId="0" borderId="0" xfId="51" applyFont="1" applyBorder="1" applyAlignment="1">
      <alignment horizontal="center" vertical="center" wrapText="1"/>
      <protection/>
    </xf>
    <xf numFmtId="0" fontId="36" fillId="34" borderId="10" xfId="51" applyFont="1" applyFill="1" applyBorder="1" applyAlignment="1">
      <alignment vertical="center" wrapText="1"/>
      <protection/>
    </xf>
    <xf numFmtId="0" fontId="36" fillId="34" borderId="25" xfId="51" applyFont="1" applyFill="1" applyBorder="1" applyAlignment="1">
      <alignment horizontal="center" vertical="center" wrapText="1"/>
      <protection/>
    </xf>
    <xf numFmtId="0" fontId="36" fillId="34" borderId="27" xfId="51" applyFont="1" applyFill="1" applyBorder="1" applyAlignment="1">
      <alignment horizontal="center" vertical="center" wrapText="1"/>
      <protection/>
    </xf>
    <xf numFmtId="0" fontId="36" fillId="34" borderId="14" xfId="51" applyFont="1" applyFill="1" applyBorder="1" applyAlignment="1">
      <alignment horizontal="center" vertical="center" wrapText="1"/>
      <protection/>
    </xf>
    <xf numFmtId="0" fontId="12" fillId="0" borderId="24" xfId="51" applyFont="1" applyBorder="1" applyAlignment="1">
      <alignment horizontal="center" vertical="center" wrapText="1"/>
      <protection/>
    </xf>
    <xf numFmtId="0" fontId="12" fillId="0" borderId="23" xfId="51" applyFont="1" applyBorder="1" applyAlignment="1">
      <alignment horizontal="center" vertical="center" wrapText="1"/>
      <protection/>
    </xf>
    <xf numFmtId="0" fontId="11" fillId="34" borderId="16" xfId="51" applyFont="1" applyFill="1" applyBorder="1" applyAlignment="1">
      <alignment horizontal="center" vertical="center" wrapText="1"/>
      <protection/>
    </xf>
    <xf numFmtId="0" fontId="11" fillId="34" borderId="12" xfId="51" applyFont="1" applyFill="1" applyBorder="1" applyAlignment="1">
      <alignment horizontal="center" vertical="center" wrapText="1"/>
      <protection/>
    </xf>
    <xf numFmtId="49" fontId="11" fillId="34" borderId="16" xfId="51" applyNumberFormat="1" applyFont="1" applyFill="1" applyBorder="1" applyAlignment="1">
      <alignment horizontal="center" vertical="center" wrapText="1"/>
      <protection/>
    </xf>
    <xf numFmtId="49" fontId="11" fillId="34" borderId="12" xfId="51" applyNumberFormat="1" applyFont="1" applyFill="1" applyBorder="1" applyAlignment="1">
      <alignment horizontal="center" vertical="center" wrapText="1"/>
      <protection/>
    </xf>
    <xf numFmtId="0" fontId="11" fillId="34" borderId="16" xfId="51" applyNumberFormat="1" applyFont="1" applyFill="1" applyBorder="1" applyAlignment="1">
      <alignment horizontal="left" vertical="center" wrapText="1"/>
      <protection/>
    </xf>
    <xf numFmtId="0" fontId="11" fillId="34" borderId="12" xfId="51" applyNumberFormat="1" applyFont="1" applyFill="1" applyBorder="1" applyAlignment="1">
      <alignment horizontal="left" vertical="center" wrapText="1"/>
      <protection/>
    </xf>
    <xf numFmtId="0" fontId="11" fillId="34" borderId="13" xfId="51" applyNumberFormat="1" applyFont="1" applyFill="1" applyBorder="1" applyAlignment="1">
      <alignment horizontal="left" vertical="center" wrapText="1"/>
      <protection/>
    </xf>
    <xf numFmtId="43" fontId="11" fillId="34" borderId="16" xfId="51" applyNumberFormat="1" applyFont="1" applyFill="1" applyBorder="1" applyAlignment="1">
      <alignment horizontal="center" vertical="center" wrapText="1"/>
      <protection/>
    </xf>
    <xf numFmtId="43" fontId="11" fillId="34" borderId="12" xfId="51" applyNumberFormat="1" applyFont="1" applyFill="1" applyBorder="1" applyAlignment="1">
      <alignment horizontal="center" vertical="center" wrapText="1"/>
      <protection/>
    </xf>
    <xf numFmtId="43" fontId="11" fillId="34" borderId="24" xfId="51" applyNumberFormat="1" applyFont="1" applyFill="1" applyBorder="1" applyAlignment="1">
      <alignment horizontal="center" vertical="center" wrapText="1"/>
      <protection/>
    </xf>
    <xf numFmtId="43" fontId="11" fillId="34" borderId="22" xfId="51" applyNumberFormat="1" applyFont="1" applyFill="1" applyBorder="1" applyAlignment="1">
      <alignment horizontal="center" vertical="center" wrapText="1"/>
      <protection/>
    </xf>
    <xf numFmtId="0" fontId="12" fillId="34" borderId="24" xfId="51" applyFont="1" applyFill="1" applyBorder="1" applyAlignment="1">
      <alignment horizontal="left" vertical="center" wrapText="1"/>
      <protection/>
    </xf>
    <xf numFmtId="0" fontId="12" fillId="34" borderId="23" xfId="51" applyFont="1" applyFill="1" applyBorder="1" applyAlignment="1">
      <alignment horizontal="left" vertical="center" wrapText="1"/>
      <protection/>
    </xf>
    <xf numFmtId="43" fontId="11" fillId="34" borderId="23" xfId="51" applyNumberFormat="1" applyFont="1" applyFill="1" applyBorder="1" applyAlignment="1">
      <alignment horizontal="center" vertical="center" wrapText="1"/>
      <protection/>
    </xf>
    <xf numFmtId="43" fontId="11" fillId="34" borderId="20" xfId="51" applyNumberFormat="1" applyFont="1" applyFill="1" applyBorder="1" applyAlignment="1">
      <alignment horizontal="center" vertical="center" wrapText="1"/>
      <protection/>
    </xf>
    <xf numFmtId="49" fontId="11" fillId="34" borderId="16" xfId="51" applyNumberFormat="1" applyFont="1" applyFill="1" applyBorder="1" applyAlignment="1">
      <alignment horizontal="left" vertical="center" wrapText="1"/>
      <protection/>
    </xf>
    <xf numFmtId="49" fontId="11" fillId="34" borderId="12" xfId="51" applyNumberFormat="1" applyFont="1" applyFill="1" applyBorder="1" applyAlignment="1">
      <alignment horizontal="left" vertical="center" wrapText="1"/>
      <protection/>
    </xf>
    <xf numFmtId="49" fontId="11" fillId="34" borderId="13" xfId="51" applyNumberFormat="1" applyFont="1" applyFill="1" applyBorder="1" applyAlignment="1">
      <alignment horizontal="left" vertical="center" wrapText="1"/>
      <protection/>
    </xf>
    <xf numFmtId="0" fontId="12" fillId="34" borderId="22" xfId="51" applyFont="1" applyFill="1" applyBorder="1" applyAlignment="1">
      <alignment horizontal="left" vertical="center" wrapText="1"/>
      <protection/>
    </xf>
    <xf numFmtId="0" fontId="12" fillId="34" borderId="20" xfId="51" applyFont="1" applyFill="1" applyBorder="1" applyAlignment="1">
      <alignment horizontal="left" vertical="center" wrapText="1"/>
      <protection/>
    </xf>
    <xf numFmtId="0" fontId="12" fillId="34" borderId="21" xfId="51" applyFont="1" applyFill="1" applyBorder="1" applyAlignment="1">
      <alignment horizontal="left" vertical="center" wrapText="1"/>
      <protection/>
    </xf>
    <xf numFmtId="0" fontId="12" fillId="34" borderId="19" xfId="51" applyFont="1" applyFill="1" applyBorder="1" applyAlignment="1">
      <alignment horizontal="left" vertical="center" wrapText="1"/>
      <protection/>
    </xf>
    <xf numFmtId="43" fontId="11" fillId="34" borderId="25" xfId="51" applyNumberFormat="1" applyFont="1" applyFill="1" applyBorder="1" applyAlignment="1">
      <alignment horizontal="center" vertical="center" wrapText="1"/>
      <protection/>
    </xf>
    <xf numFmtId="43" fontId="11" fillId="34" borderId="14" xfId="51" applyNumberFormat="1" applyFont="1" applyFill="1" applyBorder="1" applyAlignment="1">
      <alignment horizontal="center" vertical="center" wrapText="1"/>
      <protection/>
    </xf>
    <xf numFmtId="0" fontId="12" fillId="34" borderId="25" xfId="51" applyFont="1" applyFill="1" applyBorder="1" applyAlignment="1">
      <alignment horizontal="left" vertical="center" wrapText="1"/>
      <protection/>
    </xf>
    <xf numFmtId="0" fontId="12" fillId="34" borderId="14" xfId="51" applyFont="1" applyFill="1" applyBorder="1" applyAlignment="1">
      <alignment horizontal="left" vertical="center" wrapText="1"/>
      <protection/>
    </xf>
    <xf numFmtId="0" fontId="12" fillId="0" borderId="25" xfId="51" applyFont="1" applyBorder="1" applyAlignment="1">
      <alignment horizontal="left" vertical="center" wrapText="1"/>
      <protection/>
    </xf>
    <xf numFmtId="0" fontId="12" fillId="0" borderId="14" xfId="51" applyFont="1" applyBorder="1" applyAlignment="1">
      <alignment horizontal="left" vertical="center" wrapText="1"/>
      <protection/>
    </xf>
    <xf numFmtId="43" fontId="11" fillId="0" borderId="25" xfId="51" applyNumberFormat="1" applyFont="1" applyBorder="1" applyAlignment="1">
      <alignment horizontal="center" vertical="center" wrapText="1"/>
      <protection/>
    </xf>
    <xf numFmtId="43" fontId="11" fillId="0" borderId="14" xfId="51" applyNumberFormat="1" applyFont="1" applyBorder="1" applyAlignment="1">
      <alignment horizontal="center" vertical="center" wrapText="1"/>
      <protection/>
    </xf>
    <xf numFmtId="0" fontId="11" fillId="34" borderId="14" xfId="0" applyNumberFormat="1" applyFont="1" applyFill="1" applyBorder="1" applyAlignment="1" applyProtection="1">
      <alignment horizontal="left"/>
      <protection locked="0"/>
    </xf>
    <xf numFmtId="43" fontId="11" fillId="34" borderId="25" xfId="51" applyNumberFormat="1" applyFont="1" applyFill="1" applyBorder="1" applyAlignment="1">
      <alignment horizontal="left" wrapText="1"/>
      <protection/>
    </xf>
    <xf numFmtId="43" fontId="11" fillId="34" borderId="14" xfId="51" applyNumberFormat="1" applyFont="1" applyFill="1" applyBorder="1" applyAlignment="1">
      <alignment horizontal="left" wrapText="1"/>
      <protection/>
    </xf>
    <xf numFmtId="43" fontId="11" fillId="0" borderId="21" xfId="51" applyNumberFormat="1" applyFont="1" applyBorder="1" applyAlignment="1">
      <alignment horizontal="center" vertical="center" wrapText="1"/>
      <protection/>
    </xf>
    <xf numFmtId="43" fontId="11" fillId="0" borderId="19" xfId="51" applyNumberFormat="1" applyFont="1" applyBorder="1" applyAlignment="1">
      <alignment horizontal="center" vertical="center" wrapText="1"/>
      <protection/>
    </xf>
    <xf numFmtId="0" fontId="11" fillId="0" borderId="16" xfId="51" applyFont="1" applyBorder="1" applyAlignment="1">
      <alignment horizontal="center" vertical="center" wrapText="1"/>
      <protection/>
    </xf>
    <xf numFmtId="0" fontId="11" fillId="0" borderId="12" xfId="51" applyFont="1" applyBorder="1" applyAlignment="1">
      <alignment horizontal="center" vertical="center" wrapText="1"/>
      <protection/>
    </xf>
    <xf numFmtId="0" fontId="88" fillId="0" borderId="16" xfId="51" applyNumberFormat="1" applyFont="1" applyBorder="1" applyAlignment="1">
      <alignment horizontal="left" vertical="center" wrapText="1"/>
      <protection/>
    </xf>
    <xf numFmtId="0" fontId="88" fillId="0" borderId="12" xfId="51" applyNumberFormat="1" applyFont="1" applyBorder="1" applyAlignment="1">
      <alignment horizontal="left" vertical="center" wrapText="1"/>
      <protection/>
    </xf>
    <xf numFmtId="0" fontId="88" fillId="0" borderId="13" xfId="51" applyNumberFormat="1" applyFont="1" applyBorder="1" applyAlignment="1">
      <alignment horizontal="left" vertical="center" wrapText="1"/>
      <protection/>
    </xf>
    <xf numFmtId="43" fontId="11" fillId="0" borderId="16" xfId="51" applyNumberFormat="1" applyFont="1" applyBorder="1" applyAlignment="1">
      <alignment horizontal="center" vertical="center" wrapText="1"/>
      <protection/>
    </xf>
    <xf numFmtId="43" fontId="11" fillId="0" borderId="12" xfId="51" applyNumberFormat="1" applyFont="1" applyBorder="1" applyAlignment="1">
      <alignment horizontal="center" vertical="center" wrapText="1"/>
      <protection/>
    </xf>
    <xf numFmtId="0" fontId="12" fillId="0" borderId="0" xfId="51" applyFont="1" applyBorder="1" applyAlignment="1">
      <alignment vertical="center" wrapText="1"/>
      <protection/>
    </xf>
    <xf numFmtId="43" fontId="11" fillId="0" borderId="23" xfId="51" applyNumberFormat="1" applyFont="1" applyBorder="1" applyAlignment="1">
      <alignment horizontal="center" vertical="center" wrapText="1"/>
      <protection/>
    </xf>
    <xf numFmtId="43" fontId="11" fillId="0" borderId="20" xfId="51" applyNumberFormat="1" applyFont="1" applyBorder="1" applyAlignment="1">
      <alignment horizontal="center" vertical="center" wrapText="1"/>
      <protection/>
    </xf>
    <xf numFmtId="49" fontId="11" fillId="0" borderId="16" xfId="51" applyNumberFormat="1" applyFont="1" applyBorder="1" applyAlignment="1">
      <alignment horizontal="left" vertical="center" wrapText="1"/>
      <protection/>
    </xf>
    <xf numFmtId="49" fontId="11" fillId="0" borderId="12" xfId="51" applyNumberFormat="1" applyFont="1" applyBorder="1" applyAlignment="1">
      <alignment horizontal="left" vertical="center" wrapText="1"/>
      <protection/>
    </xf>
    <xf numFmtId="49" fontId="11" fillId="0" borderId="13" xfId="51" applyNumberFormat="1" applyFont="1" applyBorder="1" applyAlignment="1">
      <alignment horizontal="left" vertical="center" wrapText="1"/>
      <protection/>
    </xf>
    <xf numFmtId="43" fontId="36" fillId="34" borderId="25" xfId="51" applyNumberFormat="1" applyFont="1" applyFill="1" applyBorder="1" applyAlignment="1">
      <alignment horizontal="right" vertical="center" wrapText="1"/>
      <protection/>
    </xf>
    <xf numFmtId="43" fontId="36" fillId="34" borderId="14" xfId="51" applyNumberFormat="1" applyFont="1" applyFill="1" applyBorder="1" applyAlignment="1">
      <alignment horizontal="right" vertical="center" wrapText="1"/>
      <protection/>
    </xf>
    <xf numFmtId="0" fontId="11" fillId="34" borderId="16" xfId="51" applyFont="1" applyFill="1" applyBorder="1" applyAlignment="1">
      <alignment horizontal="left" vertical="top" wrapText="1"/>
      <protection/>
    </xf>
    <xf numFmtId="0" fontId="11" fillId="34" borderId="12" xfId="51" applyFont="1" applyFill="1" applyBorder="1" applyAlignment="1">
      <alignment horizontal="left" vertical="top" wrapText="1"/>
      <protection/>
    </xf>
    <xf numFmtId="0" fontId="11" fillId="34" borderId="13" xfId="51" applyFont="1" applyFill="1" applyBorder="1" applyAlignment="1">
      <alignment horizontal="left" vertical="top" wrapText="1"/>
      <protection/>
    </xf>
    <xf numFmtId="43" fontId="11" fillId="0" borderId="24" xfId="51" applyNumberFormat="1" applyFont="1" applyBorder="1" applyAlignment="1">
      <alignment horizontal="center" vertical="center" wrapText="1"/>
      <protection/>
    </xf>
    <xf numFmtId="43" fontId="11" fillId="0" borderId="22" xfId="51" applyNumberFormat="1" applyFont="1" applyBorder="1" applyAlignment="1">
      <alignment horizontal="center" vertical="center" wrapText="1"/>
      <protection/>
    </xf>
    <xf numFmtId="0" fontId="12" fillId="0" borderId="28" xfId="51" applyFont="1" applyBorder="1" applyAlignment="1">
      <alignment horizontal="center" vertical="center" wrapText="1"/>
      <protection/>
    </xf>
    <xf numFmtId="0" fontId="35" fillId="0" borderId="25" xfId="51" applyFont="1" applyBorder="1" applyAlignment="1">
      <alignment horizontal="center" vertical="center"/>
      <protection/>
    </xf>
    <xf numFmtId="0" fontId="35" fillId="0" borderId="27" xfId="51" applyFont="1" applyBorder="1" applyAlignment="1">
      <alignment horizontal="center" vertical="center"/>
      <protection/>
    </xf>
    <xf numFmtId="0" fontId="35" fillId="0" borderId="14" xfId="51" applyFont="1" applyBorder="1" applyAlignment="1">
      <alignment horizontal="center" vertical="center"/>
      <protection/>
    </xf>
    <xf numFmtId="0" fontId="15" fillId="34" borderId="0" xfId="51" applyFont="1" applyFill="1" applyAlignment="1">
      <alignment horizontal="center" vertical="center" wrapText="1"/>
      <protection/>
    </xf>
    <xf numFmtId="0" fontId="35" fillId="34" borderId="10" xfId="51" applyFont="1" applyFill="1" applyBorder="1" applyAlignment="1">
      <alignment horizontal="center" vertical="center"/>
      <protection/>
    </xf>
    <xf numFmtId="0" fontId="35" fillId="34" borderId="10" xfId="51" applyFont="1" applyFill="1" applyBorder="1" applyAlignment="1">
      <alignment horizontal="center" vertical="center" wrapText="1"/>
      <protection/>
    </xf>
    <xf numFmtId="0" fontId="5" fillId="0" borderId="0" xfId="50" applyNumberFormat="1" applyFont="1" applyFill="1" applyBorder="1" applyAlignment="1" applyProtection="1">
      <alignment horizontal="right" wrapText="1"/>
      <protection locked="0"/>
    </xf>
    <xf numFmtId="0" fontId="35" fillId="34" borderId="16" xfId="51" applyFont="1" applyFill="1" applyBorder="1" applyAlignment="1">
      <alignment horizontal="center" vertical="center" wrapText="1"/>
      <protection/>
    </xf>
    <xf numFmtId="0" fontId="35" fillId="34" borderId="12" xfId="51" applyFont="1" applyFill="1" applyBorder="1" applyAlignment="1">
      <alignment horizontal="center" vertical="center" wrapText="1"/>
      <protection/>
    </xf>
    <xf numFmtId="0" fontId="35" fillId="34" borderId="13" xfId="51" applyFont="1" applyFill="1" applyBorder="1" applyAlignment="1">
      <alignment horizontal="center" vertical="center" wrapText="1"/>
      <protection/>
    </xf>
    <xf numFmtId="0" fontId="35" fillId="34" borderId="24" xfId="51" applyFont="1" applyFill="1" applyBorder="1" applyAlignment="1">
      <alignment horizontal="center" vertical="center" wrapText="1"/>
      <protection/>
    </xf>
    <xf numFmtId="0" fontId="20" fillId="34" borderId="10" xfId="51" applyFont="1" applyFill="1" applyBorder="1" applyAlignment="1">
      <alignment horizontal="center" vertical="center" wrapText="1"/>
      <protection/>
    </xf>
    <xf numFmtId="0" fontId="40" fillId="0" borderId="0" xfId="51" applyFont="1" applyAlignment="1">
      <alignment horizontal="right" wrapText="1"/>
      <protection/>
    </xf>
    <xf numFmtId="0" fontId="9" fillId="0" borderId="0" xfId="51" applyNumberFormat="1" applyFont="1" applyFill="1" applyBorder="1" applyAlignment="1" applyProtection="1">
      <alignment horizontal="center" wrapText="1"/>
      <protection locked="0"/>
    </xf>
    <xf numFmtId="0" fontId="39" fillId="0" borderId="10" xfId="51" applyFont="1" applyFill="1" applyBorder="1" applyAlignment="1">
      <alignment horizontal="center" vertical="center" wrapText="1"/>
      <protection/>
    </xf>
    <xf numFmtId="0" fontId="10" fillId="0" borderId="16" xfId="51" applyFont="1" applyFill="1" applyBorder="1" applyAlignment="1">
      <alignment horizontal="center" vertical="top"/>
      <protection/>
    </xf>
    <xf numFmtId="0" fontId="10" fillId="0" borderId="12" xfId="51" applyFont="1" applyFill="1" applyBorder="1" applyAlignment="1">
      <alignment horizontal="center" vertical="top"/>
      <protection/>
    </xf>
    <xf numFmtId="0" fontId="10" fillId="0" borderId="13" xfId="51" applyFont="1" applyFill="1" applyBorder="1" applyAlignment="1">
      <alignment horizontal="center" vertical="top"/>
      <protection/>
    </xf>
    <xf numFmtId="0" fontId="10" fillId="0" borderId="16" xfId="51" applyFont="1" applyFill="1" applyBorder="1" applyAlignment="1">
      <alignment vertical="top" wrapText="1"/>
      <protection/>
    </xf>
    <xf numFmtId="0" fontId="12" fillId="0" borderId="12" xfId="51" applyFont="1" applyFill="1" applyBorder="1" applyAlignment="1">
      <alignment vertical="top" wrapText="1"/>
      <protection/>
    </xf>
    <xf numFmtId="0" fontId="12" fillId="0" borderId="13" xfId="51" applyFont="1" applyFill="1" applyBorder="1" applyAlignment="1">
      <alignment vertical="top" wrapText="1"/>
      <protection/>
    </xf>
    <xf numFmtId="49" fontId="10" fillId="0" borderId="16" xfId="51" applyNumberFormat="1" applyFont="1" applyFill="1" applyBorder="1" applyAlignment="1">
      <alignment horizontal="center" vertical="top"/>
      <protection/>
    </xf>
    <xf numFmtId="0" fontId="12" fillId="0" borderId="12" xfId="51" applyFont="1" applyFill="1" applyBorder="1" applyAlignment="1">
      <alignment horizontal="center" vertical="top"/>
      <protection/>
    </xf>
    <xf numFmtId="0" fontId="12" fillId="0" borderId="13" xfId="51" applyFont="1" applyFill="1" applyBorder="1" applyAlignment="1">
      <alignment horizontal="center" vertical="top"/>
      <protection/>
    </xf>
    <xf numFmtId="0" fontId="12" fillId="0" borderId="12" xfId="51" applyFont="1" applyFill="1" applyBorder="1" applyAlignment="1">
      <alignment vertical="top"/>
      <protection/>
    </xf>
    <xf numFmtId="0" fontId="12" fillId="0" borderId="13" xfId="51" applyFont="1" applyFill="1" applyBorder="1" applyAlignment="1">
      <alignment vertical="top"/>
      <protection/>
    </xf>
    <xf numFmtId="0" fontId="10" fillId="0" borderId="16" xfId="51" applyFont="1" applyFill="1" applyBorder="1" applyAlignment="1">
      <alignment horizontal="center" vertical="top" wrapText="1"/>
      <protection/>
    </xf>
    <xf numFmtId="0" fontId="10" fillId="0" borderId="12" xfId="51" applyFont="1" applyFill="1" applyBorder="1" applyAlignment="1">
      <alignment horizontal="center" vertical="top" wrapText="1"/>
      <protection/>
    </xf>
    <xf numFmtId="0" fontId="10" fillId="0" borderId="13" xfId="51" applyFont="1" applyFill="1" applyBorder="1" applyAlignment="1">
      <alignment horizontal="center" vertical="top" wrapText="1"/>
      <protection/>
    </xf>
    <xf numFmtId="0" fontId="10" fillId="0" borderId="16" xfId="51" applyFont="1" applyFill="1" applyBorder="1" applyAlignment="1">
      <alignment vertical="top"/>
      <protection/>
    </xf>
    <xf numFmtId="0" fontId="10" fillId="0" borderId="16" xfId="51" applyNumberFormat="1" applyFont="1" applyFill="1" applyBorder="1" applyAlignment="1">
      <alignment vertical="top" wrapText="1"/>
      <protection/>
    </xf>
    <xf numFmtId="0" fontId="11" fillId="0" borderId="13" xfId="0" applyNumberFormat="1" applyFont="1" applyFill="1" applyBorder="1" applyAlignment="1" applyProtection="1">
      <alignment horizontal="left"/>
      <protection locked="0"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0" fontId="10" fillId="0" borderId="10" xfId="51" applyFont="1" applyFill="1" applyBorder="1" applyAlignment="1">
      <alignment horizontal="center" vertical="top" wrapText="1"/>
      <protection/>
    </xf>
    <xf numFmtId="0" fontId="10" fillId="0" borderId="10" xfId="51" applyNumberFormat="1" applyFont="1" applyFill="1" applyBorder="1" applyAlignment="1">
      <alignment vertical="top" wrapText="1"/>
      <protection/>
    </xf>
    <xf numFmtId="0" fontId="10" fillId="0" borderId="10" xfId="51" applyFont="1" applyFill="1" applyBorder="1" applyAlignment="1">
      <alignment vertical="top" wrapText="1"/>
      <protection/>
    </xf>
    <xf numFmtId="0" fontId="10" fillId="0" borderId="10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left" vertical="top" wrapText="1"/>
      <protection/>
    </xf>
    <xf numFmtId="0" fontId="10" fillId="34" borderId="10" xfId="51" applyFont="1" applyFill="1" applyBorder="1" applyAlignment="1">
      <alignment vertical="top" wrapText="1"/>
      <protection/>
    </xf>
    <xf numFmtId="0" fontId="10" fillId="0" borderId="16" xfId="51" applyFont="1" applyFill="1" applyBorder="1" applyAlignment="1">
      <alignment horizontal="left" vertical="top" wrapText="1"/>
      <protection/>
    </xf>
    <xf numFmtId="0" fontId="12" fillId="0" borderId="12" xfId="51" applyFont="1" applyFill="1" applyBorder="1" applyAlignment="1">
      <alignment/>
      <protection/>
    </xf>
    <xf numFmtId="0" fontId="12" fillId="0" borderId="13" xfId="51" applyFont="1" applyFill="1" applyBorder="1" applyAlignment="1">
      <alignment/>
      <protection/>
    </xf>
    <xf numFmtId="0" fontId="10" fillId="34" borderId="16" xfId="51" applyFont="1" applyFill="1" applyBorder="1" applyAlignment="1">
      <alignment vertical="top" wrapText="1"/>
      <protection/>
    </xf>
    <xf numFmtId="0" fontId="12" fillId="34" borderId="12" xfId="51" applyFont="1" applyFill="1" applyBorder="1" applyAlignment="1">
      <alignment/>
      <protection/>
    </xf>
    <xf numFmtId="0" fontId="12" fillId="34" borderId="13" xfId="51" applyFont="1" applyFill="1" applyBorder="1" applyAlignment="1">
      <alignment/>
      <protection/>
    </xf>
    <xf numFmtId="0" fontId="12" fillId="0" borderId="13" xfId="51" applyFont="1" applyFill="1" applyBorder="1" applyAlignment="1">
      <alignment horizontal="center" vertical="top" wrapText="1"/>
      <protection/>
    </xf>
    <xf numFmtId="0" fontId="12" fillId="0" borderId="12" xfId="51" applyFont="1" applyFill="1" applyBorder="1" applyAlignment="1">
      <alignment horizontal="center"/>
      <protection/>
    </xf>
    <xf numFmtId="0" fontId="12" fillId="0" borderId="13" xfId="51" applyFont="1" applyFill="1" applyBorder="1" applyAlignment="1">
      <alignment horizontal="center"/>
      <protection/>
    </xf>
    <xf numFmtId="0" fontId="10" fillId="0" borderId="12" xfId="51" applyFont="1" applyFill="1" applyBorder="1" applyAlignment="1">
      <alignment horizontal="left" vertical="top" wrapText="1"/>
      <protection/>
    </xf>
    <xf numFmtId="0" fontId="10" fillId="0" borderId="13" xfId="51" applyFont="1" applyFill="1" applyBorder="1" applyAlignment="1">
      <alignment horizontal="left" vertical="top" wrapText="1"/>
      <protection/>
    </xf>
    <xf numFmtId="0" fontId="11" fillId="0" borderId="16" xfId="51" applyFont="1" applyFill="1" applyBorder="1" applyAlignment="1">
      <alignment horizontal="center" vertical="top"/>
      <protection/>
    </xf>
    <xf numFmtId="0" fontId="11" fillId="0" borderId="12" xfId="51" applyFont="1" applyFill="1" applyBorder="1" applyAlignment="1">
      <alignment horizontal="center" vertical="top"/>
      <protection/>
    </xf>
    <xf numFmtId="0" fontId="11" fillId="0" borderId="13" xfId="51" applyFont="1" applyFill="1" applyBorder="1" applyAlignment="1">
      <alignment horizontal="center" vertical="top"/>
      <protection/>
    </xf>
    <xf numFmtId="0" fontId="11" fillId="0" borderId="12" xfId="51" applyFont="1" applyFill="1" applyBorder="1" applyAlignment="1">
      <alignment/>
      <protection/>
    </xf>
    <xf numFmtId="0" fontId="11" fillId="0" borderId="13" xfId="51" applyFont="1" applyFill="1" applyBorder="1" applyAlignment="1">
      <alignment/>
      <protection/>
    </xf>
    <xf numFmtId="0" fontId="11" fillId="0" borderId="12" xfId="51" applyFont="1" applyFill="1" applyBorder="1" applyAlignment="1">
      <alignment horizontal="center"/>
      <protection/>
    </xf>
    <xf numFmtId="0" fontId="11" fillId="0" borderId="13" xfId="51" applyFont="1" applyFill="1" applyBorder="1" applyAlignment="1">
      <alignment horizontal="center"/>
      <protection/>
    </xf>
    <xf numFmtId="0" fontId="11" fillId="0" borderId="13" xfId="51" applyFont="1" applyFill="1" applyBorder="1" applyAlignment="1">
      <alignment horizontal="center" vertical="top" wrapText="1"/>
      <protection/>
    </xf>
    <xf numFmtId="0" fontId="10" fillId="34" borderId="16" xfId="51" applyFont="1" applyFill="1" applyBorder="1" applyAlignment="1">
      <alignment horizontal="center" vertical="top"/>
      <protection/>
    </xf>
    <xf numFmtId="0" fontId="12" fillId="34" borderId="12" xfId="51" applyFont="1" applyFill="1" applyBorder="1" applyAlignment="1">
      <alignment horizontal="center" vertical="top"/>
      <protection/>
    </xf>
    <xf numFmtId="0" fontId="12" fillId="34" borderId="13" xfId="51" applyFont="1" applyFill="1" applyBorder="1" applyAlignment="1">
      <alignment horizontal="center" vertical="top"/>
      <protection/>
    </xf>
    <xf numFmtId="0" fontId="10" fillId="34" borderId="16" xfId="51" applyFont="1" applyFill="1" applyBorder="1" applyAlignment="1">
      <alignment horizontal="left" vertical="top" wrapText="1"/>
      <protection/>
    </xf>
    <xf numFmtId="0" fontId="10" fillId="34" borderId="16" xfId="51" applyFont="1" applyFill="1" applyBorder="1" applyAlignment="1">
      <alignment horizontal="center" vertical="top" wrapText="1"/>
      <protection/>
    </xf>
    <xf numFmtId="0" fontId="12" fillId="34" borderId="12" xfId="51" applyFont="1" applyFill="1" applyBorder="1" applyAlignment="1">
      <alignment horizontal="center"/>
      <protection/>
    </xf>
    <xf numFmtId="0" fontId="12" fillId="34" borderId="13" xfId="51" applyFont="1" applyFill="1" applyBorder="1" applyAlignment="1">
      <alignment horizontal="center"/>
      <protection/>
    </xf>
    <xf numFmtId="0" fontId="10" fillId="34" borderId="12" xfId="51" applyFont="1" applyFill="1" applyBorder="1" applyAlignment="1">
      <alignment horizontal="center" vertical="top" wrapText="1"/>
      <protection/>
    </xf>
    <xf numFmtId="0" fontId="12" fillId="34" borderId="13" xfId="51" applyFont="1" applyFill="1" applyBorder="1" applyAlignment="1">
      <alignment horizontal="center" vertical="top" wrapText="1"/>
      <protection/>
    </xf>
    <xf numFmtId="0" fontId="10" fillId="34" borderId="12" xfId="51" applyFont="1" applyFill="1" applyBorder="1" applyAlignment="1">
      <alignment horizontal="left" vertical="top" wrapText="1"/>
      <protection/>
    </xf>
    <xf numFmtId="0" fontId="10" fillId="34" borderId="10" xfId="51" applyFont="1" applyFill="1" applyBorder="1" applyAlignment="1">
      <alignment horizontal="center" vertical="top" wrapText="1"/>
      <protection/>
    </xf>
    <xf numFmtId="0" fontId="10" fillId="34" borderId="10" xfId="51" applyFont="1" applyFill="1" applyBorder="1" applyAlignment="1">
      <alignment horizontal="center"/>
      <protection/>
    </xf>
    <xf numFmtId="0" fontId="10" fillId="34" borderId="10" xfId="51" applyFont="1" applyFill="1" applyBorder="1" applyAlignment="1">
      <alignment horizontal="left" vertical="top" wrapText="1"/>
      <protection/>
    </xf>
    <xf numFmtId="0" fontId="10" fillId="34" borderId="13" xfId="51" applyFont="1" applyFill="1" applyBorder="1" applyAlignment="1">
      <alignment horizontal="center" vertical="top" wrapText="1"/>
      <protection/>
    </xf>
    <xf numFmtId="0" fontId="10" fillId="34" borderId="13" xfId="51" applyFont="1" applyFill="1" applyBorder="1" applyAlignment="1">
      <alignment horizontal="left" vertical="top" wrapText="1"/>
      <protection/>
    </xf>
    <xf numFmtId="0" fontId="39" fillId="0" borderId="25" xfId="51" applyFont="1" applyFill="1" applyBorder="1" applyAlignment="1">
      <alignment vertical="top" wrapText="1"/>
      <protection/>
    </xf>
    <xf numFmtId="0" fontId="39" fillId="0" borderId="27" xfId="51" applyFont="1" applyFill="1" applyBorder="1" applyAlignment="1">
      <alignment vertical="top" wrapText="1"/>
      <protection/>
    </xf>
    <xf numFmtId="0" fontId="39" fillId="0" borderId="14" xfId="51" applyFont="1" applyFill="1" applyBorder="1" applyAlignment="1">
      <alignment vertical="top" wrapText="1"/>
      <protection/>
    </xf>
    <xf numFmtId="0" fontId="10" fillId="0" borderId="25" xfId="51" applyFont="1" applyFill="1" applyBorder="1" applyAlignment="1">
      <alignment vertical="top" wrapText="1"/>
      <protection/>
    </xf>
    <xf numFmtId="0" fontId="10" fillId="0" borderId="27" xfId="51" applyFont="1" applyFill="1" applyBorder="1" applyAlignment="1">
      <alignment vertical="top" wrapText="1"/>
      <protection/>
    </xf>
    <xf numFmtId="0" fontId="10" fillId="0" borderId="14" xfId="51" applyFont="1" applyFill="1" applyBorder="1" applyAlignment="1">
      <alignment vertical="top" wrapText="1"/>
      <protection/>
    </xf>
    <xf numFmtId="0" fontId="37" fillId="0" borderId="0" xfId="51" applyFont="1" applyFill="1" applyAlignment="1">
      <alignment horizontal="left" wrapText="1"/>
      <protection/>
    </xf>
    <xf numFmtId="0" fontId="38" fillId="0" borderId="0" xfId="51" applyFont="1" applyFill="1" applyAlignment="1">
      <alignment horizontal="right" vertical="top"/>
      <protection/>
    </xf>
    <xf numFmtId="0" fontId="37" fillId="34" borderId="0" xfId="51" applyFont="1" applyFill="1" applyAlignment="1">
      <alignment horizontal="left" wrapText="1"/>
      <protection/>
    </xf>
    <xf numFmtId="0" fontId="12" fillId="0" borderId="27" xfId="51" applyFont="1" applyFill="1" applyBorder="1" applyAlignment="1">
      <alignment vertical="top"/>
      <protection/>
    </xf>
    <xf numFmtId="0" fontId="12" fillId="0" borderId="14" xfId="51" applyFont="1" applyFill="1" applyBorder="1" applyAlignment="1">
      <alignment vertical="top"/>
      <protection/>
    </xf>
    <xf numFmtId="0" fontId="12" fillId="0" borderId="10" xfId="51" applyFont="1" applyFill="1" applyBorder="1" applyAlignment="1">
      <alignment vertical="top"/>
      <protection/>
    </xf>
    <xf numFmtId="0" fontId="26" fillId="0" borderId="0" xfId="50" applyNumberFormat="1" applyFont="1" applyFill="1" applyBorder="1" applyAlignment="1" applyProtection="1">
      <alignment horizontal="right" wrapText="1"/>
      <protection locked="0"/>
    </xf>
    <xf numFmtId="0" fontId="20" fillId="34" borderId="10" xfId="51" applyFont="1" applyFill="1" applyBorder="1" applyAlignment="1">
      <alignment horizontal="center" vertical="center"/>
      <protection/>
    </xf>
    <xf numFmtId="0" fontId="21" fillId="0" borderId="16" xfId="51" applyFont="1" applyFill="1" applyBorder="1" applyAlignment="1">
      <alignment horizontal="center" vertical="center" wrapText="1"/>
      <protection/>
    </xf>
    <xf numFmtId="0" fontId="21" fillId="0" borderId="12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19" fillId="0" borderId="25" xfId="51" applyFont="1" applyFill="1" applyBorder="1" applyAlignment="1">
      <alignment horizontal="center" vertical="center"/>
      <protection/>
    </xf>
    <xf numFmtId="0" fontId="19" fillId="0" borderId="27" xfId="51" applyFont="1" applyFill="1" applyBorder="1" applyAlignment="1">
      <alignment horizontal="center" vertical="center"/>
      <protection/>
    </xf>
    <xf numFmtId="0" fontId="19" fillId="0" borderId="14" xfId="51" applyFont="1" applyFill="1" applyBorder="1" applyAlignment="1">
      <alignment horizontal="center" vertical="center"/>
      <protection/>
    </xf>
    <xf numFmtId="0" fontId="21" fillId="0" borderId="25" xfId="51" applyFont="1" applyFill="1" applyBorder="1" applyAlignment="1">
      <alignment horizontal="center" vertical="center" wrapText="1"/>
      <protection/>
    </xf>
    <xf numFmtId="0" fontId="21" fillId="0" borderId="14" xfId="51" applyFont="1" applyFill="1" applyBorder="1" applyAlignment="1">
      <alignment horizontal="center" vertical="center" wrapText="1"/>
      <protection/>
    </xf>
    <xf numFmtId="0" fontId="21" fillId="0" borderId="10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21" fillId="0" borderId="27" xfId="51" applyFont="1" applyFill="1" applyBorder="1" applyAlignment="1">
      <alignment horizontal="center" vertical="center" wrapText="1"/>
      <protection/>
    </xf>
    <xf numFmtId="0" fontId="21" fillId="0" borderId="10" xfId="51" applyFont="1" applyFill="1" applyBorder="1" applyAlignment="1">
      <alignment vertical="center" wrapText="1"/>
      <protection/>
    </xf>
    <xf numFmtId="0" fontId="18" fillId="0" borderId="0" xfId="51" applyFont="1" applyAlignment="1">
      <alignment horizontal="center" vertical="center" wrapText="1"/>
      <protection/>
    </xf>
    <xf numFmtId="0" fontId="21" fillId="0" borderId="10" xfId="51" applyFont="1" applyFill="1" applyBorder="1" applyAlignment="1">
      <alignment horizontal="center" vertical="center"/>
      <protection/>
    </xf>
    <xf numFmtId="0" fontId="22" fillId="34" borderId="25" xfId="51" applyFont="1" applyFill="1" applyBorder="1" applyAlignment="1">
      <alignment horizontal="center" vertical="center"/>
      <protection/>
    </xf>
    <xf numFmtId="0" fontId="22" fillId="34" borderId="27" xfId="51" applyFont="1" applyFill="1" applyBorder="1" applyAlignment="1">
      <alignment horizontal="center" vertical="center"/>
      <protection/>
    </xf>
    <xf numFmtId="0" fontId="22" fillId="34" borderId="14" xfId="51" applyFont="1" applyFill="1" applyBorder="1" applyAlignment="1">
      <alignment horizontal="center" vertical="center"/>
      <protection/>
    </xf>
    <xf numFmtId="0" fontId="33" fillId="34" borderId="25" xfId="51" applyFont="1" applyFill="1" applyBorder="1" applyAlignment="1">
      <alignment horizontal="left" vertical="center"/>
      <protection/>
    </xf>
    <xf numFmtId="0" fontId="33" fillId="34" borderId="27" xfId="51" applyFont="1" applyFill="1" applyBorder="1" applyAlignment="1">
      <alignment horizontal="left" vertical="center"/>
      <protection/>
    </xf>
    <xf numFmtId="0" fontId="33" fillId="34" borderId="14" xfId="51" applyFont="1" applyFill="1" applyBorder="1" applyAlignment="1">
      <alignment horizontal="left" vertical="center"/>
      <protection/>
    </xf>
    <xf numFmtId="0" fontId="89" fillId="34" borderId="25" xfId="51" applyFont="1" applyFill="1" applyBorder="1" applyAlignment="1">
      <alignment horizontal="left" vertical="center"/>
      <protection/>
    </xf>
    <xf numFmtId="0" fontId="89" fillId="34" borderId="27" xfId="51" applyFont="1" applyFill="1" applyBorder="1" applyAlignment="1">
      <alignment horizontal="left" vertical="center"/>
      <protection/>
    </xf>
    <xf numFmtId="0" fontId="89" fillId="34" borderId="14" xfId="51" applyFont="1" applyFill="1" applyBorder="1" applyAlignment="1">
      <alignment horizontal="left" vertical="center"/>
      <protection/>
    </xf>
    <xf numFmtId="0" fontId="13" fillId="0" borderId="0" xfId="51" applyFont="1" applyAlignment="1">
      <alignment horizontal="center" vertical="center" wrapText="1"/>
      <protection/>
    </xf>
    <xf numFmtId="0" fontId="28" fillId="0" borderId="0" xfId="51" applyFont="1" applyAlignment="1">
      <alignment horizontal="center" vertical="center"/>
      <protection/>
    </xf>
    <xf numFmtId="0" fontId="22" fillId="34" borderId="10" xfId="51" applyFont="1" applyFill="1" applyBorder="1" applyAlignment="1">
      <alignment horizontal="center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85"/>
  <sheetViews>
    <sheetView showGridLines="0" zoomScalePageLayoutView="0" workbookViewId="0" topLeftCell="A1">
      <selection activeCell="V6" sqref="V6"/>
    </sheetView>
  </sheetViews>
  <sheetFormatPr defaultColWidth="9.33203125" defaultRowHeight="12.75"/>
  <cols>
    <col min="1" max="1" width="7.33203125" style="5" customWidth="1"/>
    <col min="2" max="2" width="6.66015625" style="5" customWidth="1"/>
    <col min="3" max="3" width="9.83203125" style="5" customWidth="1"/>
    <col min="4" max="4" width="5" style="5" customWidth="1"/>
    <col min="5" max="5" width="4.33203125" style="5" customWidth="1"/>
    <col min="6" max="6" width="21" style="5" customWidth="1"/>
    <col min="7" max="7" width="9.33203125" style="5" customWidth="1"/>
    <col min="8" max="8" width="9.66015625" style="5" customWidth="1"/>
    <col min="9" max="9" width="12.16015625" style="5" customWidth="1"/>
    <col min="10" max="10" width="8.16015625" style="5" customWidth="1"/>
    <col min="11" max="11" width="19.16015625" style="5" customWidth="1"/>
    <col min="12" max="12" width="20.5" style="5" customWidth="1"/>
    <col min="13" max="13" width="5.66015625" style="5" customWidth="1"/>
    <col min="14" max="14" width="9" style="5" customWidth="1"/>
    <col min="15" max="15" width="2.66015625" style="5" customWidth="1"/>
    <col min="16" max="16" width="4.66015625" style="5" customWidth="1"/>
    <col min="17" max="17" width="0.65625" style="5" customWidth="1"/>
    <col min="18" max="16384" width="9.33203125" style="5" customWidth="1"/>
  </cols>
  <sheetData>
    <row r="1" spans="1:17" ht="36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221" t="s">
        <v>501</v>
      </c>
      <c r="L1" s="221"/>
      <c r="M1" s="221"/>
      <c r="N1" s="221"/>
      <c r="O1" s="221"/>
      <c r="P1" s="221"/>
      <c r="Q1" s="9"/>
    </row>
    <row r="2" spans="1:17" ht="32.25" customHeight="1">
      <c r="A2" s="222" t="s">
        <v>66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9"/>
    </row>
    <row r="3" spans="1:17" ht="11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 t="s">
        <v>67</v>
      </c>
      <c r="O3" s="220"/>
      <c r="P3" s="220"/>
      <c r="Q3" s="9"/>
    </row>
    <row r="4" spans="1:17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ht="34.5" customHeight="1">
      <c r="A5" s="11"/>
      <c r="B5" s="66" t="s">
        <v>0</v>
      </c>
      <c r="C5" s="66" t="s">
        <v>1</v>
      </c>
      <c r="D5" s="219" t="s">
        <v>2</v>
      </c>
      <c r="E5" s="219"/>
      <c r="F5" s="219" t="s">
        <v>3</v>
      </c>
      <c r="G5" s="219"/>
      <c r="H5" s="219"/>
      <c r="I5" s="219" t="s">
        <v>52</v>
      </c>
      <c r="J5" s="219"/>
      <c r="K5" s="66" t="s">
        <v>51</v>
      </c>
      <c r="L5" s="66" t="s">
        <v>50</v>
      </c>
      <c r="M5" s="219" t="s">
        <v>49</v>
      </c>
      <c r="N5" s="219"/>
      <c r="O5" s="219"/>
      <c r="P5" s="219"/>
      <c r="Q5" s="219"/>
    </row>
    <row r="6" spans="1:17" ht="11.25" customHeight="1">
      <c r="A6" s="11"/>
      <c r="B6" s="67" t="s">
        <v>4</v>
      </c>
      <c r="C6" s="67" t="s">
        <v>5</v>
      </c>
      <c r="D6" s="218" t="s">
        <v>6</v>
      </c>
      <c r="E6" s="218"/>
      <c r="F6" s="218" t="s">
        <v>7</v>
      </c>
      <c r="G6" s="218"/>
      <c r="H6" s="218"/>
      <c r="I6" s="218" t="s">
        <v>8</v>
      </c>
      <c r="J6" s="218"/>
      <c r="K6" s="67" t="s">
        <v>48</v>
      </c>
      <c r="L6" s="67" t="s">
        <v>47</v>
      </c>
      <c r="M6" s="218" t="s">
        <v>46</v>
      </c>
      <c r="N6" s="218"/>
      <c r="O6" s="218"/>
      <c r="P6" s="218"/>
      <c r="Q6" s="218"/>
    </row>
    <row r="7" spans="1:17" ht="17.25" customHeight="1">
      <c r="A7" s="11"/>
      <c r="B7" s="207" t="s">
        <v>9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</row>
    <row r="8" spans="1:17" ht="21" customHeight="1">
      <c r="A8" s="11"/>
      <c r="B8" s="67" t="s">
        <v>89</v>
      </c>
      <c r="C8" s="68"/>
      <c r="D8" s="215"/>
      <c r="E8" s="215"/>
      <c r="F8" s="216" t="s">
        <v>159</v>
      </c>
      <c r="G8" s="216"/>
      <c r="H8" s="216"/>
      <c r="I8" s="217" t="s">
        <v>337</v>
      </c>
      <c r="J8" s="217"/>
      <c r="K8" s="69" t="s">
        <v>338</v>
      </c>
      <c r="L8" s="69" t="s">
        <v>339</v>
      </c>
      <c r="M8" s="217" t="s">
        <v>340</v>
      </c>
      <c r="N8" s="217"/>
      <c r="O8" s="217"/>
      <c r="P8" s="217"/>
      <c r="Q8" s="217"/>
    </row>
    <row r="9" spans="1:17" ht="29.25" customHeight="1">
      <c r="A9" s="11"/>
      <c r="B9" s="66"/>
      <c r="C9" s="68"/>
      <c r="D9" s="215"/>
      <c r="E9" s="215"/>
      <c r="F9" s="216" t="s">
        <v>10</v>
      </c>
      <c r="G9" s="216"/>
      <c r="H9" s="216"/>
      <c r="I9" s="217" t="s">
        <v>11</v>
      </c>
      <c r="J9" s="217"/>
      <c r="K9" s="69" t="s">
        <v>11</v>
      </c>
      <c r="L9" s="69" t="s">
        <v>11</v>
      </c>
      <c r="M9" s="217" t="s">
        <v>11</v>
      </c>
      <c r="N9" s="217"/>
      <c r="O9" s="217"/>
      <c r="P9" s="217"/>
      <c r="Q9" s="217"/>
    </row>
    <row r="10" spans="1:17" ht="22.5" customHeight="1">
      <c r="A10" s="11"/>
      <c r="B10" s="68"/>
      <c r="C10" s="67" t="s">
        <v>341</v>
      </c>
      <c r="D10" s="215"/>
      <c r="E10" s="215"/>
      <c r="F10" s="216" t="s">
        <v>160</v>
      </c>
      <c r="G10" s="216"/>
      <c r="H10" s="216"/>
      <c r="I10" s="217" t="s">
        <v>337</v>
      </c>
      <c r="J10" s="217"/>
      <c r="K10" s="69" t="s">
        <v>338</v>
      </c>
      <c r="L10" s="69" t="s">
        <v>339</v>
      </c>
      <c r="M10" s="217" t="s">
        <v>340</v>
      </c>
      <c r="N10" s="217"/>
      <c r="O10" s="217"/>
      <c r="P10" s="217"/>
      <c r="Q10" s="217"/>
    </row>
    <row r="11" spans="1:17" ht="27" customHeight="1">
      <c r="A11" s="11"/>
      <c r="B11" s="68"/>
      <c r="C11" s="66"/>
      <c r="D11" s="215"/>
      <c r="E11" s="215"/>
      <c r="F11" s="216" t="s">
        <v>10</v>
      </c>
      <c r="G11" s="216"/>
      <c r="H11" s="216"/>
      <c r="I11" s="217" t="s">
        <v>11</v>
      </c>
      <c r="J11" s="217"/>
      <c r="K11" s="69" t="s">
        <v>11</v>
      </c>
      <c r="L11" s="69" t="s">
        <v>11</v>
      </c>
      <c r="M11" s="217" t="s">
        <v>11</v>
      </c>
      <c r="N11" s="217"/>
      <c r="O11" s="217"/>
      <c r="P11" s="217"/>
      <c r="Q11" s="217"/>
    </row>
    <row r="12" spans="1:17" ht="38.25" customHeight="1">
      <c r="A12" s="11"/>
      <c r="B12" s="68"/>
      <c r="C12" s="68"/>
      <c r="D12" s="218" t="s">
        <v>342</v>
      </c>
      <c r="E12" s="218"/>
      <c r="F12" s="216" t="s">
        <v>343</v>
      </c>
      <c r="G12" s="216"/>
      <c r="H12" s="216"/>
      <c r="I12" s="217" t="s">
        <v>344</v>
      </c>
      <c r="J12" s="217"/>
      <c r="K12" s="69" t="s">
        <v>11</v>
      </c>
      <c r="L12" s="69" t="s">
        <v>345</v>
      </c>
      <c r="M12" s="217" t="s">
        <v>346</v>
      </c>
      <c r="N12" s="217"/>
      <c r="O12" s="217"/>
      <c r="P12" s="217"/>
      <c r="Q12" s="217"/>
    </row>
    <row r="13" spans="1:17" ht="45" customHeight="1">
      <c r="A13" s="11"/>
      <c r="B13" s="68"/>
      <c r="C13" s="68"/>
      <c r="D13" s="218" t="s">
        <v>347</v>
      </c>
      <c r="E13" s="218"/>
      <c r="F13" s="216" t="s">
        <v>348</v>
      </c>
      <c r="G13" s="216"/>
      <c r="H13" s="216"/>
      <c r="I13" s="217" t="s">
        <v>349</v>
      </c>
      <c r="J13" s="217"/>
      <c r="K13" s="69" t="s">
        <v>338</v>
      </c>
      <c r="L13" s="69" t="s">
        <v>11</v>
      </c>
      <c r="M13" s="217" t="s">
        <v>350</v>
      </c>
      <c r="N13" s="217"/>
      <c r="O13" s="217"/>
      <c r="P13" s="217"/>
      <c r="Q13" s="217"/>
    </row>
    <row r="14" spans="1:17" ht="25.5" customHeight="1">
      <c r="A14" s="11"/>
      <c r="B14" s="68"/>
      <c r="C14" s="68"/>
      <c r="D14" s="218" t="s">
        <v>351</v>
      </c>
      <c r="E14" s="218"/>
      <c r="F14" s="216" t="s">
        <v>352</v>
      </c>
      <c r="G14" s="216"/>
      <c r="H14" s="216"/>
      <c r="I14" s="217" t="s">
        <v>11</v>
      </c>
      <c r="J14" s="217"/>
      <c r="K14" s="69" t="s">
        <v>11</v>
      </c>
      <c r="L14" s="69" t="s">
        <v>353</v>
      </c>
      <c r="M14" s="217" t="s">
        <v>353</v>
      </c>
      <c r="N14" s="217"/>
      <c r="O14" s="217"/>
      <c r="P14" s="217"/>
      <c r="Q14" s="217"/>
    </row>
    <row r="15" spans="1:17" ht="24" customHeight="1">
      <c r="A15" s="11"/>
      <c r="B15" s="68"/>
      <c r="C15" s="68"/>
      <c r="D15" s="218" t="s">
        <v>152</v>
      </c>
      <c r="E15" s="218"/>
      <c r="F15" s="216" t="s">
        <v>153</v>
      </c>
      <c r="G15" s="216"/>
      <c r="H15" s="216"/>
      <c r="I15" s="217" t="s">
        <v>354</v>
      </c>
      <c r="J15" s="217"/>
      <c r="K15" s="69" t="s">
        <v>11</v>
      </c>
      <c r="L15" s="69" t="s">
        <v>355</v>
      </c>
      <c r="M15" s="217" t="s">
        <v>356</v>
      </c>
      <c r="N15" s="217"/>
      <c r="O15" s="217"/>
      <c r="P15" s="217"/>
      <c r="Q15" s="217"/>
    </row>
    <row r="16" spans="1:17" ht="41.25" customHeight="1">
      <c r="A16" s="11"/>
      <c r="B16" s="68"/>
      <c r="C16" s="68"/>
      <c r="D16" s="218" t="s">
        <v>357</v>
      </c>
      <c r="E16" s="218"/>
      <c r="F16" s="216" t="s">
        <v>358</v>
      </c>
      <c r="G16" s="216"/>
      <c r="H16" s="216"/>
      <c r="I16" s="217" t="s">
        <v>359</v>
      </c>
      <c r="J16" s="217"/>
      <c r="K16" s="69" t="s">
        <v>11</v>
      </c>
      <c r="L16" s="69" t="s">
        <v>360</v>
      </c>
      <c r="M16" s="217" t="s">
        <v>361</v>
      </c>
      <c r="N16" s="217"/>
      <c r="O16" s="217"/>
      <c r="P16" s="217"/>
      <c r="Q16" s="217"/>
    </row>
    <row r="17" spans="1:17" ht="19.5" customHeight="1">
      <c r="A17" s="11"/>
      <c r="B17" s="67" t="s">
        <v>206</v>
      </c>
      <c r="C17" s="68"/>
      <c r="D17" s="215"/>
      <c r="E17" s="215"/>
      <c r="F17" s="216" t="s">
        <v>207</v>
      </c>
      <c r="G17" s="216"/>
      <c r="H17" s="216"/>
      <c r="I17" s="217" t="s">
        <v>208</v>
      </c>
      <c r="J17" s="217"/>
      <c r="K17" s="69" t="s">
        <v>11</v>
      </c>
      <c r="L17" s="69" t="s">
        <v>362</v>
      </c>
      <c r="M17" s="217" t="s">
        <v>363</v>
      </c>
      <c r="N17" s="217"/>
      <c r="O17" s="217"/>
      <c r="P17" s="217"/>
      <c r="Q17" s="217"/>
    </row>
    <row r="18" spans="1:17" ht="29.25" customHeight="1">
      <c r="A18" s="11"/>
      <c r="B18" s="66"/>
      <c r="C18" s="68"/>
      <c r="D18" s="215"/>
      <c r="E18" s="215"/>
      <c r="F18" s="216" t="s">
        <v>10</v>
      </c>
      <c r="G18" s="216"/>
      <c r="H18" s="216"/>
      <c r="I18" s="217" t="s">
        <v>11</v>
      </c>
      <c r="J18" s="217"/>
      <c r="K18" s="69" t="s">
        <v>11</v>
      </c>
      <c r="L18" s="69" t="s">
        <v>11</v>
      </c>
      <c r="M18" s="217" t="s">
        <v>11</v>
      </c>
      <c r="N18" s="217"/>
      <c r="O18" s="217"/>
      <c r="P18" s="217"/>
      <c r="Q18" s="217"/>
    </row>
    <row r="19" spans="1:17" ht="21.75" customHeight="1">
      <c r="A19" s="11"/>
      <c r="B19" s="68"/>
      <c r="C19" s="67" t="s">
        <v>364</v>
      </c>
      <c r="D19" s="215"/>
      <c r="E19" s="215"/>
      <c r="F19" s="216" t="s">
        <v>218</v>
      </c>
      <c r="G19" s="216"/>
      <c r="H19" s="216"/>
      <c r="I19" s="217" t="s">
        <v>365</v>
      </c>
      <c r="J19" s="217"/>
      <c r="K19" s="69" t="s">
        <v>11</v>
      </c>
      <c r="L19" s="69" t="s">
        <v>362</v>
      </c>
      <c r="M19" s="217" t="s">
        <v>366</v>
      </c>
      <c r="N19" s="217"/>
      <c r="O19" s="217"/>
      <c r="P19" s="217"/>
      <c r="Q19" s="217"/>
    </row>
    <row r="20" spans="1:17" ht="38.25" customHeight="1">
      <c r="A20" s="11"/>
      <c r="B20" s="68"/>
      <c r="C20" s="66"/>
      <c r="D20" s="215"/>
      <c r="E20" s="215"/>
      <c r="F20" s="216" t="s">
        <v>10</v>
      </c>
      <c r="G20" s="216"/>
      <c r="H20" s="216"/>
      <c r="I20" s="217" t="s">
        <v>11</v>
      </c>
      <c r="J20" s="217"/>
      <c r="K20" s="69" t="s">
        <v>11</v>
      </c>
      <c r="L20" s="69" t="s">
        <v>11</v>
      </c>
      <c r="M20" s="217" t="s">
        <v>11</v>
      </c>
      <c r="N20" s="217"/>
      <c r="O20" s="217"/>
      <c r="P20" s="217"/>
      <c r="Q20" s="217"/>
    </row>
    <row r="21" spans="1:17" ht="17.25" customHeight="1">
      <c r="A21" s="11"/>
      <c r="B21" s="68"/>
      <c r="C21" s="68"/>
      <c r="D21" s="218" t="s">
        <v>152</v>
      </c>
      <c r="E21" s="218"/>
      <c r="F21" s="216" t="s">
        <v>153</v>
      </c>
      <c r="G21" s="216"/>
      <c r="H21" s="216"/>
      <c r="I21" s="217" t="s">
        <v>367</v>
      </c>
      <c r="J21" s="217"/>
      <c r="K21" s="69" t="s">
        <v>11</v>
      </c>
      <c r="L21" s="69" t="s">
        <v>362</v>
      </c>
      <c r="M21" s="217" t="s">
        <v>368</v>
      </c>
      <c r="N21" s="217"/>
      <c r="O21" s="217"/>
      <c r="P21" s="217"/>
      <c r="Q21" s="217"/>
    </row>
    <row r="22" spans="1:17" ht="42" customHeight="1">
      <c r="A22" s="11"/>
      <c r="B22" s="67" t="s">
        <v>369</v>
      </c>
      <c r="C22" s="68"/>
      <c r="D22" s="215"/>
      <c r="E22" s="215"/>
      <c r="F22" s="216" t="s">
        <v>370</v>
      </c>
      <c r="G22" s="216"/>
      <c r="H22" s="216"/>
      <c r="I22" s="217" t="s">
        <v>371</v>
      </c>
      <c r="J22" s="217"/>
      <c r="K22" s="69" t="s">
        <v>372</v>
      </c>
      <c r="L22" s="69" t="s">
        <v>373</v>
      </c>
      <c r="M22" s="217" t="s">
        <v>374</v>
      </c>
      <c r="N22" s="217"/>
      <c r="O22" s="217"/>
      <c r="P22" s="217"/>
      <c r="Q22" s="217"/>
    </row>
    <row r="23" spans="1:17" ht="26.25" customHeight="1">
      <c r="A23" s="11"/>
      <c r="B23" s="66"/>
      <c r="C23" s="68"/>
      <c r="D23" s="215"/>
      <c r="E23" s="215"/>
      <c r="F23" s="216" t="s">
        <v>10</v>
      </c>
      <c r="G23" s="216"/>
      <c r="H23" s="216"/>
      <c r="I23" s="217" t="s">
        <v>11</v>
      </c>
      <c r="J23" s="217"/>
      <c r="K23" s="69" t="s">
        <v>11</v>
      </c>
      <c r="L23" s="69" t="s">
        <v>11</v>
      </c>
      <c r="M23" s="217" t="s">
        <v>11</v>
      </c>
      <c r="N23" s="217"/>
      <c r="O23" s="217"/>
      <c r="P23" s="217"/>
      <c r="Q23" s="217"/>
    </row>
    <row r="24" spans="1:17" ht="28.5" customHeight="1">
      <c r="A24" s="11"/>
      <c r="B24" s="68"/>
      <c r="C24" s="67" t="s">
        <v>375</v>
      </c>
      <c r="D24" s="215"/>
      <c r="E24" s="215"/>
      <c r="F24" s="216" t="s">
        <v>376</v>
      </c>
      <c r="G24" s="216"/>
      <c r="H24" s="216"/>
      <c r="I24" s="217" t="s">
        <v>377</v>
      </c>
      <c r="J24" s="217"/>
      <c r="K24" s="69" t="s">
        <v>372</v>
      </c>
      <c r="L24" s="69" t="s">
        <v>378</v>
      </c>
      <c r="M24" s="217" t="s">
        <v>379</v>
      </c>
      <c r="N24" s="217"/>
      <c r="O24" s="217"/>
      <c r="P24" s="217"/>
      <c r="Q24" s="217"/>
    </row>
    <row r="25" spans="1:17" ht="27.75" customHeight="1">
      <c r="A25" s="11"/>
      <c r="B25" s="68"/>
      <c r="C25" s="66"/>
      <c r="D25" s="215"/>
      <c r="E25" s="215"/>
      <c r="F25" s="216" t="s">
        <v>10</v>
      </c>
      <c r="G25" s="216"/>
      <c r="H25" s="216"/>
      <c r="I25" s="217" t="s">
        <v>11</v>
      </c>
      <c r="J25" s="217"/>
      <c r="K25" s="69" t="s">
        <v>11</v>
      </c>
      <c r="L25" s="69" t="s">
        <v>11</v>
      </c>
      <c r="M25" s="217" t="s">
        <v>11</v>
      </c>
      <c r="N25" s="217"/>
      <c r="O25" s="217"/>
      <c r="P25" s="217"/>
      <c r="Q25" s="217"/>
    </row>
    <row r="26" spans="1:17" ht="21.75" customHeight="1">
      <c r="A26" s="11"/>
      <c r="B26" s="68"/>
      <c r="C26" s="68"/>
      <c r="D26" s="218" t="s">
        <v>380</v>
      </c>
      <c r="E26" s="218"/>
      <c r="F26" s="216" t="s">
        <v>381</v>
      </c>
      <c r="G26" s="216"/>
      <c r="H26" s="216"/>
      <c r="I26" s="217" t="s">
        <v>382</v>
      </c>
      <c r="J26" s="217"/>
      <c r="K26" s="69" t="s">
        <v>372</v>
      </c>
      <c r="L26" s="69" t="s">
        <v>11</v>
      </c>
      <c r="M26" s="217" t="s">
        <v>383</v>
      </c>
      <c r="N26" s="217"/>
      <c r="O26" s="217"/>
      <c r="P26" s="217"/>
      <c r="Q26" s="217"/>
    </row>
    <row r="27" spans="1:17" ht="21.75" customHeight="1">
      <c r="A27" s="11"/>
      <c r="B27" s="68"/>
      <c r="C27" s="68"/>
      <c r="D27" s="218" t="s">
        <v>384</v>
      </c>
      <c r="E27" s="218"/>
      <c r="F27" s="216" t="s">
        <v>385</v>
      </c>
      <c r="G27" s="216"/>
      <c r="H27" s="216"/>
      <c r="I27" s="217" t="s">
        <v>386</v>
      </c>
      <c r="J27" s="217"/>
      <c r="K27" s="69" t="s">
        <v>11</v>
      </c>
      <c r="L27" s="69" t="s">
        <v>378</v>
      </c>
      <c r="M27" s="217" t="s">
        <v>355</v>
      </c>
      <c r="N27" s="217"/>
      <c r="O27" s="217"/>
      <c r="P27" s="217"/>
      <c r="Q27" s="217"/>
    </row>
    <row r="28" spans="1:17" ht="28.5" customHeight="1">
      <c r="A28" s="11"/>
      <c r="B28" s="68"/>
      <c r="C28" s="67" t="s">
        <v>387</v>
      </c>
      <c r="D28" s="215"/>
      <c r="E28" s="215"/>
      <c r="F28" s="216" t="s">
        <v>388</v>
      </c>
      <c r="G28" s="216"/>
      <c r="H28" s="216"/>
      <c r="I28" s="217" t="s">
        <v>389</v>
      </c>
      <c r="J28" s="217"/>
      <c r="K28" s="69" t="s">
        <v>11</v>
      </c>
      <c r="L28" s="69" t="s">
        <v>390</v>
      </c>
      <c r="M28" s="217" t="s">
        <v>391</v>
      </c>
      <c r="N28" s="217"/>
      <c r="O28" s="217"/>
      <c r="P28" s="217"/>
      <c r="Q28" s="217"/>
    </row>
    <row r="29" spans="1:17" ht="36" customHeight="1">
      <c r="A29" s="11"/>
      <c r="B29" s="68"/>
      <c r="C29" s="66"/>
      <c r="D29" s="215"/>
      <c r="E29" s="215"/>
      <c r="F29" s="216" t="s">
        <v>10</v>
      </c>
      <c r="G29" s="216"/>
      <c r="H29" s="216"/>
      <c r="I29" s="217" t="s">
        <v>11</v>
      </c>
      <c r="J29" s="217"/>
      <c r="K29" s="69" t="s">
        <v>11</v>
      </c>
      <c r="L29" s="69" t="s">
        <v>11</v>
      </c>
      <c r="M29" s="217" t="s">
        <v>11</v>
      </c>
      <c r="N29" s="217"/>
      <c r="O29" s="217"/>
      <c r="P29" s="217"/>
      <c r="Q29" s="217"/>
    </row>
    <row r="30" spans="1:17" ht="23.25" customHeight="1">
      <c r="A30" s="11"/>
      <c r="B30" s="68"/>
      <c r="C30" s="68"/>
      <c r="D30" s="218" t="s">
        <v>392</v>
      </c>
      <c r="E30" s="218"/>
      <c r="F30" s="216" t="s">
        <v>393</v>
      </c>
      <c r="G30" s="216"/>
      <c r="H30" s="216"/>
      <c r="I30" s="217" t="s">
        <v>394</v>
      </c>
      <c r="J30" s="217"/>
      <c r="K30" s="69" t="s">
        <v>11</v>
      </c>
      <c r="L30" s="69" t="s">
        <v>390</v>
      </c>
      <c r="M30" s="217" t="s">
        <v>395</v>
      </c>
      <c r="N30" s="217"/>
      <c r="O30" s="217"/>
      <c r="P30" s="217"/>
      <c r="Q30" s="217"/>
    </row>
    <row r="31" spans="1:17" ht="23.25" customHeight="1">
      <c r="A31" s="11"/>
      <c r="B31" s="67" t="s">
        <v>396</v>
      </c>
      <c r="C31" s="68"/>
      <c r="D31" s="215"/>
      <c r="E31" s="215"/>
      <c r="F31" s="216" t="s">
        <v>397</v>
      </c>
      <c r="G31" s="216"/>
      <c r="H31" s="216"/>
      <c r="I31" s="217" t="s">
        <v>398</v>
      </c>
      <c r="J31" s="217"/>
      <c r="K31" s="69" t="s">
        <v>399</v>
      </c>
      <c r="L31" s="69" t="s">
        <v>11</v>
      </c>
      <c r="M31" s="217" t="s">
        <v>400</v>
      </c>
      <c r="N31" s="217"/>
      <c r="O31" s="217"/>
      <c r="P31" s="217"/>
      <c r="Q31" s="217"/>
    </row>
    <row r="32" spans="1:17" ht="38.25" customHeight="1">
      <c r="A32" s="11"/>
      <c r="B32" s="66"/>
      <c r="C32" s="68"/>
      <c r="D32" s="215"/>
      <c r="E32" s="215"/>
      <c r="F32" s="216" t="s">
        <v>10</v>
      </c>
      <c r="G32" s="216"/>
      <c r="H32" s="216"/>
      <c r="I32" s="217" t="s">
        <v>11</v>
      </c>
      <c r="J32" s="217"/>
      <c r="K32" s="69" t="s">
        <v>11</v>
      </c>
      <c r="L32" s="69" t="s">
        <v>11</v>
      </c>
      <c r="M32" s="217" t="s">
        <v>11</v>
      </c>
      <c r="N32" s="217"/>
      <c r="O32" s="217"/>
      <c r="P32" s="217"/>
      <c r="Q32" s="217"/>
    </row>
    <row r="33" spans="2:17" ht="20.25" customHeight="1">
      <c r="B33" s="68"/>
      <c r="C33" s="67" t="s">
        <v>401</v>
      </c>
      <c r="D33" s="215"/>
      <c r="E33" s="215"/>
      <c r="F33" s="216" t="s">
        <v>402</v>
      </c>
      <c r="G33" s="216"/>
      <c r="H33" s="216"/>
      <c r="I33" s="217" t="s">
        <v>403</v>
      </c>
      <c r="J33" s="217"/>
      <c r="K33" s="69" t="s">
        <v>399</v>
      </c>
      <c r="L33" s="69" t="s">
        <v>11</v>
      </c>
      <c r="M33" s="217" t="s">
        <v>404</v>
      </c>
      <c r="N33" s="217"/>
      <c r="O33" s="217"/>
      <c r="P33" s="217"/>
      <c r="Q33" s="217"/>
    </row>
    <row r="34" spans="2:17" ht="41.25" customHeight="1">
      <c r="B34" s="68"/>
      <c r="C34" s="66"/>
      <c r="D34" s="215"/>
      <c r="E34" s="215"/>
      <c r="F34" s="216" t="s">
        <v>10</v>
      </c>
      <c r="G34" s="216"/>
      <c r="H34" s="216"/>
      <c r="I34" s="217" t="s">
        <v>11</v>
      </c>
      <c r="J34" s="217"/>
      <c r="K34" s="69" t="s">
        <v>11</v>
      </c>
      <c r="L34" s="69" t="s">
        <v>11</v>
      </c>
      <c r="M34" s="217" t="s">
        <v>11</v>
      </c>
      <c r="N34" s="217"/>
      <c r="O34" s="217"/>
      <c r="P34" s="217"/>
      <c r="Q34" s="217"/>
    </row>
    <row r="35" spans="2:17" ht="19.5" customHeight="1">
      <c r="B35" s="68"/>
      <c r="C35" s="68"/>
      <c r="D35" s="218" t="s">
        <v>351</v>
      </c>
      <c r="E35" s="218"/>
      <c r="F35" s="216" t="s">
        <v>352</v>
      </c>
      <c r="G35" s="216"/>
      <c r="H35" s="216"/>
      <c r="I35" s="217" t="s">
        <v>403</v>
      </c>
      <c r="J35" s="217"/>
      <c r="K35" s="69" t="s">
        <v>399</v>
      </c>
      <c r="L35" s="69" t="s">
        <v>11</v>
      </c>
      <c r="M35" s="217" t="s">
        <v>404</v>
      </c>
      <c r="N35" s="217"/>
      <c r="O35" s="217"/>
      <c r="P35" s="217"/>
      <c r="Q35" s="217"/>
    </row>
    <row r="36" spans="2:17" ht="19.5" customHeight="1">
      <c r="B36" s="67" t="s">
        <v>405</v>
      </c>
      <c r="C36" s="68"/>
      <c r="D36" s="215"/>
      <c r="E36" s="215"/>
      <c r="F36" s="216" t="s">
        <v>155</v>
      </c>
      <c r="G36" s="216"/>
      <c r="H36" s="216"/>
      <c r="I36" s="217" t="s">
        <v>406</v>
      </c>
      <c r="J36" s="217"/>
      <c r="K36" s="69" t="s">
        <v>11</v>
      </c>
      <c r="L36" s="69" t="s">
        <v>407</v>
      </c>
      <c r="M36" s="217" t="s">
        <v>408</v>
      </c>
      <c r="N36" s="217"/>
      <c r="O36" s="217"/>
      <c r="P36" s="217"/>
      <c r="Q36" s="217"/>
    </row>
    <row r="37" spans="2:17" ht="29.25" customHeight="1">
      <c r="B37" s="66"/>
      <c r="C37" s="68"/>
      <c r="D37" s="215"/>
      <c r="E37" s="215"/>
      <c r="F37" s="216" t="s">
        <v>10</v>
      </c>
      <c r="G37" s="216"/>
      <c r="H37" s="216"/>
      <c r="I37" s="217" t="s">
        <v>409</v>
      </c>
      <c r="J37" s="217"/>
      <c r="K37" s="69" t="s">
        <v>11</v>
      </c>
      <c r="L37" s="69" t="s">
        <v>11</v>
      </c>
      <c r="M37" s="217" t="s">
        <v>409</v>
      </c>
      <c r="N37" s="217"/>
      <c r="O37" s="217"/>
      <c r="P37" s="217"/>
      <c r="Q37" s="217"/>
    </row>
    <row r="38" spans="2:17" ht="18" customHeight="1">
      <c r="B38" s="68"/>
      <c r="C38" s="67" t="s">
        <v>410</v>
      </c>
      <c r="D38" s="215"/>
      <c r="E38" s="215"/>
      <c r="F38" s="216" t="s">
        <v>156</v>
      </c>
      <c r="G38" s="216"/>
      <c r="H38" s="216"/>
      <c r="I38" s="217" t="s">
        <v>411</v>
      </c>
      <c r="J38" s="217"/>
      <c r="K38" s="69" t="s">
        <v>11</v>
      </c>
      <c r="L38" s="69" t="s">
        <v>412</v>
      </c>
      <c r="M38" s="217" t="s">
        <v>413</v>
      </c>
      <c r="N38" s="217"/>
      <c r="O38" s="217"/>
      <c r="P38" s="217"/>
      <c r="Q38" s="217"/>
    </row>
    <row r="39" spans="2:17" ht="28.5" customHeight="1">
      <c r="B39" s="68"/>
      <c r="C39" s="66"/>
      <c r="D39" s="215"/>
      <c r="E39" s="215"/>
      <c r="F39" s="216" t="s">
        <v>10</v>
      </c>
      <c r="G39" s="216"/>
      <c r="H39" s="216"/>
      <c r="I39" s="217" t="s">
        <v>11</v>
      </c>
      <c r="J39" s="217"/>
      <c r="K39" s="69" t="s">
        <v>11</v>
      </c>
      <c r="L39" s="69" t="s">
        <v>11</v>
      </c>
      <c r="M39" s="217" t="s">
        <v>11</v>
      </c>
      <c r="N39" s="217"/>
      <c r="O39" s="217"/>
      <c r="P39" s="217"/>
      <c r="Q39" s="217"/>
    </row>
    <row r="40" spans="2:17" ht="18" customHeight="1">
      <c r="B40" s="68"/>
      <c r="C40" s="68"/>
      <c r="D40" s="218" t="s">
        <v>414</v>
      </c>
      <c r="E40" s="218"/>
      <c r="F40" s="216" t="s">
        <v>415</v>
      </c>
      <c r="G40" s="216"/>
      <c r="H40" s="216"/>
      <c r="I40" s="217" t="s">
        <v>11</v>
      </c>
      <c r="J40" s="217"/>
      <c r="K40" s="69" t="s">
        <v>11</v>
      </c>
      <c r="L40" s="69" t="s">
        <v>412</v>
      </c>
      <c r="M40" s="217" t="s">
        <v>412</v>
      </c>
      <c r="N40" s="217"/>
      <c r="O40" s="217"/>
      <c r="P40" s="217"/>
      <c r="Q40" s="217"/>
    </row>
    <row r="41" spans="2:17" ht="19.5" customHeight="1">
      <c r="B41" s="68"/>
      <c r="C41" s="67" t="s">
        <v>416</v>
      </c>
      <c r="D41" s="215"/>
      <c r="E41" s="215"/>
      <c r="F41" s="216" t="s">
        <v>60</v>
      </c>
      <c r="G41" s="216"/>
      <c r="H41" s="216"/>
      <c r="I41" s="217" t="s">
        <v>409</v>
      </c>
      <c r="J41" s="217"/>
      <c r="K41" s="69" t="s">
        <v>11</v>
      </c>
      <c r="L41" s="69" t="s">
        <v>417</v>
      </c>
      <c r="M41" s="217" t="s">
        <v>418</v>
      </c>
      <c r="N41" s="217"/>
      <c r="O41" s="217"/>
      <c r="P41" s="217"/>
      <c r="Q41" s="217"/>
    </row>
    <row r="42" spans="2:17" ht="36" customHeight="1">
      <c r="B42" s="68"/>
      <c r="C42" s="66"/>
      <c r="D42" s="215"/>
      <c r="E42" s="215"/>
      <c r="F42" s="216" t="s">
        <v>10</v>
      </c>
      <c r="G42" s="216"/>
      <c r="H42" s="216"/>
      <c r="I42" s="217" t="s">
        <v>409</v>
      </c>
      <c r="J42" s="217"/>
      <c r="K42" s="69" t="s">
        <v>11</v>
      </c>
      <c r="L42" s="69" t="s">
        <v>11</v>
      </c>
      <c r="M42" s="217" t="s">
        <v>409</v>
      </c>
      <c r="N42" s="217"/>
      <c r="O42" s="217"/>
      <c r="P42" s="217"/>
      <c r="Q42" s="217"/>
    </row>
    <row r="43" spans="2:17" ht="30.75" customHeight="1">
      <c r="B43" s="68"/>
      <c r="C43" s="68"/>
      <c r="D43" s="218" t="s">
        <v>204</v>
      </c>
      <c r="E43" s="218"/>
      <c r="F43" s="216" t="s">
        <v>205</v>
      </c>
      <c r="G43" s="216"/>
      <c r="H43" s="216"/>
      <c r="I43" s="217" t="s">
        <v>11</v>
      </c>
      <c r="J43" s="217"/>
      <c r="K43" s="69" t="s">
        <v>11</v>
      </c>
      <c r="L43" s="69" t="s">
        <v>417</v>
      </c>
      <c r="M43" s="217" t="s">
        <v>417</v>
      </c>
      <c r="N43" s="217"/>
      <c r="O43" s="217"/>
      <c r="P43" s="217"/>
      <c r="Q43" s="217"/>
    </row>
    <row r="44" spans="2:17" ht="21" customHeight="1">
      <c r="B44" s="67" t="s">
        <v>209</v>
      </c>
      <c r="C44" s="68"/>
      <c r="D44" s="215"/>
      <c r="E44" s="215"/>
      <c r="F44" s="216" t="s">
        <v>210</v>
      </c>
      <c r="G44" s="216"/>
      <c r="H44" s="216"/>
      <c r="I44" s="217" t="s">
        <v>419</v>
      </c>
      <c r="J44" s="217"/>
      <c r="K44" s="69" t="s">
        <v>420</v>
      </c>
      <c r="L44" s="69" t="s">
        <v>421</v>
      </c>
      <c r="M44" s="217" t="s">
        <v>422</v>
      </c>
      <c r="N44" s="217"/>
      <c r="O44" s="217"/>
      <c r="P44" s="217"/>
      <c r="Q44" s="217"/>
    </row>
    <row r="45" spans="2:17" ht="30" customHeight="1">
      <c r="B45" s="66"/>
      <c r="C45" s="68"/>
      <c r="D45" s="215"/>
      <c r="E45" s="215"/>
      <c r="F45" s="216" t="s">
        <v>10</v>
      </c>
      <c r="G45" s="216"/>
      <c r="H45" s="216"/>
      <c r="I45" s="217" t="s">
        <v>211</v>
      </c>
      <c r="J45" s="217"/>
      <c r="K45" s="69" t="s">
        <v>11</v>
      </c>
      <c r="L45" s="69" t="s">
        <v>11</v>
      </c>
      <c r="M45" s="217" t="s">
        <v>211</v>
      </c>
      <c r="N45" s="217"/>
      <c r="O45" s="217"/>
      <c r="P45" s="217"/>
      <c r="Q45" s="217"/>
    </row>
    <row r="46" spans="2:17" ht="18.75" customHeight="1">
      <c r="B46" s="68"/>
      <c r="C46" s="67" t="s">
        <v>423</v>
      </c>
      <c r="D46" s="215"/>
      <c r="E46" s="215"/>
      <c r="F46" s="216" t="s">
        <v>424</v>
      </c>
      <c r="G46" s="216"/>
      <c r="H46" s="216"/>
      <c r="I46" s="217" t="s">
        <v>425</v>
      </c>
      <c r="J46" s="217"/>
      <c r="K46" s="69" t="s">
        <v>420</v>
      </c>
      <c r="L46" s="69" t="s">
        <v>11</v>
      </c>
      <c r="M46" s="217" t="s">
        <v>426</v>
      </c>
      <c r="N46" s="217"/>
      <c r="O46" s="217"/>
      <c r="P46" s="217"/>
      <c r="Q46" s="217"/>
    </row>
    <row r="47" spans="2:17" ht="42" customHeight="1">
      <c r="B47" s="68"/>
      <c r="C47" s="66"/>
      <c r="D47" s="215"/>
      <c r="E47" s="215"/>
      <c r="F47" s="216" t="s">
        <v>10</v>
      </c>
      <c r="G47" s="216"/>
      <c r="H47" s="216"/>
      <c r="I47" s="217" t="s">
        <v>11</v>
      </c>
      <c r="J47" s="217"/>
      <c r="K47" s="69" t="s">
        <v>11</v>
      </c>
      <c r="L47" s="69" t="s">
        <v>11</v>
      </c>
      <c r="M47" s="217" t="s">
        <v>11</v>
      </c>
      <c r="N47" s="217"/>
      <c r="O47" s="217"/>
      <c r="P47" s="217"/>
      <c r="Q47" s="217"/>
    </row>
    <row r="48" spans="2:17" ht="36.75" customHeight="1">
      <c r="B48" s="68"/>
      <c r="C48" s="68"/>
      <c r="D48" s="218" t="s">
        <v>427</v>
      </c>
      <c r="E48" s="218"/>
      <c r="F48" s="216" t="s">
        <v>428</v>
      </c>
      <c r="G48" s="216"/>
      <c r="H48" s="216"/>
      <c r="I48" s="217" t="s">
        <v>429</v>
      </c>
      <c r="J48" s="217"/>
      <c r="K48" s="69" t="s">
        <v>420</v>
      </c>
      <c r="L48" s="69" t="s">
        <v>11</v>
      </c>
      <c r="M48" s="217" t="s">
        <v>430</v>
      </c>
      <c r="N48" s="217"/>
      <c r="O48" s="217"/>
      <c r="P48" s="217"/>
      <c r="Q48" s="217"/>
    </row>
    <row r="49" spans="2:17" ht="15">
      <c r="B49" s="68"/>
      <c r="C49" s="67" t="s">
        <v>212</v>
      </c>
      <c r="D49" s="215"/>
      <c r="E49" s="215"/>
      <c r="F49" s="216" t="s">
        <v>213</v>
      </c>
      <c r="G49" s="216"/>
      <c r="H49" s="216"/>
      <c r="I49" s="217" t="s">
        <v>431</v>
      </c>
      <c r="J49" s="217"/>
      <c r="K49" s="69" t="s">
        <v>11</v>
      </c>
      <c r="L49" s="69" t="s">
        <v>432</v>
      </c>
      <c r="M49" s="217" t="s">
        <v>433</v>
      </c>
      <c r="N49" s="217"/>
      <c r="O49" s="217"/>
      <c r="P49" s="217"/>
      <c r="Q49" s="217"/>
    </row>
    <row r="50" spans="2:17" ht="42.75" customHeight="1">
      <c r="B50" s="68"/>
      <c r="C50" s="66"/>
      <c r="D50" s="215"/>
      <c r="E50" s="215"/>
      <c r="F50" s="216" t="s">
        <v>10</v>
      </c>
      <c r="G50" s="216"/>
      <c r="H50" s="216"/>
      <c r="I50" s="217" t="s">
        <v>214</v>
      </c>
      <c r="J50" s="217"/>
      <c r="K50" s="69" t="s">
        <v>11</v>
      </c>
      <c r="L50" s="69" t="s">
        <v>11</v>
      </c>
      <c r="M50" s="217" t="s">
        <v>214</v>
      </c>
      <c r="N50" s="217"/>
      <c r="O50" s="217"/>
      <c r="P50" s="217"/>
      <c r="Q50" s="217"/>
    </row>
    <row r="51" spans="2:17" ht="15">
      <c r="B51" s="68"/>
      <c r="C51" s="68"/>
      <c r="D51" s="218" t="s">
        <v>434</v>
      </c>
      <c r="E51" s="218"/>
      <c r="F51" s="216" t="s">
        <v>435</v>
      </c>
      <c r="G51" s="216"/>
      <c r="H51" s="216"/>
      <c r="I51" s="217" t="s">
        <v>436</v>
      </c>
      <c r="J51" s="217"/>
      <c r="K51" s="69" t="s">
        <v>11</v>
      </c>
      <c r="L51" s="69" t="s">
        <v>437</v>
      </c>
      <c r="M51" s="217" t="s">
        <v>438</v>
      </c>
      <c r="N51" s="217"/>
      <c r="O51" s="217"/>
      <c r="P51" s="217"/>
      <c r="Q51" s="217"/>
    </row>
    <row r="52" spans="2:17" ht="15">
      <c r="B52" s="68"/>
      <c r="C52" s="68"/>
      <c r="D52" s="218" t="s">
        <v>215</v>
      </c>
      <c r="E52" s="218"/>
      <c r="F52" s="216" t="s">
        <v>216</v>
      </c>
      <c r="G52" s="216"/>
      <c r="H52" s="216"/>
      <c r="I52" s="217" t="s">
        <v>217</v>
      </c>
      <c r="J52" s="217"/>
      <c r="K52" s="69" t="s">
        <v>11</v>
      </c>
      <c r="L52" s="69" t="s">
        <v>439</v>
      </c>
      <c r="M52" s="217" t="s">
        <v>440</v>
      </c>
      <c r="N52" s="217"/>
      <c r="O52" s="217"/>
      <c r="P52" s="217"/>
      <c r="Q52" s="217"/>
    </row>
    <row r="53" spans="2:17" ht="15">
      <c r="B53" s="68"/>
      <c r="C53" s="67" t="s">
        <v>441</v>
      </c>
      <c r="D53" s="215"/>
      <c r="E53" s="215"/>
      <c r="F53" s="216" t="s">
        <v>222</v>
      </c>
      <c r="G53" s="216"/>
      <c r="H53" s="216"/>
      <c r="I53" s="217" t="s">
        <v>442</v>
      </c>
      <c r="J53" s="217"/>
      <c r="K53" s="69" t="s">
        <v>11</v>
      </c>
      <c r="L53" s="69" t="s">
        <v>443</v>
      </c>
      <c r="M53" s="217" t="s">
        <v>444</v>
      </c>
      <c r="N53" s="217"/>
      <c r="O53" s="217"/>
      <c r="P53" s="217"/>
      <c r="Q53" s="217"/>
    </row>
    <row r="54" spans="2:17" ht="39.75" customHeight="1">
      <c r="B54" s="68"/>
      <c r="C54" s="66"/>
      <c r="D54" s="215"/>
      <c r="E54" s="215"/>
      <c r="F54" s="216" t="s">
        <v>10</v>
      </c>
      <c r="G54" s="216"/>
      <c r="H54" s="216"/>
      <c r="I54" s="217" t="s">
        <v>11</v>
      </c>
      <c r="J54" s="217"/>
      <c r="K54" s="69" t="s">
        <v>11</v>
      </c>
      <c r="L54" s="69" t="s">
        <v>11</v>
      </c>
      <c r="M54" s="217" t="s">
        <v>11</v>
      </c>
      <c r="N54" s="217"/>
      <c r="O54" s="217"/>
      <c r="P54" s="217"/>
      <c r="Q54" s="217"/>
    </row>
    <row r="55" spans="2:17" ht="43.5" customHeight="1">
      <c r="B55" s="68"/>
      <c r="C55" s="68"/>
      <c r="D55" s="218" t="s">
        <v>427</v>
      </c>
      <c r="E55" s="218"/>
      <c r="F55" s="216" t="s">
        <v>428</v>
      </c>
      <c r="G55" s="216"/>
      <c r="H55" s="216"/>
      <c r="I55" s="217" t="s">
        <v>442</v>
      </c>
      <c r="J55" s="217"/>
      <c r="K55" s="69" t="s">
        <v>11</v>
      </c>
      <c r="L55" s="69" t="s">
        <v>443</v>
      </c>
      <c r="M55" s="217" t="s">
        <v>444</v>
      </c>
      <c r="N55" s="217"/>
      <c r="O55" s="217"/>
      <c r="P55" s="217"/>
      <c r="Q55" s="217"/>
    </row>
    <row r="56" spans="2:17" ht="21.75" customHeight="1">
      <c r="B56" s="67" t="s">
        <v>445</v>
      </c>
      <c r="C56" s="68"/>
      <c r="D56" s="215"/>
      <c r="E56" s="215"/>
      <c r="F56" s="216" t="s">
        <v>12</v>
      </c>
      <c r="G56" s="216"/>
      <c r="H56" s="216"/>
      <c r="I56" s="217" t="s">
        <v>446</v>
      </c>
      <c r="J56" s="217"/>
      <c r="K56" s="69" t="s">
        <v>447</v>
      </c>
      <c r="L56" s="69" t="s">
        <v>11</v>
      </c>
      <c r="M56" s="217" t="s">
        <v>448</v>
      </c>
      <c r="N56" s="217"/>
      <c r="O56" s="217"/>
      <c r="P56" s="217"/>
      <c r="Q56" s="217"/>
    </row>
    <row r="57" spans="2:17" ht="30" customHeight="1">
      <c r="B57" s="66"/>
      <c r="C57" s="68"/>
      <c r="D57" s="215"/>
      <c r="E57" s="215"/>
      <c r="F57" s="216" t="s">
        <v>10</v>
      </c>
      <c r="G57" s="216"/>
      <c r="H57" s="216"/>
      <c r="I57" s="217" t="s">
        <v>11</v>
      </c>
      <c r="J57" s="217"/>
      <c r="K57" s="69" t="s">
        <v>11</v>
      </c>
      <c r="L57" s="69" t="s">
        <v>11</v>
      </c>
      <c r="M57" s="217" t="s">
        <v>11</v>
      </c>
      <c r="N57" s="217"/>
      <c r="O57" s="217"/>
      <c r="P57" s="217"/>
      <c r="Q57" s="217"/>
    </row>
    <row r="58" spans="2:17" ht="19.5" customHeight="1">
      <c r="B58" s="68"/>
      <c r="C58" s="67" t="s">
        <v>449</v>
      </c>
      <c r="D58" s="215"/>
      <c r="E58" s="215"/>
      <c r="F58" s="216" t="s">
        <v>13</v>
      </c>
      <c r="G58" s="216"/>
      <c r="H58" s="216"/>
      <c r="I58" s="217" t="s">
        <v>446</v>
      </c>
      <c r="J58" s="217"/>
      <c r="K58" s="69" t="s">
        <v>447</v>
      </c>
      <c r="L58" s="69" t="s">
        <v>11</v>
      </c>
      <c r="M58" s="217" t="s">
        <v>448</v>
      </c>
      <c r="N58" s="217"/>
      <c r="O58" s="217"/>
      <c r="P58" s="217"/>
      <c r="Q58" s="217"/>
    </row>
    <row r="59" spans="2:17" ht="29.25" customHeight="1">
      <c r="B59" s="68"/>
      <c r="C59" s="66"/>
      <c r="D59" s="215"/>
      <c r="E59" s="215"/>
      <c r="F59" s="216" t="s">
        <v>10</v>
      </c>
      <c r="G59" s="216"/>
      <c r="H59" s="216"/>
      <c r="I59" s="217" t="s">
        <v>11</v>
      </c>
      <c r="J59" s="217"/>
      <c r="K59" s="69" t="s">
        <v>11</v>
      </c>
      <c r="L59" s="69" t="s">
        <v>11</v>
      </c>
      <c r="M59" s="217" t="s">
        <v>11</v>
      </c>
      <c r="N59" s="217"/>
      <c r="O59" s="217"/>
      <c r="P59" s="217"/>
      <c r="Q59" s="217"/>
    </row>
    <row r="60" spans="2:17" ht="18.75" customHeight="1">
      <c r="B60" s="68"/>
      <c r="C60" s="68"/>
      <c r="D60" s="218" t="s">
        <v>434</v>
      </c>
      <c r="E60" s="218"/>
      <c r="F60" s="216" t="s">
        <v>435</v>
      </c>
      <c r="G60" s="216"/>
      <c r="H60" s="216"/>
      <c r="I60" s="217" t="s">
        <v>450</v>
      </c>
      <c r="J60" s="217"/>
      <c r="K60" s="69" t="s">
        <v>447</v>
      </c>
      <c r="L60" s="69" t="s">
        <v>11</v>
      </c>
      <c r="M60" s="217" t="s">
        <v>451</v>
      </c>
      <c r="N60" s="217"/>
      <c r="O60" s="217"/>
      <c r="P60" s="217"/>
      <c r="Q60" s="217"/>
    </row>
    <row r="61" spans="2:17" ht="20.25" customHeight="1">
      <c r="B61" s="67" t="s">
        <v>452</v>
      </c>
      <c r="C61" s="68"/>
      <c r="D61" s="215"/>
      <c r="E61" s="215"/>
      <c r="F61" s="216" t="s">
        <v>453</v>
      </c>
      <c r="G61" s="216"/>
      <c r="H61" s="216"/>
      <c r="I61" s="217" t="s">
        <v>454</v>
      </c>
      <c r="J61" s="217"/>
      <c r="K61" s="69" t="s">
        <v>11</v>
      </c>
      <c r="L61" s="69" t="s">
        <v>455</v>
      </c>
      <c r="M61" s="217" t="s">
        <v>456</v>
      </c>
      <c r="N61" s="217"/>
      <c r="O61" s="217"/>
      <c r="P61" s="217"/>
      <c r="Q61" s="217"/>
    </row>
    <row r="62" spans="2:17" ht="39" customHeight="1">
      <c r="B62" s="66"/>
      <c r="C62" s="68"/>
      <c r="D62" s="215"/>
      <c r="E62" s="215"/>
      <c r="F62" s="216" t="s">
        <v>10</v>
      </c>
      <c r="G62" s="216"/>
      <c r="H62" s="216"/>
      <c r="I62" s="217" t="s">
        <v>11</v>
      </c>
      <c r="J62" s="217"/>
      <c r="K62" s="69" t="s">
        <v>11</v>
      </c>
      <c r="L62" s="69" t="s">
        <v>11</v>
      </c>
      <c r="M62" s="217" t="s">
        <v>11</v>
      </c>
      <c r="N62" s="217"/>
      <c r="O62" s="217"/>
      <c r="P62" s="217"/>
      <c r="Q62" s="217"/>
    </row>
    <row r="63" spans="2:17" ht="25.5" customHeight="1">
      <c r="B63" s="68"/>
      <c r="C63" s="67" t="s">
        <v>457</v>
      </c>
      <c r="D63" s="215"/>
      <c r="E63" s="215"/>
      <c r="F63" s="216" t="s">
        <v>458</v>
      </c>
      <c r="G63" s="216"/>
      <c r="H63" s="216"/>
      <c r="I63" s="217" t="s">
        <v>454</v>
      </c>
      <c r="J63" s="217"/>
      <c r="K63" s="69" t="s">
        <v>11</v>
      </c>
      <c r="L63" s="69" t="s">
        <v>455</v>
      </c>
      <c r="M63" s="217" t="s">
        <v>456</v>
      </c>
      <c r="N63" s="217"/>
      <c r="O63" s="217"/>
      <c r="P63" s="217"/>
      <c r="Q63" s="217"/>
    </row>
    <row r="64" spans="2:17" ht="39.75" customHeight="1">
      <c r="B64" s="68"/>
      <c r="C64" s="66"/>
      <c r="D64" s="215"/>
      <c r="E64" s="215"/>
      <c r="F64" s="216" t="s">
        <v>10</v>
      </c>
      <c r="G64" s="216"/>
      <c r="H64" s="216"/>
      <c r="I64" s="217" t="s">
        <v>11</v>
      </c>
      <c r="J64" s="217"/>
      <c r="K64" s="69" t="s">
        <v>11</v>
      </c>
      <c r="L64" s="69" t="s">
        <v>11</v>
      </c>
      <c r="M64" s="217" t="s">
        <v>11</v>
      </c>
      <c r="N64" s="217"/>
      <c r="O64" s="217"/>
      <c r="P64" s="217"/>
      <c r="Q64" s="217"/>
    </row>
    <row r="65" spans="2:17" ht="19.5" customHeight="1">
      <c r="B65" s="68"/>
      <c r="C65" s="68"/>
      <c r="D65" s="218" t="s">
        <v>414</v>
      </c>
      <c r="E65" s="218"/>
      <c r="F65" s="216" t="s">
        <v>415</v>
      </c>
      <c r="G65" s="216"/>
      <c r="H65" s="216"/>
      <c r="I65" s="217" t="s">
        <v>454</v>
      </c>
      <c r="J65" s="217"/>
      <c r="K65" s="69" t="s">
        <v>11</v>
      </c>
      <c r="L65" s="69" t="s">
        <v>459</v>
      </c>
      <c r="M65" s="217" t="s">
        <v>460</v>
      </c>
      <c r="N65" s="217"/>
      <c r="O65" s="217"/>
      <c r="P65" s="217"/>
      <c r="Q65" s="217"/>
    </row>
    <row r="66" spans="2:17" ht="19.5" customHeight="1">
      <c r="B66" s="68"/>
      <c r="C66" s="68"/>
      <c r="D66" s="218" t="s">
        <v>152</v>
      </c>
      <c r="E66" s="218"/>
      <c r="F66" s="216" t="s">
        <v>153</v>
      </c>
      <c r="G66" s="216"/>
      <c r="H66" s="216"/>
      <c r="I66" s="217" t="s">
        <v>11</v>
      </c>
      <c r="J66" s="217"/>
      <c r="K66" s="69" t="s">
        <v>11</v>
      </c>
      <c r="L66" s="69" t="s">
        <v>461</v>
      </c>
      <c r="M66" s="217" t="s">
        <v>461</v>
      </c>
      <c r="N66" s="217"/>
      <c r="O66" s="217"/>
      <c r="P66" s="217"/>
      <c r="Q66" s="217"/>
    </row>
    <row r="67" spans="2:17" ht="19.5" customHeight="1">
      <c r="B67" s="211" t="s">
        <v>9</v>
      </c>
      <c r="C67" s="211"/>
      <c r="D67" s="211"/>
      <c r="E67" s="211"/>
      <c r="F67" s="211"/>
      <c r="G67" s="211"/>
      <c r="H67" s="70" t="s">
        <v>86</v>
      </c>
      <c r="I67" s="208" t="s">
        <v>462</v>
      </c>
      <c r="J67" s="208"/>
      <c r="K67" s="71" t="s">
        <v>463</v>
      </c>
      <c r="L67" s="71" t="s">
        <v>464</v>
      </c>
      <c r="M67" s="208" t="s">
        <v>465</v>
      </c>
      <c r="N67" s="208"/>
      <c r="O67" s="208"/>
      <c r="P67" s="208"/>
      <c r="Q67" s="208"/>
    </row>
    <row r="68" spans="2:17" ht="39" customHeight="1">
      <c r="B68" s="212"/>
      <c r="C68" s="212"/>
      <c r="D68" s="212"/>
      <c r="E68" s="212"/>
      <c r="F68" s="213" t="s">
        <v>10</v>
      </c>
      <c r="G68" s="213"/>
      <c r="H68" s="213"/>
      <c r="I68" s="214" t="s">
        <v>157</v>
      </c>
      <c r="J68" s="214"/>
      <c r="K68" s="72" t="s">
        <v>11</v>
      </c>
      <c r="L68" s="72" t="s">
        <v>11</v>
      </c>
      <c r="M68" s="214" t="s">
        <v>157</v>
      </c>
      <c r="N68" s="214"/>
      <c r="O68" s="214"/>
      <c r="P68" s="214"/>
      <c r="Q68" s="214"/>
    </row>
    <row r="69" spans="2:17" ht="24.75" customHeight="1">
      <c r="B69" s="207" t="s">
        <v>14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2:17" ht="21" customHeight="1">
      <c r="B70" s="67" t="s">
        <v>62</v>
      </c>
      <c r="C70" s="68"/>
      <c r="D70" s="215"/>
      <c r="E70" s="215"/>
      <c r="F70" s="216" t="s">
        <v>466</v>
      </c>
      <c r="G70" s="216"/>
      <c r="H70" s="216"/>
      <c r="I70" s="217" t="s">
        <v>467</v>
      </c>
      <c r="J70" s="217"/>
      <c r="K70" s="69" t="s">
        <v>468</v>
      </c>
      <c r="L70" s="69" t="s">
        <v>11</v>
      </c>
      <c r="M70" s="217" t="s">
        <v>469</v>
      </c>
      <c r="N70" s="217"/>
      <c r="O70" s="217"/>
      <c r="P70" s="217"/>
      <c r="Q70" s="217"/>
    </row>
    <row r="71" spans="2:17" ht="27.75" customHeight="1">
      <c r="B71" s="66"/>
      <c r="C71" s="68"/>
      <c r="D71" s="215"/>
      <c r="E71" s="215"/>
      <c r="F71" s="216" t="s">
        <v>10</v>
      </c>
      <c r="G71" s="216"/>
      <c r="H71" s="216"/>
      <c r="I71" s="217" t="s">
        <v>470</v>
      </c>
      <c r="J71" s="217"/>
      <c r="K71" s="69" t="s">
        <v>468</v>
      </c>
      <c r="L71" s="69" t="s">
        <v>11</v>
      </c>
      <c r="M71" s="217" t="s">
        <v>471</v>
      </c>
      <c r="N71" s="217"/>
      <c r="O71" s="217"/>
      <c r="P71" s="217"/>
      <c r="Q71" s="217"/>
    </row>
    <row r="72" spans="2:17" ht="19.5" customHeight="1">
      <c r="B72" s="68"/>
      <c r="C72" s="67" t="s">
        <v>63</v>
      </c>
      <c r="D72" s="215"/>
      <c r="E72" s="215"/>
      <c r="F72" s="216" t="s">
        <v>472</v>
      </c>
      <c r="G72" s="216"/>
      <c r="H72" s="216"/>
      <c r="I72" s="217" t="s">
        <v>467</v>
      </c>
      <c r="J72" s="217"/>
      <c r="K72" s="69" t="s">
        <v>468</v>
      </c>
      <c r="L72" s="69" t="s">
        <v>11</v>
      </c>
      <c r="M72" s="217" t="s">
        <v>469</v>
      </c>
      <c r="N72" s="217"/>
      <c r="O72" s="217"/>
      <c r="P72" s="217"/>
      <c r="Q72" s="217"/>
    </row>
    <row r="73" spans="2:17" ht="38.25" customHeight="1">
      <c r="B73" s="68"/>
      <c r="C73" s="66"/>
      <c r="D73" s="215"/>
      <c r="E73" s="215"/>
      <c r="F73" s="216" t="s">
        <v>10</v>
      </c>
      <c r="G73" s="216"/>
      <c r="H73" s="216"/>
      <c r="I73" s="217" t="s">
        <v>470</v>
      </c>
      <c r="J73" s="217"/>
      <c r="K73" s="69" t="s">
        <v>468</v>
      </c>
      <c r="L73" s="69" t="s">
        <v>11</v>
      </c>
      <c r="M73" s="217" t="s">
        <v>471</v>
      </c>
      <c r="N73" s="217"/>
      <c r="O73" s="217"/>
      <c r="P73" s="217"/>
      <c r="Q73" s="217"/>
    </row>
    <row r="74" spans="2:17" ht="45" customHeight="1">
      <c r="B74" s="68"/>
      <c r="C74" s="68"/>
      <c r="D74" s="218" t="s">
        <v>473</v>
      </c>
      <c r="E74" s="218"/>
      <c r="F74" s="216" t="s">
        <v>474</v>
      </c>
      <c r="G74" s="216"/>
      <c r="H74" s="216"/>
      <c r="I74" s="217" t="s">
        <v>475</v>
      </c>
      <c r="J74" s="217"/>
      <c r="K74" s="69" t="s">
        <v>476</v>
      </c>
      <c r="L74" s="69" t="s">
        <v>11</v>
      </c>
      <c r="M74" s="217" t="s">
        <v>477</v>
      </c>
      <c r="N74" s="217"/>
      <c r="O74" s="217"/>
      <c r="P74" s="217"/>
      <c r="Q74" s="217"/>
    </row>
    <row r="75" spans="2:17" ht="46.5" customHeight="1">
      <c r="B75" s="68"/>
      <c r="C75" s="68"/>
      <c r="D75" s="218" t="s">
        <v>478</v>
      </c>
      <c r="E75" s="218"/>
      <c r="F75" s="216" t="s">
        <v>474</v>
      </c>
      <c r="G75" s="216"/>
      <c r="H75" s="216"/>
      <c r="I75" s="217" t="s">
        <v>479</v>
      </c>
      <c r="J75" s="217"/>
      <c r="K75" s="69" t="s">
        <v>480</v>
      </c>
      <c r="L75" s="69" t="s">
        <v>11</v>
      </c>
      <c r="M75" s="217" t="s">
        <v>481</v>
      </c>
      <c r="N75" s="217"/>
      <c r="O75" s="217"/>
      <c r="P75" s="217"/>
      <c r="Q75" s="217"/>
    </row>
    <row r="76" spans="2:17" ht="21.75" customHeight="1">
      <c r="B76" s="67" t="s">
        <v>209</v>
      </c>
      <c r="C76" s="68"/>
      <c r="D76" s="215"/>
      <c r="E76" s="215"/>
      <c r="F76" s="216" t="s">
        <v>210</v>
      </c>
      <c r="G76" s="216"/>
      <c r="H76" s="216"/>
      <c r="I76" s="217" t="s">
        <v>482</v>
      </c>
      <c r="J76" s="217"/>
      <c r="K76" s="69" t="s">
        <v>11</v>
      </c>
      <c r="L76" s="69" t="s">
        <v>483</v>
      </c>
      <c r="M76" s="217" t="s">
        <v>484</v>
      </c>
      <c r="N76" s="217"/>
      <c r="O76" s="217"/>
      <c r="P76" s="217"/>
      <c r="Q76" s="217"/>
    </row>
    <row r="77" spans="2:17" ht="29.25" customHeight="1">
      <c r="B77" s="66"/>
      <c r="C77" s="68"/>
      <c r="D77" s="215"/>
      <c r="E77" s="215"/>
      <c r="F77" s="216" t="s">
        <v>10</v>
      </c>
      <c r="G77" s="216"/>
      <c r="H77" s="216"/>
      <c r="I77" s="217" t="s">
        <v>482</v>
      </c>
      <c r="J77" s="217"/>
      <c r="K77" s="69" t="s">
        <v>11</v>
      </c>
      <c r="L77" s="69" t="s">
        <v>11</v>
      </c>
      <c r="M77" s="217" t="s">
        <v>482</v>
      </c>
      <c r="N77" s="217"/>
      <c r="O77" s="217"/>
      <c r="P77" s="217"/>
      <c r="Q77" s="217"/>
    </row>
    <row r="78" spans="2:17" ht="23.25" customHeight="1">
      <c r="B78" s="68"/>
      <c r="C78" s="67" t="s">
        <v>212</v>
      </c>
      <c r="D78" s="215"/>
      <c r="E78" s="215"/>
      <c r="F78" s="216" t="s">
        <v>213</v>
      </c>
      <c r="G78" s="216"/>
      <c r="H78" s="216"/>
      <c r="I78" s="217" t="s">
        <v>482</v>
      </c>
      <c r="J78" s="217"/>
      <c r="K78" s="69" t="s">
        <v>11</v>
      </c>
      <c r="L78" s="69" t="s">
        <v>483</v>
      </c>
      <c r="M78" s="217" t="s">
        <v>484</v>
      </c>
      <c r="N78" s="217"/>
      <c r="O78" s="217"/>
      <c r="P78" s="217"/>
      <c r="Q78" s="217"/>
    </row>
    <row r="79" spans="2:17" ht="29.25" customHeight="1">
      <c r="B79" s="68"/>
      <c r="C79" s="66"/>
      <c r="D79" s="215"/>
      <c r="E79" s="215"/>
      <c r="F79" s="216" t="s">
        <v>10</v>
      </c>
      <c r="G79" s="216"/>
      <c r="H79" s="216"/>
      <c r="I79" s="217" t="s">
        <v>482</v>
      </c>
      <c r="J79" s="217"/>
      <c r="K79" s="69" t="s">
        <v>11</v>
      </c>
      <c r="L79" s="69" t="s">
        <v>11</v>
      </c>
      <c r="M79" s="217" t="s">
        <v>482</v>
      </c>
      <c r="N79" s="217"/>
      <c r="O79" s="217"/>
      <c r="P79" s="217"/>
      <c r="Q79" s="217"/>
    </row>
    <row r="80" spans="2:17" ht="18.75" customHeight="1">
      <c r="B80" s="68"/>
      <c r="C80" s="68"/>
      <c r="D80" s="218" t="s">
        <v>485</v>
      </c>
      <c r="E80" s="218"/>
      <c r="F80" s="216" t="s">
        <v>486</v>
      </c>
      <c r="G80" s="216"/>
      <c r="H80" s="216"/>
      <c r="I80" s="217" t="s">
        <v>11</v>
      </c>
      <c r="J80" s="217"/>
      <c r="K80" s="69" t="s">
        <v>11</v>
      </c>
      <c r="L80" s="69" t="s">
        <v>483</v>
      </c>
      <c r="M80" s="217" t="s">
        <v>483</v>
      </c>
      <c r="N80" s="217"/>
      <c r="O80" s="217"/>
      <c r="P80" s="217"/>
      <c r="Q80" s="217"/>
    </row>
    <row r="81" spans="2:17" ht="19.5" customHeight="1">
      <c r="B81" s="211" t="s">
        <v>14</v>
      </c>
      <c r="C81" s="211"/>
      <c r="D81" s="211"/>
      <c r="E81" s="211"/>
      <c r="F81" s="211"/>
      <c r="G81" s="211"/>
      <c r="H81" s="70" t="s">
        <v>86</v>
      </c>
      <c r="I81" s="208" t="s">
        <v>487</v>
      </c>
      <c r="J81" s="208"/>
      <c r="K81" s="71" t="s">
        <v>468</v>
      </c>
      <c r="L81" s="71" t="s">
        <v>483</v>
      </c>
      <c r="M81" s="208" t="s">
        <v>488</v>
      </c>
      <c r="N81" s="208"/>
      <c r="O81" s="208"/>
      <c r="P81" s="208"/>
      <c r="Q81" s="208"/>
    </row>
    <row r="82" spans="2:17" ht="30" customHeight="1">
      <c r="B82" s="212"/>
      <c r="C82" s="212"/>
      <c r="D82" s="212"/>
      <c r="E82" s="212"/>
      <c r="F82" s="213" t="s">
        <v>10</v>
      </c>
      <c r="G82" s="213"/>
      <c r="H82" s="213"/>
      <c r="I82" s="214" t="s">
        <v>65</v>
      </c>
      <c r="J82" s="214"/>
      <c r="K82" s="72" t="s">
        <v>468</v>
      </c>
      <c r="L82" s="72" t="s">
        <v>11</v>
      </c>
      <c r="M82" s="214" t="s">
        <v>489</v>
      </c>
      <c r="N82" s="214"/>
      <c r="O82" s="214"/>
      <c r="P82" s="214"/>
      <c r="Q82" s="214"/>
    </row>
    <row r="83" spans="2:17" ht="24" customHeight="1">
      <c r="B83" s="207" t="s">
        <v>15</v>
      </c>
      <c r="C83" s="207"/>
      <c r="D83" s="207"/>
      <c r="E83" s="207"/>
      <c r="F83" s="207"/>
      <c r="G83" s="207"/>
      <c r="H83" s="207"/>
      <c r="I83" s="208" t="s">
        <v>490</v>
      </c>
      <c r="J83" s="208"/>
      <c r="K83" s="71" t="s">
        <v>491</v>
      </c>
      <c r="L83" s="71" t="s">
        <v>492</v>
      </c>
      <c r="M83" s="208" t="s">
        <v>493</v>
      </c>
      <c r="N83" s="208"/>
      <c r="O83" s="208"/>
      <c r="P83" s="208"/>
      <c r="Q83" s="208"/>
    </row>
    <row r="84" spans="2:17" ht="43.5" customHeight="1">
      <c r="B84" s="207"/>
      <c r="C84" s="207"/>
      <c r="D84" s="207"/>
      <c r="E84" s="207"/>
      <c r="F84" s="209" t="s">
        <v>10</v>
      </c>
      <c r="G84" s="209"/>
      <c r="H84" s="209"/>
      <c r="I84" s="210" t="s">
        <v>158</v>
      </c>
      <c r="J84" s="210"/>
      <c r="K84" s="73" t="s">
        <v>468</v>
      </c>
      <c r="L84" s="73" t="s">
        <v>11</v>
      </c>
      <c r="M84" s="210" t="s">
        <v>494</v>
      </c>
      <c r="N84" s="210"/>
      <c r="O84" s="210"/>
      <c r="P84" s="210"/>
      <c r="Q84" s="210"/>
    </row>
    <row r="85" spans="2:17" ht="21.75" customHeight="1">
      <c r="B85" s="205" t="s">
        <v>45</v>
      </c>
      <c r="C85" s="205"/>
      <c r="D85" s="205"/>
      <c r="E85" s="205"/>
      <c r="F85" s="205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</row>
  </sheetData>
  <sheetProtection/>
  <mergeCells count="316">
    <mergeCell ref="M32:Q32"/>
    <mergeCell ref="F33:H33"/>
    <mergeCell ref="I33:J33"/>
    <mergeCell ref="M33:Q33"/>
    <mergeCell ref="M28:Q28"/>
    <mergeCell ref="I30:J30"/>
    <mergeCell ref="M30:Q30"/>
    <mergeCell ref="M26:Q26"/>
    <mergeCell ref="M24:Q24"/>
    <mergeCell ref="F28:H28"/>
    <mergeCell ref="I27:J27"/>
    <mergeCell ref="M27:Q27"/>
    <mergeCell ref="I28:J28"/>
    <mergeCell ref="M25:Q25"/>
    <mergeCell ref="I26:J26"/>
    <mergeCell ref="M8:Q8"/>
    <mergeCell ref="F9:H9"/>
    <mergeCell ref="M6:Q6"/>
    <mergeCell ref="D8:E8"/>
    <mergeCell ref="F8:H8"/>
    <mergeCell ref="B7:Q7"/>
    <mergeCell ref="D6:E6"/>
    <mergeCell ref="F6:H6"/>
    <mergeCell ref="I9:J9"/>
    <mergeCell ref="M9:Q9"/>
    <mergeCell ref="F10:H10"/>
    <mergeCell ref="F5:H5"/>
    <mergeCell ref="O3:P3"/>
    <mergeCell ref="I5:J5"/>
    <mergeCell ref="K1:P1"/>
    <mergeCell ref="A2:P2"/>
    <mergeCell ref="I8:J8"/>
    <mergeCell ref="D5:E5"/>
    <mergeCell ref="M5:Q5"/>
    <mergeCell ref="I6:J6"/>
    <mergeCell ref="M13:Q13"/>
    <mergeCell ref="D12:E12"/>
    <mergeCell ref="F12:H12"/>
    <mergeCell ref="I10:J10"/>
    <mergeCell ref="M10:Q10"/>
    <mergeCell ref="D11:E11"/>
    <mergeCell ref="F11:H11"/>
    <mergeCell ref="I11:J11"/>
    <mergeCell ref="M11:Q11"/>
    <mergeCell ref="D10:E10"/>
    <mergeCell ref="D14:E14"/>
    <mergeCell ref="F14:H14"/>
    <mergeCell ref="I14:J14"/>
    <mergeCell ref="M14:Q14"/>
    <mergeCell ref="D9:E9"/>
    <mergeCell ref="I12:J12"/>
    <mergeCell ref="M12:Q12"/>
    <mergeCell ref="D13:E13"/>
    <mergeCell ref="F13:H13"/>
    <mergeCell ref="I13:J13"/>
    <mergeCell ref="D15:E15"/>
    <mergeCell ref="F15:H15"/>
    <mergeCell ref="I15:J15"/>
    <mergeCell ref="M15:Q15"/>
    <mergeCell ref="D16:E16"/>
    <mergeCell ref="F16:H16"/>
    <mergeCell ref="M16:Q16"/>
    <mergeCell ref="I16:J16"/>
    <mergeCell ref="D18:E18"/>
    <mergeCell ref="F18:H18"/>
    <mergeCell ref="D19:E19"/>
    <mergeCell ref="I19:J19"/>
    <mergeCell ref="M19:Q19"/>
    <mergeCell ref="D17:E17"/>
    <mergeCell ref="I18:J18"/>
    <mergeCell ref="M18:Q18"/>
    <mergeCell ref="F17:H17"/>
    <mergeCell ref="I17:J17"/>
    <mergeCell ref="M17:Q17"/>
    <mergeCell ref="F19:H19"/>
    <mergeCell ref="M23:Q23"/>
    <mergeCell ref="I23:J23"/>
    <mergeCell ref="I21:J21"/>
    <mergeCell ref="M21:Q21"/>
    <mergeCell ref="F22:H22"/>
    <mergeCell ref="F23:H23"/>
    <mergeCell ref="I22:J22"/>
    <mergeCell ref="D20:E20"/>
    <mergeCell ref="F20:H20"/>
    <mergeCell ref="I20:J20"/>
    <mergeCell ref="M20:Q20"/>
    <mergeCell ref="D21:E21"/>
    <mergeCell ref="D22:E22"/>
    <mergeCell ref="M22:Q22"/>
    <mergeCell ref="F21:H21"/>
    <mergeCell ref="D26:E26"/>
    <mergeCell ref="D23:E23"/>
    <mergeCell ref="D24:E24"/>
    <mergeCell ref="D25:E25"/>
    <mergeCell ref="F25:H25"/>
    <mergeCell ref="I25:J25"/>
    <mergeCell ref="F24:H24"/>
    <mergeCell ref="I24:J24"/>
    <mergeCell ref="F26:H26"/>
    <mergeCell ref="D27:E27"/>
    <mergeCell ref="F27:H27"/>
    <mergeCell ref="D28:E28"/>
    <mergeCell ref="D29:E29"/>
    <mergeCell ref="F29:H29"/>
    <mergeCell ref="I29:J29"/>
    <mergeCell ref="M29:Q29"/>
    <mergeCell ref="D30:E30"/>
    <mergeCell ref="F30:H30"/>
    <mergeCell ref="D31:E31"/>
    <mergeCell ref="D32:E32"/>
    <mergeCell ref="F32:H32"/>
    <mergeCell ref="F31:H31"/>
    <mergeCell ref="I31:J31"/>
    <mergeCell ref="M31:Q31"/>
    <mergeCell ref="I32:J32"/>
    <mergeCell ref="D33:E33"/>
    <mergeCell ref="D34:E34"/>
    <mergeCell ref="F34:H34"/>
    <mergeCell ref="I34:J34"/>
    <mergeCell ref="M34:Q34"/>
    <mergeCell ref="D35:E35"/>
    <mergeCell ref="F35:H35"/>
    <mergeCell ref="I35:J35"/>
    <mergeCell ref="M35:Q35"/>
    <mergeCell ref="D36:E36"/>
    <mergeCell ref="F36:H36"/>
    <mergeCell ref="I36:J36"/>
    <mergeCell ref="M36:Q36"/>
    <mergeCell ref="D37:E37"/>
    <mergeCell ref="F37:H37"/>
    <mergeCell ref="I37:J37"/>
    <mergeCell ref="M37:Q37"/>
    <mergeCell ref="D38:E38"/>
    <mergeCell ref="F38:H38"/>
    <mergeCell ref="I38:J38"/>
    <mergeCell ref="M38:Q38"/>
    <mergeCell ref="D39:E39"/>
    <mergeCell ref="F39:H39"/>
    <mergeCell ref="I39:J39"/>
    <mergeCell ref="M39:Q39"/>
    <mergeCell ref="D40:E40"/>
    <mergeCell ref="F40:H40"/>
    <mergeCell ref="I40:J40"/>
    <mergeCell ref="M40:Q40"/>
    <mergeCell ref="D41:E41"/>
    <mergeCell ref="F41:H41"/>
    <mergeCell ref="I41:J41"/>
    <mergeCell ref="M41:Q41"/>
    <mergeCell ref="D42:E42"/>
    <mergeCell ref="F42:H42"/>
    <mergeCell ref="I42:J42"/>
    <mergeCell ref="M42:Q42"/>
    <mergeCell ref="D43:E43"/>
    <mergeCell ref="F43:H43"/>
    <mergeCell ref="I43:J43"/>
    <mergeCell ref="M43:Q43"/>
    <mergeCell ref="D44:E44"/>
    <mergeCell ref="F44:H44"/>
    <mergeCell ref="I44:J44"/>
    <mergeCell ref="M44:Q44"/>
    <mergeCell ref="D45:E45"/>
    <mergeCell ref="F45:H45"/>
    <mergeCell ref="I45:J45"/>
    <mergeCell ref="M45:Q45"/>
    <mergeCell ref="D46:E46"/>
    <mergeCell ref="F46:H46"/>
    <mergeCell ref="I46:J46"/>
    <mergeCell ref="M46:Q46"/>
    <mergeCell ref="D47:E47"/>
    <mergeCell ref="F47:H47"/>
    <mergeCell ref="I47:J47"/>
    <mergeCell ref="M47:Q47"/>
    <mergeCell ref="D48:E48"/>
    <mergeCell ref="F48:H48"/>
    <mergeCell ref="I48:J48"/>
    <mergeCell ref="M48:Q48"/>
    <mergeCell ref="D49:E49"/>
    <mergeCell ref="F49:H49"/>
    <mergeCell ref="I49:J49"/>
    <mergeCell ref="M49:Q49"/>
    <mergeCell ref="D50:E50"/>
    <mergeCell ref="F50:H50"/>
    <mergeCell ref="I50:J50"/>
    <mergeCell ref="M50:Q50"/>
    <mergeCell ref="D51:E51"/>
    <mergeCell ref="F51:H51"/>
    <mergeCell ref="I51:J51"/>
    <mergeCell ref="M51:Q51"/>
    <mergeCell ref="D52:E52"/>
    <mergeCell ref="F52:H52"/>
    <mergeCell ref="I52:J52"/>
    <mergeCell ref="M52:Q52"/>
    <mergeCell ref="D53:E53"/>
    <mergeCell ref="F53:H53"/>
    <mergeCell ref="I53:J53"/>
    <mergeCell ref="M53:Q53"/>
    <mergeCell ref="D54:E54"/>
    <mergeCell ref="F54:H54"/>
    <mergeCell ref="I54:J54"/>
    <mergeCell ref="M54:Q54"/>
    <mergeCell ref="D55:E55"/>
    <mergeCell ref="F55:H55"/>
    <mergeCell ref="I55:J55"/>
    <mergeCell ref="M55:Q55"/>
    <mergeCell ref="D56:E56"/>
    <mergeCell ref="F56:H56"/>
    <mergeCell ref="I56:J56"/>
    <mergeCell ref="M56:Q56"/>
    <mergeCell ref="D57:E57"/>
    <mergeCell ref="F57:H57"/>
    <mergeCell ref="I57:J57"/>
    <mergeCell ref="M57:Q57"/>
    <mergeCell ref="D58:E58"/>
    <mergeCell ref="F58:H58"/>
    <mergeCell ref="I58:J58"/>
    <mergeCell ref="M58:Q58"/>
    <mergeCell ref="D59:E59"/>
    <mergeCell ref="F59:H59"/>
    <mergeCell ref="I59:J59"/>
    <mergeCell ref="M59:Q59"/>
    <mergeCell ref="D60:E60"/>
    <mergeCell ref="F60:H60"/>
    <mergeCell ref="I60:J60"/>
    <mergeCell ref="M60:Q60"/>
    <mergeCell ref="D61:E61"/>
    <mergeCell ref="F61:H61"/>
    <mergeCell ref="I61:J61"/>
    <mergeCell ref="M61:Q61"/>
    <mergeCell ref="D62:E62"/>
    <mergeCell ref="F62:H62"/>
    <mergeCell ref="I62:J62"/>
    <mergeCell ref="M62:Q62"/>
    <mergeCell ref="D63:E63"/>
    <mergeCell ref="F63:H63"/>
    <mergeCell ref="I63:J63"/>
    <mergeCell ref="M63:Q63"/>
    <mergeCell ref="D64:E64"/>
    <mergeCell ref="F64:H64"/>
    <mergeCell ref="I64:J64"/>
    <mergeCell ref="M64:Q64"/>
    <mergeCell ref="D65:E65"/>
    <mergeCell ref="F65:H65"/>
    <mergeCell ref="I65:J65"/>
    <mergeCell ref="M65:Q65"/>
    <mergeCell ref="D66:E66"/>
    <mergeCell ref="F66:H66"/>
    <mergeCell ref="I66:J66"/>
    <mergeCell ref="M66:Q66"/>
    <mergeCell ref="B67:G67"/>
    <mergeCell ref="I67:J67"/>
    <mergeCell ref="M67:Q67"/>
    <mergeCell ref="B68:E68"/>
    <mergeCell ref="F68:H68"/>
    <mergeCell ref="I68:J68"/>
    <mergeCell ref="M68:Q68"/>
    <mergeCell ref="B69:Q69"/>
    <mergeCell ref="D70:E70"/>
    <mergeCell ref="F70:H70"/>
    <mergeCell ref="I70:J70"/>
    <mergeCell ref="M70:Q70"/>
    <mergeCell ref="D71:E71"/>
    <mergeCell ref="F71:H71"/>
    <mergeCell ref="I71:J71"/>
    <mergeCell ref="M71:Q71"/>
    <mergeCell ref="D72:E72"/>
    <mergeCell ref="F72:H72"/>
    <mergeCell ref="I72:J72"/>
    <mergeCell ref="M72:Q72"/>
    <mergeCell ref="D73:E73"/>
    <mergeCell ref="F73:H73"/>
    <mergeCell ref="I73:J73"/>
    <mergeCell ref="M73:Q73"/>
    <mergeCell ref="D74:E74"/>
    <mergeCell ref="F74:H74"/>
    <mergeCell ref="I74:J74"/>
    <mergeCell ref="M74:Q74"/>
    <mergeCell ref="D75:E75"/>
    <mergeCell ref="F75:H75"/>
    <mergeCell ref="I75:J75"/>
    <mergeCell ref="M75:Q75"/>
    <mergeCell ref="D76:E76"/>
    <mergeCell ref="F76:H76"/>
    <mergeCell ref="I76:J76"/>
    <mergeCell ref="M76:Q76"/>
    <mergeCell ref="D77:E77"/>
    <mergeCell ref="F77:H77"/>
    <mergeCell ref="I77:J77"/>
    <mergeCell ref="M77:Q77"/>
    <mergeCell ref="D78:E78"/>
    <mergeCell ref="F78:H78"/>
    <mergeCell ref="I78:J78"/>
    <mergeCell ref="M78:Q78"/>
    <mergeCell ref="D79:E79"/>
    <mergeCell ref="F79:H79"/>
    <mergeCell ref="I79:J79"/>
    <mergeCell ref="M79:Q79"/>
    <mergeCell ref="D80:E80"/>
    <mergeCell ref="F80:H80"/>
    <mergeCell ref="I80:J80"/>
    <mergeCell ref="M80:Q80"/>
    <mergeCell ref="B81:G81"/>
    <mergeCell ref="I81:J81"/>
    <mergeCell ref="M81:Q81"/>
    <mergeCell ref="B82:E82"/>
    <mergeCell ref="F82:H82"/>
    <mergeCell ref="I82:J82"/>
    <mergeCell ref="M82:Q82"/>
    <mergeCell ref="B85:F85"/>
    <mergeCell ref="G85:Q85"/>
    <mergeCell ref="B83:H83"/>
    <mergeCell ref="I83:J83"/>
    <mergeCell ref="M83:Q83"/>
    <mergeCell ref="B84:E84"/>
    <mergeCell ref="F84:H84"/>
    <mergeCell ref="I84:J84"/>
    <mergeCell ref="M84:Q8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138"/>
  <sheetViews>
    <sheetView showGridLines="0" zoomScalePageLayoutView="0" workbookViewId="0" topLeftCell="A1">
      <selection activeCell="Y7" sqref="Y7"/>
    </sheetView>
  </sheetViews>
  <sheetFormatPr defaultColWidth="9.33203125" defaultRowHeight="12.75"/>
  <cols>
    <col min="1" max="1" width="2.66015625" style="0" customWidth="1"/>
    <col min="2" max="2" width="3.16015625" style="0" customWidth="1"/>
    <col min="3" max="3" width="7.66015625" style="0" customWidth="1"/>
    <col min="4" max="4" width="8.33203125" style="0" customWidth="1"/>
    <col min="5" max="5" width="6.16015625" style="0" customWidth="1"/>
    <col min="6" max="6" width="9.5" style="0" customWidth="1"/>
    <col min="7" max="7" width="5" style="0" customWidth="1"/>
    <col min="8" max="8" width="6.33203125" style="0" customWidth="1"/>
    <col min="9" max="9" width="10.16015625" style="0" customWidth="1"/>
    <col min="10" max="10" width="11.33203125" style="0" customWidth="1"/>
    <col min="11" max="12" width="10.66015625" style="0" customWidth="1"/>
    <col min="13" max="13" width="9" style="0" customWidth="1"/>
    <col min="14" max="14" width="9.66015625" style="0" customWidth="1"/>
    <col min="15" max="16" width="8.83203125" style="0" customWidth="1"/>
    <col min="17" max="17" width="8.16015625" style="0" customWidth="1"/>
    <col min="18" max="18" width="10.5" style="0" customWidth="1"/>
    <col min="19" max="19" width="10.33203125" style="0" customWidth="1"/>
    <col min="20" max="20" width="6" style="0" customWidth="1"/>
    <col min="21" max="21" width="3.66015625" style="0" customWidth="1"/>
    <col min="22" max="22" width="2.66015625" style="0" customWidth="1"/>
    <col min="23" max="23" width="5.33203125" style="0" customWidth="1"/>
  </cols>
  <sheetData>
    <row r="1" spans="1:24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24" t="s">
        <v>502</v>
      </c>
      <c r="P1" s="224"/>
      <c r="Q1" s="224"/>
      <c r="R1" s="224"/>
      <c r="S1" s="224"/>
      <c r="T1" s="224"/>
      <c r="U1" s="224"/>
      <c r="V1" s="7"/>
      <c r="W1" s="7"/>
      <c r="X1" s="1"/>
    </row>
    <row r="2" spans="1:24" ht="26.25" customHeight="1">
      <c r="A2" s="231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1"/>
    </row>
    <row r="4" spans="1:23" ht="12.75" customHeight="1">
      <c r="A4" s="227" t="s">
        <v>0</v>
      </c>
      <c r="B4" s="227"/>
      <c r="C4" s="227" t="s">
        <v>1</v>
      </c>
      <c r="D4" s="227" t="s">
        <v>3</v>
      </c>
      <c r="E4" s="227"/>
      <c r="F4" s="227"/>
      <c r="G4" s="227" t="s">
        <v>32</v>
      </c>
      <c r="H4" s="227"/>
      <c r="I4" s="227" t="s">
        <v>31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</row>
    <row r="5" spans="1:23" ht="12.75" customHeight="1">
      <c r="A5" s="227"/>
      <c r="B5" s="227"/>
      <c r="C5" s="227"/>
      <c r="D5" s="227"/>
      <c r="E5" s="227"/>
      <c r="F5" s="227"/>
      <c r="G5" s="227"/>
      <c r="H5" s="227"/>
      <c r="I5" s="227" t="s">
        <v>30</v>
      </c>
      <c r="J5" s="227" t="s">
        <v>25</v>
      </c>
      <c r="K5" s="227"/>
      <c r="L5" s="227"/>
      <c r="M5" s="227"/>
      <c r="N5" s="227"/>
      <c r="O5" s="227"/>
      <c r="P5" s="227"/>
      <c r="Q5" s="227"/>
      <c r="R5" s="227" t="s">
        <v>29</v>
      </c>
      <c r="S5" s="227" t="s">
        <v>25</v>
      </c>
      <c r="T5" s="227"/>
      <c r="U5" s="227"/>
      <c r="V5" s="227"/>
      <c r="W5" s="227"/>
    </row>
    <row r="6" spans="1:23" ht="10.5" customHeigh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 t="s">
        <v>28</v>
      </c>
      <c r="T6" s="227" t="s">
        <v>27</v>
      </c>
      <c r="U6" s="227"/>
      <c r="V6" s="227" t="s">
        <v>88</v>
      </c>
      <c r="W6" s="227"/>
    </row>
    <row r="7" spans="1:23" ht="12.75" customHeight="1">
      <c r="A7" s="227"/>
      <c r="B7" s="227"/>
      <c r="C7" s="227"/>
      <c r="D7" s="227"/>
      <c r="E7" s="227"/>
      <c r="F7" s="227"/>
      <c r="G7" s="227"/>
      <c r="H7" s="227"/>
      <c r="I7" s="227"/>
      <c r="J7" s="227" t="s">
        <v>26</v>
      </c>
      <c r="K7" s="227" t="s">
        <v>25</v>
      </c>
      <c r="L7" s="227"/>
      <c r="M7" s="227" t="s">
        <v>24</v>
      </c>
      <c r="N7" s="227" t="s">
        <v>23</v>
      </c>
      <c r="O7" s="227" t="s">
        <v>22</v>
      </c>
      <c r="P7" s="227" t="s">
        <v>21</v>
      </c>
      <c r="Q7" s="227" t="s">
        <v>20</v>
      </c>
      <c r="R7" s="227"/>
      <c r="S7" s="227"/>
      <c r="T7" s="227"/>
      <c r="U7" s="227"/>
      <c r="V7" s="227"/>
      <c r="W7" s="227"/>
    </row>
    <row r="8" spans="1:23" ht="12.75" customHeight="1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 t="s">
        <v>19</v>
      </c>
      <c r="U8" s="227"/>
      <c r="V8" s="227"/>
      <c r="W8" s="227"/>
    </row>
    <row r="9" spans="1:23" ht="54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6" t="s">
        <v>18</v>
      </c>
      <c r="L9" s="6" t="s">
        <v>17</v>
      </c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</row>
    <row r="10" spans="1:23" ht="12.75">
      <c r="A10" s="227">
        <v>1</v>
      </c>
      <c r="B10" s="227"/>
      <c r="C10" s="6">
        <v>2</v>
      </c>
      <c r="D10" s="227">
        <v>4</v>
      </c>
      <c r="E10" s="227"/>
      <c r="F10" s="227"/>
      <c r="G10" s="227">
        <v>5</v>
      </c>
      <c r="H10" s="227"/>
      <c r="I10" s="6">
        <v>6</v>
      </c>
      <c r="J10" s="6">
        <v>7</v>
      </c>
      <c r="K10" s="6">
        <v>8</v>
      </c>
      <c r="L10" s="6">
        <v>9</v>
      </c>
      <c r="M10" s="6">
        <v>10</v>
      </c>
      <c r="N10" s="6">
        <v>11</v>
      </c>
      <c r="O10" s="6">
        <v>12</v>
      </c>
      <c r="P10" s="6">
        <v>13</v>
      </c>
      <c r="Q10" s="6">
        <v>14</v>
      </c>
      <c r="R10" s="6">
        <v>15</v>
      </c>
      <c r="S10" s="6">
        <v>16</v>
      </c>
      <c r="T10" s="227">
        <v>17</v>
      </c>
      <c r="U10" s="227"/>
      <c r="V10" s="227">
        <v>18</v>
      </c>
      <c r="W10" s="227"/>
    </row>
    <row r="11" spans="1:23" ht="20.25" customHeight="1">
      <c r="A11" s="233" t="s">
        <v>62</v>
      </c>
      <c r="B11" s="233"/>
      <c r="C11" s="227"/>
      <c r="D11" s="228" t="s">
        <v>466</v>
      </c>
      <c r="E11" s="228"/>
      <c r="F11" s="127" t="s">
        <v>56</v>
      </c>
      <c r="G11" s="225">
        <v>5709000</v>
      </c>
      <c r="H11" s="225"/>
      <c r="I11" s="74">
        <v>30000</v>
      </c>
      <c r="J11" s="74">
        <v>26000</v>
      </c>
      <c r="K11" s="74">
        <v>5000</v>
      </c>
      <c r="L11" s="74">
        <v>21000</v>
      </c>
      <c r="M11" s="74">
        <v>0</v>
      </c>
      <c r="N11" s="74">
        <v>4000</v>
      </c>
      <c r="O11" s="74">
        <v>0</v>
      </c>
      <c r="P11" s="74">
        <v>0</v>
      </c>
      <c r="Q11" s="74">
        <v>0</v>
      </c>
      <c r="R11" s="74">
        <v>5679000</v>
      </c>
      <c r="S11" s="74">
        <v>5679000</v>
      </c>
      <c r="T11" s="225">
        <v>4346000</v>
      </c>
      <c r="U11" s="225"/>
      <c r="V11" s="225">
        <v>0</v>
      </c>
      <c r="W11" s="225"/>
    </row>
    <row r="12" spans="1:23" ht="18" customHeight="1">
      <c r="A12" s="233"/>
      <c r="B12" s="233"/>
      <c r="C12" s="227"/>
      <c r="D12" s="228"/>
      <c r="E12" s="228"/>
      <c r="F12" s="127" t="s">
        <v>55</v>
      </c>
      <c r="G12" s="225">
        <v>-247016</v>
      </c>
      <c r="H12" s="225"/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-247016</v>
      </c>
      <c r="S12" s="74">
        <v>-247016</v>
      </c>
      <c r="T12" s="225">
        <v>-247016</v>
      </c>
      <c r="U12" s="225"/>
      <c r="V12" s="225">
        <v>0</v>
      </c>
      <c r="W12" s="225"/>
    </row>
    <row r="13" spans="1:23" ht="18" customHeight="1">
      <c r="A13" s="233"/>
      <c r="B13" s="233"/>
      <c r="C13" s="227"/>
      <c r="D13" s="228"/>
      <c r="E13" s="228"/>
      <c r="F13" s="127" t="s">
        <v>54</v>
      </c>
      <c r="G13" s="225">
        <v>0</v>
      </c>
      <c r="H13" s="225"/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225">
        <v>0</v>
      </c>
      <c r="U13" s="225"/>
      <c r="V13" s="225">
        <v>0</v>
      </c>
      <c r="W13" s="225"/>
    </row>
    <row r="14" spans="1:23" ht="21" customHeight="1" thickBot="1">
      <c r="A14" s="233"/>
      <c r="B14" s="233"/>
      <c r="C14" s="227"/>
      <c r="D14" s="228"/>
      <c r="E14" s="228"/>
      <c r="F14" s="127" t="s">
        <v>53</v>
      </c>
      <c r="G14" s="225">
        <v>5461984</v>
      </c>
      <c r="H14" s="225"/>
      <c r="I14" s="74">
        <v>30000</v>
      </c>
      <c r="J14" s="74">
        <v>26000</v>
      </c>
      <c r="K14" s="74">
        <v>5000</v>
      </c>
      <c r="L14" s="74">
        <v>21000</v>
      </c>
      <c r="M14" s="74">
        <v>0</v>
      </c>
      <c r="N14" s="74">
        <v>4000</v>
      </c>
      <c r="O14" s="74">
        <v>0</v>
      </c>
      <c r="P14" s="74">
        <v>0</v>
      </c>
      <c r="Q14" s="74">
        <v>0</v>
      </c>
      <c r="R14" s="74">
        <v>5431984</v>
      </c>
      <c r="S14" s="74">
        <v>5431984</v>
      </c>
      <c r="T14" s="225">
        <v>4098984</v>
      </c>
      <c r="U14" s="225"/>
      <c r="V14" s="225">
        <v>0</v>
      </c>
      <c r="W14" s="225"/>
    </row>
    <row r="15" spans="1:23" ht="21" customHeight="1" thickBot="1">
      <c r="A15" s="229"/>
      <c r="B15" s="229"/>
      <c r="C15" s="232" t="s">
        <v>63</v>
      </c>
      <c r="D15" s="230" t="s">
        <v>472</v>
      </c>
      <c r="E15" s="230"/>
      <c r="F15" s="128" t="s">
        <v>56</v>
      </c>
      <c r="G15" s="226">
        <v>5680600</v>
      </c>
      <c r="H15" s="226"/>
      <c r="I15" s="75">
        <v>1600</v>
      </c>
      <c r="J15" s="75">
        <v>1600</v>
      </c>
      <c r="K15" s="75">
        <v>0</v>
      </c>
      <c r="L15" s="75">
        <v>1600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5679000</v>
      </c>
      <c r="S15" s="75">
        <v>5679000</v>
      </c>
      <c r="T15" s="226">
        <v>4346000</v>
      </c>
      <c r="U15" s="226"/>
      <c r="V15" s="226">
        <v>0</v>
      </c>
      <c r="W15" s="226"/>
    </row>
    <row r="16" spans="1:23" ht="18.75" customHeight="1" thickBot="1">
      <c r="A16" s="229"/>
      <c r="B16" s="229"/>
      <c r="C16" s="232"/>
      <c r="D16" s="230"/>
      <c r="E16" s="230"/>
      <c r="F16" s="127" t="s">
        <v>55</v>
      </c>
      <c r="G16" s="225">
        <v>-247016</v>
      </c>
      <c r="H16" s="225"/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-247016</v>
      </c>
      <c r="S16" s="74">
        <v>-247016</v>
      </c>
      <c r="T16" s="225">
        <v>-247016</v>
      </c>
      <c r="U16" s="225"/>
      <c r="V16" s="225">
        <v>0</v>
      </c>
      <c r="W16" s="225"/>
    </row>
    <row r="17" spans="1:23" ht="18.75" customHeight="1" thickBot="1">
      <c r="A17" s="229"/>
      <c r="B17" s="229"/>
      <c r="C17" s="232"/>
      <c r="D17" s="230"/>
      <c r="E17" s="230"/>
      <c r="F17" s="127" t="s">
        <v>54</v>
      </c>
      <c r="G17" s="225">
        <v>0</v>
      </c>
      <c r="H17" s="225"/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225">
        <v>0</v>
      </c>
      <c r="U17" s="225"/>
      <c r="V17" s="225">
        <v>0</v>
      </c>
      <c r="W17" s="225"/>
    </row>
    <row r="18" spans="1:23" ht="24.75" customHeight="1">
      <c r="A18" s="229"/>
      <c r="B18" s="229"/>
      <c r="C18" s="232"/>
      <c r="D18" s="230"/>
      <c r="E18" s="230"/>
      <c r="F18" s="127" t="s">
        <v>53</v>
      </c>
      <c r="G18" s="225">
        <v>5433584</v>
      </c>
      <c r="H18" s="225"/>
      <c r="I18" s="74">
        <v>1600</v>
      </c>
      <c r="J18" s="74">
        <v>1600</v>
      </c>
      <c r="K18" s="74">
        <v>0</v>
      </c>
      <c r="L18" s="74">
        <v>1600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5431984</v>
      </c>
      <c r="S18" s="74">
        <v>5431984</v>
      </c>
      <c r="T18" s="225">
        <v>4098984</v>
      </c>
      <c r="U18" s="225"/>
      <c r="V18" s="225">
        <v>0</v>
      </c>
      <c r="W18" s="225"/>
    </row>
    <row r="19" spans="1:23" ht="20.25" customHeight="1">
      <c r="A19" s="227">
        <v>600</v>
      </c>
      <c r="B19" s="227"/>
      <c r="C19" s="227"/>
      <c r="D19" s="228" t="s">
        <v>150</v>
      </c>
      <c r="E19" s="228"/>
      <c r="F19" s="127" t="s">
        <v>56</v>
      </c>
      <c r="G19" s="225">
        <v>20468853</v>
      </c>
      <c r="H19" s="225"/>
      <c r="I19" s="74">
        <v>13762536</v>
      </c>
      <c r="J19" s="74">
        <v>13742536</v>
      </c>
      <c r="K19" s="74">
        <v>1028200</v>
      </c>
      <c r="L19" s="74">
        <v>12714336</v>
      </c>
      <c r="M19" s="74">
        <v>0</v>
      </c>
      <c r="N19" s="74">
        <v>20000</v>
      </c>
      <c r="O19" s="74">
        <v>0</v>
      </c>
      <c r="P19" s="74">
        <v>0</v>
      </c>
      <c r="Q19" s="74">
        <v>0</v>
      </c>
      <c r="R19" s="74">
        <v>6706317</v>
      </c>
      <c r="S19" s="74">
        <v>6706317</v>
      </c>
      <c r="T19" s="225">
        <v>3564744</v>
      </c>
      <c r="U19" s="225"/>
      <c r="V19" s="225">
        <v>0</v>
      </c>
      <c r="W19" s="225"/>
    </row>
    <row r="20" spans="1:23" ht="20.25" customHeight="1">
      <c r="A20" s="227"/>
      <c r="B20" s="227"/>
      <c r="C20" s="227"/>
      <c r="D20" s="228"/>
      <c r="E20" s="228"/>
      <c r="F20" s="127" t="s">
        <v>55</v>
      </c>
      <c r="G20" s="225">
        <v>-20000</v>
      </c>
      <c r="H20" s="225"/>
      <c r="I20" s="74">
        <v>-20000</v>
      </c>
      <c r="J20" s="74">
        <v>-20000</v>
      </c>
      <c r="K20" s="74">
        <v>0</v>
      </c>
      <c r="L20" s="74">
        <v>-20000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225">
        <v>0</v>
      </c>
      <c r="U20" s="225"/>
      <c r="V20" s="225">
        <v>0</v>
      </c>
      <c r="W20" s="225"/>
    </row>
    <row r="21" spans="1:23" ht="18.75" customHeight="1">
      <c r="A21" s="227"/>
      <c r="B21" s="227"/>
      <c r="C21" s="227"/>
      <c r="D21" s="228"/>
      <c r="E21" s="228"/>
      <c r="F21" s="127" t="s">
        <v>54</v>
      </c>
      <c r="G21" s="225">
        <v>20000</v>
      </c>
      <c r="H21" s="225"/>
      <c r="I21" s="74">
        <v>20000</v>
      </c>
      <c r="J21" s="74">
        <v>20000</v>
      </c>
      <c r="K21" s="74">
        <v>20000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225">
        <v>0</v>
      </c>
      <c r="U21" s="225"/>
      <c r="V21" s="225">
        <v>0</v>
      </c>
      <c r="W21" s="225"/>
    </row>
    <row r="22" spans="1:23" ht="21" customHeight="1" thickBot="1">
      <c r="A22" s="227"/>
      <c r="B22" s="227"/>
      <c r="C22" s="227"/>
      <c r="D22" s="228"/>
      <c r="E22" s="228"/>
      <c r="F22" s="127" t="s">
        <v>53</v>
      </c>
      <c r="G22" s="225">
        <v>20468853</v>
      </c>
      <c r="H22" s="225"/>
      <c r="I22" s="74">
        <v>13762536</v>
      </c>
      <c r="J22" s="74">
        <v>13742536</v>
      </c>
      <c r="K22" s="74">
        <v>1048200</v>
      </c>
      <c r="L22" s="74">
        <v>12694336</v>
      </c>
      <c r="M22" s="74">
        <v>0</v>
      </c>
      <c r="N22" s="74">
        <v>20000</v>
      </c>
      <c r="O22" s="74">
        <v>0</v>
      </c>
      <c r="P22" s="74">
        <v>0</v>
      </c>
      <c r="Q22" s="74">
        <v>0</v>
      </c>
      <c r="R22" s="74">
        <v>6706317</v>
      </c>
      <c r="S22" s="74">
        <v>6706317</v>
      </c>
      <c r="T22" s="225">
        <v>3564744</v>
      </c>
      <c r="U22" s="225"/>
      <c r="V22" s="225">
        <v>0</v>
      </c>
      <c r="W22" s="225"/>
    </row>
    <row r="23" spans="1:23" ht="21" customHeight="1" thickBot="1">
      <c r="A23" s="229"/>
      <c r="B23" s="229"/>
      <c r="C23" s="229">
        <v>60014</v>
      </c>
      <c r="D23" s="230" t="s">
        <v>151</v>
      </c>
      <c r="E23" s="230"/>
      <c r="F23" s="128" t="s">
        <v>56</v>
      </c>
      <c r="G23" s="226">
        <v>13195346</v>
      </c>
      <c r="H23" s="226"/>
      <c r="I23" s="75">
        <v>6489029</v>
      </c>
      <c r="J23" s="75">
        <v>6469029</v>
      </c>
      <c r="K23" s="75">
        <v>1028200</v>
      </c>
      <c r="L23" s="75">
        <v>5440829</v>
      </c>
      <c r="M23" s="75">
        <v>0</v>
      </c>
      <c r="N23" s="75">
        <v>20000</v>
      </c>
      <c r="O23" s="75">
        <v>0</v>
      </c>
      <c r="P23" s="75">
        <v>0</v>
      </c>
      <c r="Q23" s="75">
        <v>0</v>
      </c>
      <c r="R23" s="75">
        <v>6706317</v>
      </c>
      <c r="S23" s="75">
        <v>6706317</v>
      </c>
      <c r="T23" s="226">
        <v>3564744</v>
      </c>
      <c r="U23" s="226"/>
      <c r="V23" s="226">
        <v>0</v>
      </c>
      <c r="W23" s="226"/>
    </row>
    <row r="24" spans="1:23" ht="16.5" customHeight="1" thickBot="1">
      <c r="A24" s="229"/>
      <c r="B24" s="229"/>
      <c r="C24" s="229"/>
      <c r="D24" s="230"/>
      <c r="E24" s="230"/>
      <c r="F24" s="127" t="s">
        <v>55</v>
      </c>
      <c r="G24" s="225">
        <v>-20000</v>
      </c>
      <c r="H24" s="225"/>
      <c r="I24" s="74">
        <v>-20000</v>
      </c>
      <c r="J24" s="74">
        <v>-20000</v>
      </c>
      <c r="K24" s="74">
        <v>0</v>
      </c>
      <c r="L24" s="74">
        <v>-20000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225">
        <v>0</v>
      </c>
      <c r="U24" s="225"/>
      <c r="V24" s="225">
        <v>0</v>
      </c>
      <c r="W24" s="225"/>
    </row>
    <row r="25" spans="1:23" ht="15.75" customHeight="1" thickBot="1">
      <c r="A25" s="229"/>
      <c r="B25" s="229"/>
      <c r="C25" s="229"/>
      <c r="D25" s="230"/>
      <c r="E25" s="230"/>
      <c r="F25" s="127" t="s">
        <v>54</v>
      </c>
      <c r="G25" s="225">
        <v>20000</v>
      </c>
      <c r="H25" s="225"/>
      <c r="I25" s="74">
        <v>20000</v>
      </c>
      <c r="J25" s="74">
        <v>20000</v>
      </c>
      <c r="K25" s="74">
        <v>20000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225">
        <v>0</v>
      </c>
      <c r="U25" s="225"/>
      <c r="V25" s="225">
        <v>0</v>
      </c>
      <c r="W25" s="225"/>
    </row>
    <row r="26" spans="1:23" ht="23.25" customHeight="1">
      <c r="A26" s="229"/>
      <c r="B26" s="229"/>
      <c r="C26" s="229"/>
      <c r="D26" s="230"/>
      <c r="E26" s="230"/>
      <c r="F26" s="127" t="s">
        <v>53</v>
      </c>
      <c r="G26" s="225">
        <v>13195346</v>
      </c>
      <c r="H26" s="225"/>
      <c r="I26" s="74">
        <v>6489029</v>
      </c>
      <c r="J26" s="74">
        <v>6469029</v>
      </c>
      <c r="K26" s="74">
        <v>1048200</v>
      </c>
      <c r="L26" s="74">
        <v>5420829</v>
      </c>
      <c r="M26" s="74">
        <v>0</v>
      </c>
      <c r="N26" s="74">
        <v>20000</v>
      </c>
      <c r="O26" s="74">
        <v>0</v>
      </c>
      <c r="P26" s="74">
        <v>0</v>
      </c>
      <c r="Q26" s="74">
        <v>0</v>
      </c>
      <c r="R26" s="74">
        <v>6706317</v>
      </c>
      <c r="S26" s="74">
        <v>6706317</v>
      </c>
      <c r="T26" s="225">
        <v>3564744</v>
      </c>
      <c r="U26" s="225"/>
      <c r="V26" s="225">
        <v>0</v>
      </c>
      <c r="W26" s="225"/>
    </row>
    <row r="27" spans="1:23" ht="18.75" customHeight="1">
      <c r="A27" s="227">
        <v>750</v>
      </c>
      <c r="B27" s="227"/>
      <c r="C27" s="227"/>
      <c r="D27" s="228" t="s">
        <v>207</v>
      </c>
      <c r="E27" s="228"/>
      <c r="F27" s="127" t="s">
        <v>56</v>
      </c>
      <c r="G27" s="225">
        <v>6275473</v>
      </c>
      <c r="H27" s="225"/>
      <c r="I27" s="74">
        <v>6275473</v>
      </c>
      <c r="J27" s="74">
        <v>5997715</v>
      </c>
      <c r="K27" s="74">
        <v>4254162</v>
      </c>
      <c r="L27" s="74">
        <v>1743553</v>
      </c>
      <c r="M27" s="74">
        <v>0</v>
      </c>
      <c r="N27" s="74">
        <v>277758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225">
        <v>0</v>
      </c>
      <c r="U27" s="225"/>
      <c r="V27" s="225">
        <v>0</v>
      </c>
      <c r="W27" s="225"/>
    </row>
    <row r="28" spans="1:23" ht="15" customHeight="1">
      <c r="A28" s="227"/>
      <c r="B28" s="227"/>
      <c r="C28" s="227"/>
      <c r="D28" s="228"/>
      <c r="E28" s="228"/>
      <c r="F28" s="127" t="s">
        <v>55</v>
      </c>
      <c r="G28" s="225">
        <v>-28500</v>
      </c>
      <c r="H28" s="225"/>
      <c r="I28" s="74">
        <v>-28500</v>
      </c>
      <c r="J28" s="74">
        <v>-28500</v>
      </c>
      <c r="K28" s="74">
        <v>0</v>
      </c>
      <c r="L28" s="74">
        <v>-28500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225">
        <v>0</v>
      </c>
      <c r="U28" s="225"/>
      <c r="V28" s="225">
        <v>0</v>
      </c>
      <c r="W28" s="225"/>
    </row>
    <row r="29" spans="1:23" ht="15" customHeight="1">
      <c r="A29" s="227"/>
      <c r="B29" s="227"/>
      <c r="C29" s="227"/>
      <c r="D29" s="228"/>
      <c r="E29" s="228"/>
      <c r="F29" s="127" t="s">
        <v>54</v>
      </c>
      <c r="G29" s="225">
        <v>0</v>
      </c>
      <c r="H29" s="225"/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225">
        <v>0</v>
      </c>
      <c r="U29" s="225"/>
      <c r="V29" s="225">
        <v>0</v>
      </c>
      <c r="W29" s="225"/>
    </row>
    <row r="30" spans="1:23" ht="22.5" customHeight="1" thickBot="1">
      <c r="A30" s="227"/>
      <c r="B30" s="227"/>
      <c r="C30" s="227"/>
      <c r="D30" s="228"/>
      <c r="E30" s="228"/>
      <c r="F30" s="127" t="s">
        <v>53</v>
      </c>
      <c r="G30" s="225">
        <v>6246973</v>
      </c>
      <c r="H30" s="225"/>
      <c r="I30" s="74">
        <v>6246973</v>
      </c>
      <c r="J30" s="74">
        <v>5969215</v>
      </c>
      <c r="K30" s="74">
        <v>4254162</v>
      </c>
      <c r="L30" s="74">
        <v>1715053</v>
      </c>
      <c r="M30" s="74">
        <v>0</v>
      </c>
      <c r="N30" s="74">
        <v>277758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225">
        <v>0</v>
      </c>
      <c r="U30" s="225"/>
      <c r="V30" s="225">
        <v>0</v>
      </c>
      <c r="W30" s="225"/>
    </row>
    <row r="31" spans="1:23" ht="19.5" customHeight="1" thickBot="1">
      <c r="A31" s="229"/>
      <c r="B31" s="229"/>
      <c r="C31" s="229">
        <v>75075</v>
      </c>
      <c r="D31" s="230" t="s">
        <v>219</v>
      </c>
      <c r="E31" s="230"/>
      <c r="F31" s="128" t="s">
        <v>56</v>
      </c>
      <c r="G31" s="226">
        <v>70000</v>
      </c>
      <c r="H31" s="226"/>
      <c r="I31" s="75">
        <v>70000</v>
      </c>
      <c r="J31" s="75">
        <v>67000</v>
      </c>
      <c r="K31" s="75">
        <v>3000</v>
      </c>
      <c r="L31" s="75">
        <v>64000</v>
      </c>
      <c r="M31" s="75">
        <v>0</v>
      </c>
      <c r="N31" s="75">
        <v>3000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226">
        <v>0</v>
      </c>
      <c r="U31" s="226"/>
      <c r="V31" s="226">
        <v>0</v>
      </c>
      <c r="W31" s="226"/>
    </row>
    <row r="32" spans="1:23" ht="18" customHeight="1" thickBot="1">
      <c r="A32" s="229"/>
      <c r="B32" s="229"/>
      <c r="C32" s="229"/>
      <c r="D32" s="230"/>
      <c r="E32" s="230"/>
      <c r="F32" s="127" t="s">
        <v>55</v>
      </c>
      <c r="G32" s="225">
        <v>-28500</v>
      </c>
      <c r="H32" s="225"/>
      <c r="I32" s="74">
        <v>-28500</v>
      </c>
      <c r="J32" s="74">
        <v>-28500</v>
      </c>
      <c r="K32" s="74">
        <v>0</v>
      </c>
      <c r="L32" s="74">
        <v>-28500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225">
        <v>0</v>
      </c>
      <c r="U32" s="225"/>
      <c r="V32" s="225">
        <v>0</v>
      </c>
      <c r="W32" s="225"/>
    </row>
    <row r="33" spans="1:23" ht="18.75" customHeight="1" thickBot="1">
      <c r="A33" s="229"/>
      <c r="B33" s="229"/>
      <c r="C33" s="229"/>
      <c r="D33" s="230"/>
      <c r="E33" s="230"/>
      <c r="F33" s="127" t="s">
        <v>54</v>
      </c>
      <c r="G33" s="225">
        <v>0</v>
      </c>
      <c r="H33" s="225"/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225">
        <v>0</v>
      </c>
      <c r="U33" s="225"/>
      <c r="V33" s="225">
        <v>0</v>
      </c>
      <c r="W33" s="225"/>
    </row>
    <row r="34" spans="1:23" ht="20.25" customHeight="1">
      <c r="A34" s="229"/>
      <c r="B34" s="229"/>
      <c r="C34" s="229"/>
      <c r="D34" s="230"/>
      <c r="E34" s="230"/>
      <c r="F34" s="127" t="s">
        <v>53</v>
      </c>
      <c r="G34" s="225">
        <v>41500</v>
      </c>
      <c r="H34" s="225"/>
      <c r="I34" s="74">
        <v>41500</v>
      </c>
      <c r="J34" s="74">
        <v>38500</v>
      </c>
      <c r="K34" s="74">
        <v>3000</v>
      </c>
      <c r="L34" s="74">
        <v>35500</v>
      </c>
      <c r="M34" s="74">
        <v>0</v>
      </c>
      <c r="N34" s="74">
        <v>3000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225">
        <v>0</v>
      </c>
      <c r="U34" s="225"/>
      <c r="V34" s="225">
        <v>0</v>
      </c>
      <c r="W34" s="225"/>
    </row>
    <row r="35" spans="1:23" ht="22.5" customHeight="1">
      <c r="A35" s="227">
        <v>754</v>
      </c>
      <c r="B35" s="227"/>
      <c r="C35" s="227"/>
      <c r="D35" s="228" t="s">
        <v>87</v>
      </c>
      <c r="E35" s="228"/>
      <c r="F35" s="127" t="s">
        <v>56</v>
      </c>
      <c r="G35" s="225">
        <v>3635272</v>
      </c>
      <c r="H35" s="225"/>
      <c r="I35" s="74">
        <v>3544857</v>
      </c>
      <c r="J35" s="74">
        <v>3380757</v>
      </c>
      <c r="K35" s="74">
        <v>2901479</v>
      </c>
      <c r="L35" s="74">
        <v>479278</v>
      </c>
      <c r="M35" s="74">
        <v>10000</v>
      </c>
      <c r="N35" s="74">
        <v>154100</v>
      </c>
      <c r="O35" s="74">
        <v>0</v>
      </c>
      <c r="P35" s="74">
        <v>0</v>
      </c>
      <c r="Q35" s="74">
        <v>0</v>
      </c>
      <c r="R35" s="74">
        <v>90415</v>
      </c>
      <c r="S35" s="74">
        <v>90415</v>
      </c>
      <c r="T35" s="225">
        <v>0</v>
      </c>
      <c r="U35" s="225"/>
      <c r="V35" s="225">
        <v>0</v>
      </c>
      <c r="W35" s="225"/>
    </row>
    <row r="36" spans="1:23" ht="18" customHeight="1">
      <c r="A36" s="227"/>
      <c r="B36" s="227"/>
      <c r="C36" s="227"/>
      <c r="D36" s="228"/>
      <c r="E36" s="228"/>
      <c r="F36" s="127" t="s">
        <v>55</v>
      </c>
      <c r="G36" s="225">
        <v>-7310</v>
      </c>
      <c r="H36" s="225"/>
      <c r="I36" s="74">
        <v>-7310</v>
      </c>
      <c r="J36" s="74">
        <v>-5138</v>
      </c>
      <c r="K36" s="74">
        <v>-5138</v>
      </c>
      <c r="L36" s="74">
        <v>0</v>
      </c>
      <c r="M36" s="74">
        <v>0</v>
      </c>
      <c r="N36" s="74">
        <v>-2172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225">
        <v>0</v>
      </c>
      <c r="U36" s="225"/>
      <c r="V36" s="225">
        <v>0</v>
      </c>
      <c r="W36" s="225"/>
    </row>
    <row r="37" spans="1:23" ht="15.75" customHeight="1">
      <c r="A37" s="227"/>
      <c r="B37" s="227"/>
      <c r="C37" s="227"/>
      <c r="D37" s="228"/>
      <c r="E37" s="228"/>
      <c r="F37" s="127" t="s">
        <v>54</v>
      </c>
      <c r="G37" s="225">
        <v>7310</v>
      </c>
      <c r="H37" s="225"/>
      <c r="I37" s="74">
        <v>7310</v>
      </c>
      <c r="J37" s="74">
        <v>7310</v>
      </c>
      <c r="K37" s="74">
        <v>0</v>
      </c>
      <c r="L37" s="74">
        <v>7310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225">
        <v>0</v>
      </c>
      <c r="U37" s="225"/>
      <c r="V37" s="225">
        <v>0</v>
      </c>
      <c r="W37" s="225"/>
    </row>
    <row r="38" spans="1:23" ht="22.5" customHeight="1" thickBot="1">
      <c r="A38" s="227"/>
      <c r="B38" s="227"/>
      <c r="C38" s="227"/>
      <c r="D38" s="228"/>
      <c r="E38" s="228"/>
      <c r="F38" s="127" t="s">
        <v>53</v>
      </c>
      <c r="G38" s="225">
        <v>3635272</v>
      </c>
      <c r="H38" s="225"/>
      <c r="I38" s="74">
        <v>3544857</v>
      </c>
      <c r="J38" s="74">
        <v>3382929</v>
      </c>
      <c r="K38" s="74">
        <v>2896341</v>
      </c>
      <c r="L38" s="74">
        <v>486588</v>
      </c>
      <c r="M38" s="74">
        <v>10000</v>
      </c>
      <c r="N38" s="74">
        <v>151928</v>
      </c>
      <c r="O38" s="74">
        <v>0</v>
      </c>
      <c r="P38" s="74">
        <v>0</v>
      </c>
      <c r="Q38" s="74">
        <v>0</v>
      </c>
      <c r="R38" s="74">
        <v>90415</v>
      </c>
      <c r="S38" s="74">
        <v>90415</v>
      </c>
      <c r="T38" s="225">
        <v>0</v>
      </c>
      <c r="U38" s="225"/>
      <c r="V38" s="225">
        <v>0</v>
      </c>
      <c r="W38" s="225"/>
    </row>
    <row r="39" spans="1:23" ht="21" customHeight="1" thickBot="1">
      <c r="A39" s="229"/>
      <c r="B39" s="229"/>
      <c r="C39" s="229">
        <v>75411</v>
      </c>
      <c r="D39" s="230" t="s">
        <v>154</v>
      </c>
      <c r="E39" s="230"/>
      <c r="F39" s="128" t="s">
        <v>56</v>
      </c>
      <c r="G39" s="226">
        <v>3432992</v>
      </c>
      <c r="H39" s="226"/>
      <c r="I39" s="75">
        <v>3347477</v>
      </c>
      <c r="J39" s="75">
        <v>3194877</v>
      </c>
      <c r="K39" s="75">
        <v>2888349</v>
      </c>
      <c r="L39" s="75">
        <v>306528</v>
      </c>
      <c r="M39" s="75">
        <v>0</v>
      </c>
      <c r="N39" s="75">
        <v>152600</v>
      </c>
      <c r="O39" s="75">
        <v>0</v>
      </c>
      <c r="P39" s="75">
        <v>0</v>
      </c>
      <c r="Q39" s="75">
        <v>0</v>
      </c>
      <c r="R39" s="75">
        <v>85515</v>
      </c>
      <c r="S39" s="75">
        <v>85515</v>
      </c>
      <c r="T39" s="226">
        <v>0</v>
      </c>
      <c r="U39" s="226"/>
      <c r="V39" s="226">
        <v>0</v>
      </c>
      <c r="W39" s="226"/>
    </row>
    <row r="40" spans="1:23" ht="18.75" customHeight="1" thickBot="1">
      <c r="A40" s="229"/>
      <c r="B40" s="229"/>
      <c r="C40" s="229"/>
      <c r="D40" s="230"/>
      <c r="E40" s="230"/>
      <c r="F40" s="127" t="s">
        <v>55</v>
      </c>
      <c r="G40" s="225">
        <v>-7310</v>
      </c>
      <c r="H40" s="225"/>
      <c r="I40" s="74">
        <v>-7310</v>
      </c>
      <c r="J40" s="74">
        <v>-5138</v>
      </c>
      <c r="K40" s="74">
        <v>-5138</v>
      </c>
      <c r="L40" s="74">
        <v>0</v>
      </c>
      <c r="M40" s="74">
        <v>0</v>
      </c>
      <c r="N40" s="74">
        <v>-2172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225">
        <v>0</v>
      </c>
      <c r="U40" s="225"/>
      <c r="V40" s="225">
        <v>0</v>
      </c>
      <c r="W40" s="225"/>
    </row>
    <row r="41" spans="1:23" ht="20.25" customHeight="1" thickBot="1">
      <c r="A41" s="229"/>
      <c r="B41" s="229"/>
      <c r="C41" s="229"/>
      <c r="D41" s="230"/>
      <c r="E41" s="230"/>
      <c r="F41" s="127" t="s">
        <v>54</v>
      </c>
      <c r="G41" s="225">
        <v>7310</v>
      </c>
      <c r="H41" s="225"/>
      <c r="I41" s="74">
        <v>7310</v>
      </c>
      <c r="J41" s="74">
        <v>7310</v>
      </c>
      <c r="K41" s="74">
        <v>0</v>
      </c>
      <c r="L41" s="74">
        <v>7310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225">
        <v>0</v>
      </c>
      <c r="U41" s="225"/>
      <c r="V41" s="225">
        <v>0</v>
      </c>
      <c r="W41" s="225"/>
    </row>
    <row r="42" spans="1:23" ht="19.5" customHeight="1">
      <c r="A42" s="229"/>
      <c r="B42" s="229"/>
      <c r="C42" s="229"/>
      <c r="D42" s="230"/>
      <c r="E42" s="230"/>
      <c r="F42" s="127" t="s">
        <v>53</v>
      </c>
      <c r="G42" s="225">
        <v>3432992</v>
      </c>
      <c r="H42" s="225"/>
      <c r="I42" s="74">
        <v>3347477</v>
      </c>
      <c r="J42" s="74">
        <v>3197049</v>
      </c>
      <c r="K42" s="74">
        <v>2883211</v>
      </c>
      <c r="L42" s="74">
        <v>313838</v>
      </c>
      <c r="M42" s="74">
        <v>0</v>
      </c>
      <c r="N42" s="74">
        <v>150428</v>
      </c>
      <c r="O42" s="74">
        <v>0</v>
      </c>
      <c r="P42" s="74">
        <v>0</v>
      </c>
      <c r="Q42" s="74">
        <v>0</v>
      </c>
      <c r="R42" s="74">
        <v>85515</v>
      </c>
      <c r="S42" s="74">
        <v>85515</v>
      </c>
      <c r="T42" s="225">
        <v>0</v>
      </c>
      <c r="U42" s="225"/>
      <c r="V42" s="225">
        <v>0</v>
      </c>
      <c r="W42" s="225"/>
    </row>
    <row r="43" spans="1:23" ht="18.75" customHeight="1">
      <c r="A43" s="227">
        <v>801</v>
      </c>
      <c r="B43" s="227"/>
      <c r="C43" s="227"/>
      <c r="D43" s="228" t="s">
        <v>155</v>
      </c>
      <c r="E43" s="228"/>
      <c r="F43" s="127" t="s">
        <v>56</v>
      </c>
      <c r="G43" s="225">
        <v>16028398</v>
      </c>
      <c r="H43" s="225"/>
      <c r="I43" s="74">
        <v>15991698</v>
      </c>
      <c r="J43" s="74">
        <v>13626024</v>
      </c>
      <c r="K43" s="74">
        <v>11737969</v>
      </c>
      <c r="L43" s="74">
        <v>1888055</v>
      </c>
      <c r="M43" s="74">
        <v>1290000</v>
      </c>
      <c r="N43" s="74">
        <v>272704</v>
      </c>
      <c r="O43" s="74">
        <v>802970</v>
      </c>
      <c r="P43" s="74">
        <v>0</v>
      </c>
      <c r="Q43" s="74">
        <v>0</v>
      </c>
      <c r="R43" s="74">
        <v>36700</v>
      </c>
      <c r="S43" s="74">
        <v>36700</v>
      </c>
      <c r="T43" s="225">
        <v>0</v>
      </c>
      <c r="U43" s="225"/>
      <c r="V43" s="225">
        <v>0</v>
      </c>
      <c r="W43" s="225"/>
    </row>
    <row r="44" spans="1:23" ht="21" customHeight="1">
      <c r="A44" s="227"/>
      <c r="B44" s="227"/>
      <c r="C44" s="227"/>
      <c r="D44" s="228"/>
      <c r="E44" s="228"/>
      <c r="F44" s="127" t="s">
        <v>55</v>
      </c>
      <c r="G44" s="225">
        <v>-120485</v>
      </c>
      <c r="H44" s="225"/>
      <c r="I44" s="74">
        <v>-120485</v>
      </c>
      <c r="J44" s="74">
        <v>-115981</v>
      </c>
      <c r="K44" s="74">
        <v>-50129</v>
      </c>
      <c r="L44" s="74">
        <v>-65852</v>
      </c>
      <c r="M44" s="74">
        <v>0</v>
      </c>
      <c r="N44" s="74">
        <v>-4504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225">
        <v>0</v>
      </c>
      <c r="U44" s="225"/>
      <c r="V44" s="225">
        <v>0</v>
      </c>
      <c r="W44" s="225"/>
    </row>
    <row r="45" spans="1:23" ht="18.75" customHeight="1">
      <c r="A45" s="227"/>
      <c r="B45" s="227"/>
      <c r="C45" s="227"/>
      <c r="D45" s="228"/>
      <c r="E45" s="228"/>
      <c r="F45" s="127" t="s">
        <v>54</v>
      </c>
      <c r="G45" s="225">
        <v>116970</v>
      </c>
      <c r="H45" s="225"/>
      <c r="I45" s="74">
        <v>116970</v>
      </c>
      <c r="J45" s="74">
        <v>109568</v>
      </c>
      <c r="K45" s="74">
        <v>92823</v>
      </c>
      <c r="L45" s="74">
        <v>16745</v>
      </c>
      <c r="M45" s="74">
        <v>0</v>
      </c>
      <c r="N45" s="74">
        <v>7402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225">
        <v>0</v>
      </c>
      <c r="U45" s="225"/>
      <c r="V45" s="225">
        <v>0</v>
      </c>
      <c r="W45" s="225"/>
    </row>
    <row r="46" spans="1:23" ht="21.75" customHeight="1" thickBot="1">
      <c r="A46" s="227"/>
      <c r="B46" s="227"/>
      <c r="C46" s="227"/>
      <c r="D46" s="228"/>
      <c r="E46" s="228"/>
      <c r="F46" s="127" t="s">
        <v>53</v>
      </c>
      <c r="G46" s="225">
        <v>16024883</v>
      </c>
      <c r="H46" s="225"/>
      <c r="I46" s="74">
        <v>15988183</v>
      </c>
      <c r="J46" s="74">
        <v>13619611</v>
      </c>
      <c r="K46" s="74">
        <v>11780663</v>
      </c>
      <c r="L46" s="74">
        <v>1838948</v>
      </c>
      <c r="M46" s="74">
        <v>1290000</v>
      </c>
      <c r="N46" s="74">
        <v>275602</v>
      </c>
      <c r="O46" s="74">
        <v>802970</v>
      </c>
      <c r="P46" s="74">
        <v>0</v>
      </c>
      <c r="Q46" s="74">
        <v>0</v>
      </c>
      <c r="R46" s="74">
        <v>36700</v>
      </c>
      <c r="S46" s="74">
        <v>36700</v>
      </c>
      <c r="T46" s="225">
        <v>0</v>
      </c>
      <c r="U46" s="225"/>
      <c r="V46" s="225">
        <v>0</v>
      </c>
      <c r="W46" s="225"/>
    </row>
    <row r="47" spans="1:23" ht="18" customHeight="1" thickBot="1">
      <c r="A47" s="229"/>
      <c r="B47" s="229"/>
      <c r="C47" s="229">
        <v>80102</v>
      </c>
      <c r="D47" s="230" t="s">
        <v>161</v>
      </c>
      <c r="E47" s="230"/>
      <c r="F47" s="128" t="s">
        <v>56</v>
      </c>
      <c r="G47" s="226">
        <v>630397</v>
      </c>
      <c r="H47" s="226"/>
      <c r="I47" s="75">
        <v>630397</v>
      </c>
      <c r="J47" s="75">
        <v>596497</v>
      </c>
      <c r="K47" s="75">
        <v>512337</v>
      </c>
      <c r="L47" s="75">
        <v>84160</v>
      </c>
      <c r="M47" s="75">
        <v>0</v>
      </c>
      <c r="N47" s="75">
        <v>33900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226">
        <v>0</v>
      </c>
      <c r="U47" s="226"/>
      <c r="V47" s="226">
        <v>0</v>
      </c>
      <c r="W47" s="226"/>
    </row>
    <row r="48" spans="1:23" ht="18" customHeight="1" thickBot="1">
      <c r="A48" s="229"/>
      <c r="B48" s="229"/>
      <c r="C48" s="229"/>
      <c r="D48" s="230"/>
      <c r="E48" s="230"/>
      <c r="F48" s="127" t="s">
        <v>55</v>
      </c>
      <c r="G48" s="225">
        <v>-2040</v>
      </c>
      <c r="H48" s="225"/>
      <c r="I48" s="74">
        <v>-2040</v>
      </c>
      <c r="J48" s="74">
        <v>-1465</v>
      </c>
      <c r="K48" s="74">
        <v>-50</v>
      </c>
      <c r="L48" s="74">
        <v>-1415</v>
      </c>
      <c r="M48" s="74">
        <v>0</v>
      </c>
      <c r="N48" s="74">
        <v>-575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225">
        <v>0</v>
      </c>
      <c r="U48" s="225"/>
      <c r="V48" s="225">
        <v>0</v>
      </c>
      <c r="W48" s="225"/>
    </row>
    <row r="49" spans="1:23" ht="16.5" customHeight="1" thickBot="1">
      <c r="A49" s="229"/>
      <c r="B49" s="229"/>
      <c r="C49" s="229"/>
      <c r="D49" s="230"/>
      <c r="E49" s="230"/>
      <c r="F49" s="127" t="s">
        <v>54</v>
      </c>
      <c r="G49" s="225">
        <v>6050</v>
      </c>
      <c r="H49" s="225"/>
      <c r="I49" s="74">
        <v>6050</v>
      </c>
      <c r="J49" s="74">
        <v>6050</v>
      </c>
      <c r="K49" s="74">
        <v>6050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225">
        <v>0</v>
      </c>
      <c r="U49" s="225"/>
      <c r="V49" s="225">
        <v>0</v>
      </c>
      <c r="W49" s="225"/>
    </row>
    <row r="50" spans="1:23" ht="22.5" customHeight="1" thickBot="1">
      <c r="A50" s="229"/>
      <c r="B50" s="229"/>
      <c r="C50" s="229"/>
      <c r="D50" s="230"/>
      <c r="E50" s="230"/>
      <c r="F50" s="127" t="s">
        <v>53</v>
      </c>
      <c r="G50" s="225">
        <v>634407</v>
      </c>
      <c r="H50" s="225"/>
      <c r="I50" s="74">
        <v>634407</v>
      </c>
      <c r="J50" s="74">
        <v>601082</v>
      </c>
      <c r="K50" s="74">
        <v>518337</v>
      </c>
      <c r="L50" s="74">
        <v>82745</v>
      </c>
      <c r="M50" s="74">
        <v>0</v>
      </c>
      <c r="N50" s="74">
        <v>33325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225">
        <v>0</v>
      </c>
      <c r="U50" s="225"/>
      <c r="V50" s="225">
        <v>0</v>
      </c>
      <c r="W50" s="225"/>
    </row>
    <row r="51" spans="1:23" ht="19.5" customHeight="1" thickBot="1">
      <c r="A51" s="229"/>
      <c r="B51" s="229"/>
      <c r="C51" s="229">
        <v>80105</v>
      </c>
      <c r="D51" s="230" t="s">
        <v>495</v>
      </c>
      <c r="E51" s="230"/>
      <c r="F51" s="128" t="s">
        <v>56</v>
      </c>
      <c r="G51" s="226">
        <v>31192</v>
      </c>
      <c r="H51" s="226"/>
      <c r="I51" s="75">
        <v>31192</v>
      </c>
      <c r="J51" s="75">
        <v>29812</v>
      </c>
      <c r="K51" s="75">
        <v>29012</v>
      </c>
      <c r="L51" s="75">
        <v>800</v>
      </c>
      <c r="M51" s="75">
        <v>0</v>
      </c>
      <c r="N51" s="75">
        <v>1380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226">
        <v>0</v>
      </c>
      <c r="U51" s="226"/>
      <c r="V51" s="226">
        <v>0</v>
      </c>
      <c r="W51" s="226"/>
    </row>
    <row r="52" spans="1:23" ht="18" customHeight="1" thickBot="1">
      <c r="A52" s="229"/>
      <c r="B52" s="229"/>
      <c r="C52" s="229"/>
      <c r="D52" s="230"/>
      <c r="E52" s="230"/>
      <c r="F52" s="127" t="s">
        <v>55</v>
      </c>
      <c r="G52" s="225">
        <v>-5200</v>
      </c>
      <c r="H52" s="225"/>
      <c r="I52" s="74">
        <v>-5200</v>
      </c>
      <c r="J52" s="74">
        <v>-5200</v>
      </c>
      <c r="K52" s="74">
        <v>-5200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225">
        <v>0</v>
      </c>
      <c r="U52" s="225"/>
      <c r="V52" s="225">
        <v>0</v>
      </c>
      <c r="W52" s="225"/>
    </row>
    <row r="53" spans="1:23" ht="18" customHeight="1" thickBot="1">
      <c r="A53" s="229"/>
      <c r="B53" s="229"/>
      <c r="C53" s="229"/>
      <c r="D53" s="230"/>
      <c r="E53" s="230"/>
      <c r="F53" s="127" t="s">
        <v>54</v>
      </c>
      <c r="G53" s="225">
        <v>50</v>
      </c>
      <c r="H53" s="225"/>
      <c r="I53" s="74">
        <v>50</v>
      </c>
      <c r="J53" s="74">
        <v>50</v>
      </c>
      <c r="K53" s="74">
        <v>50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  <c r="T53" s="225">
        <v>0</v>
      </c>
      <c r="U53" s="225"/>
      <c r="V53" s="225">
        <v>0</v>
      </c>
      <c r="W53" s="225"/>
    </row>
    <row r="54" spans="1:23" ht="21.75" customHeight="1" thickBot="1">
      <c r="A54" s="229"/>
      <c r="B54" s="229"/>
      <c r="C54" s="229"/>
      <c r="D54" s="230"/>
      <c r="E54" s="230"/>
      <c r="F54" s="127" t="s">
        <v>53</v>
      </c>
      <c r="G54" s="225">
        <v>26042</v>
      </c>
      <c r="H54" s="225"/>
      <c r="I54" s="74">
        <v>26042</v>
      </c>
      <c r="J54" s="74">
        <v>24662</v>
      </c>
      <c r="K54" s="74">
        <v>23862</v>
      </c>
      <c r="L54" s="74">
        <v>800</v>
      </c>
      <c r="M54" s="74">
        <v>0</v>
      </c>
      <c r="N54" s="74">
        <v>1380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225">
        <v>0</v>
      </c>
      <c r="U54" s="225"/>
      <c r="V54" s="225">
        <v>0</v>
      </c>
      <c r="W54" s="225"/>
    </row>
    <row r="55" spans="1:23" ht="17.25" customHeight="1" thickBot="1">
      <c r="A55" s="229"/>
      <c r="B55" s="229"/>
      <c r="C55" s="229">
        <v>80111</v>
      </c>
      <c r="D55" s="230" t="s">
        <v>220</v>
      </c>
      <c r="E55" s="230"/>
      <c r="F55" s="128" t="s">
        <v>56</v>
      </c>
      <c r="G55" s="226">
        <v>1032952</v>
      </c>
      <c r="H55" s="226"/>
      <c r="I55" s="75">
        <v>1032952</v>
      </c>
      <c r="J55" s="75">
        <v>976402</v>
      </c>
      <c r="K55" s="75">
        <v>876742</v>
      </c>
      <c r="L55" s="75">
        <v>99660</v>
      </c>
      <c r="M55" s="75">
        <v>0</v>
      </c>
      <c r="N55" s="75">
        <v>56550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226">
        <v>0</v>
      </c>
      <c r="U55" s="226"/>
      <c r="V55" s="226">
        <v>0</v>
      </c>
      <c r="W55" s="226"/>
    </row>
    <row r="56" spans="1:23" ht="19.5" customHeight="1" thickBot="1">
      <c r="A56" s="229"/>
      <c r="B56" s="229"/>
      <c r="C56" s="229"/>
      <c r="D56" s="230"/>
      <c r="E56" s="230"/>
      <c r="F56" s="127" t="s">
        <v>55</v>
      </c>
      <c r="G56" s="225">
        <v>-3672</v>
      </c>
      <c r="H56" s="225"/>
      <c r="I56" s="74">
        <v>-3672</v>
      </c>
      <c r="J56" s="74">
        <v>-3287</v>
      </c>
      <c r="K56" s="74">
        <v>-3245</v>
      </c>
      <c r="L56" s="74">
        <v>-42</v>
      </c>
      <c r="M56" s="74">
        <v>0</v>
      </c>
      <c r="N56" s="74">
        <v>-385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225">
        <v>0</v>
      </c>
      <c r="U56" s="225"/>
      <c r="V56" s="225">
        <v>0</v>
      </c>
      <c r="W56" s="225"/>
    </row>
    <row r="57" spans="1:23" ht="16.5" customHeight="1" thickBot="1">
      <c r="A57" s="229"/>
      <c r="B57" s="229"/>
      <c r="C57" s="229"/>
      <c r="D57" s="230"/>
      <c r="E57" s="230"/>
      <c r="F57" s="127" t="s">
        <v>54</v>
      </c>
      <c r="G57" s="225">
        <v>225</v>
      </c>
      <c r="H57" s="225"/>
      <c r="I57" s="74">
        <v>225</v>
      </c>
      <c r="J57" s="74">
        <v>225</v>
      </c>
      <c r="K57" s="74">
        <v>225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225">
        <v>0</v>
      </c>
      <c r="U57" s="225"/>
      <c r="V57" s="225">
        <v>0</v>
      </c>
      <c r="W57" s="225"/>
    </row>
    <row r="58" spans="1:23" ht="18.75" customHeight="1" thickBot="1">
      <c r="A58" s="229"/>
      <c r="B58" s="229"/>
      <c r="C58" s="229"/>
      <c r="D58" s="230"/>
      <c r="E58" s="230"/>
      <c r="F58" s="127" t="s">
        <v>53</v>
      </c>
      <c r="G58" s="225">
        <v>1029505</v>
      </c>
      <c r="H58" s="225"/>
      <c r="I58" s="74">
        <v>1029505</v>
      </c>
      <c r="J58" s="74">
        <v>973340</v>
      </c>
      <c r="K58" s="74">
        <v>873722</v>
      </c>
      <c r="L58" s="74">
        <v>99618</v>
      </c>
      <c r="M58" s="74">
        <v>0</v>
      </c>
      <c r="N58" s="74">
        <v>56165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225">
        <v>0</v>
      </c>
      <c r="U58" s="225"/>
      <c r="V58" s="225">
        <v>0</v>
      </c>
      <c r="W58" s="225"/>
    </row>
    <row r="59" spans="1:23" ht="16.5" customHeight="1" thickBot="1">
      <c r="A59" s="229"/>
      <c r="B59" s="229"/>
      <c r="C59" s="229">
        <v>80120</v>
      </c>
      <c r="D59" s="230" t="s">
        <v>221</v>
      </c>
      <c r="E59" s="230"/>
      <c r="F59" s="128" t="s">
        <v>56</v>
      </c>
      <c r="G59" s="226">
        <v>4490347</v>
      </c>
      <c r="H59" s="226"/>
      <c r="I59" s="75">
        <v>4490347</v>
      </c>
      <c r="J59" s="75">
        <v>4304587</v>
      </c>
      <c r="K59" s="75">
        <v>3915813</v>
      </c>
      <c r="L59" s="75">
        <v>388774</v>
      </c>
      <c r="M59" s="75">
        <v>152000</v>
      </c>
      <c r="N59" s="75">
        <v>33760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226">
        <v>0</v>
      </c>
      <c r="U59" s="226"/>
      <c r="V59" s="226">
        <v>0</v>
      </c>
      <c r="W59" s="226"/>
    </row>
    <row r="60" spans="1:23" ht="17.25" customHeight="1" thickBot="1">
      <c r="A60" s="229"/>
      <c r="B60" s="229"/>
      <c r="C60" s="229"/>
      <c r="D60" s="230"/>
      <c r="E60" s="230"/>
      <c r="F60" s="127" t="s">
        <v>55</v>
      </c>
      <c r="G60" s="225">
        <v>-30646</v>
      </c>
      <c r="H60" s="225"/>
      <c r="I60" s="74">
        <v>-30646</v>
      </c>
      <c r="J60" s="74">
        <v>-27380</v>
      </c>
      <c r="K60" s="74">
        <v>-27380</v>
      </c>
      <c r="L60" s="74">
        <v>0</v>
      </c>
      <c r="M60" s="74">
        <v>0</v>
      </c>
      <c r="N60" s="74">
        <v>-3266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225">
        <v>0</v>
      </c>
      <c r="U60" s="225"/>
      <c r="V60" s="225">
        <v>0</v>
      </c>
      <c r="W60" s="225"/>
    </row>
    <row r="61" spans="1:23" ht="21.75" customHeight="1" thickBot="1">
      <c r="A61" s="229"/>
      <c r="B61" s="229"/>
      <c r="C61" s="229"/>
      <c r="D61" s="230"/>
      <c r="E61" s="230"/>
      <c r="F61" s="127" t="s">
        <v>54</v>
      </c>
      <c r="G61" s="225">
        <v>58017</v>
      </c>
      <c r="H61" s="225"/>
      <c r="I61" s="74">
        <v>58017</v>
      </c>
      <c r="J61" s="74">
        <v>58017</v>
      </c>
      <c r="K61" s="74">
        <v>42575</v>
      </c>
      <c r="L61" s="74">
        <v>15442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225">
        <v>0</v>
      </c>
      <c r="U61" s="225"/>
      <c r="V61" s="225">
        <v>0</v>
      </c>
      <c r="W61" s="225"/>
    </row>
    <row r="62" spans="1:23" ht="21" customHeight="1" thickBot="1">
      <c r="A62" s="229"/>
      <c r="B62" s="229"/>
      <c r="C62" s="229"/>
      <c r="D62" s="230"/>
      <c r="E62" s="230"/>
      <c r="F62" s="127" t="s">
        <v>53</v>
      </c>
      <c r="G62" s="225">
        <v>4517718</v>
      </c>
      <c r="H62" s="225"/>
      <c r="I62" s="74">
        <v>4517718</v>
      </c>
      <c r="J62" s="74">
        <v>4335224</v>
      </c>
      <c r="K62" s="74">
        <v>3931008</v>
      </c>
      <c r="L62" s="74">
        <v>404216</v>
      </c>
      <c r="M62" s="74">
        <v>152000</v>
      </c>
      <c r="N62" s="74">
        <v>30494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225">
        <v>0</v>
      </c>
      <c r="U62" s="225"/>
      <c r="V62" s="225">
        <v>0</v>
      </c>
      <c r="W62" s="225"/>
    </row>
    <row r="63" spans="1:23" ht="18" customHeight="1" thickBot="1">
      <c r="A63" s="229"/>
      <c r="B63" s="229"/>
      <c r="C63" s="229">
        <v>80130</v>
      </c>
      <c r="D63" s="230" t="s">
        <v>156</v>
      </c>
      <c r="E63" s="230"/>
      <c r="F63" s="128" t="s">
        <v>56</v>
      </c>
      <c r="G63" s="226">
        <v>7424415</v>
      </c>
      <c r="H63" s="226"/>
      <c r="I63" s="75">
        <v>7424415</v>
      </c>
      <c r="J63" s="75">
        <v>6212651</v>
      </c>
      <c r="K63" s="75">
        <v>5196898</v>
      </c>
      <c r="L63" s="75">
        <v>1015753</v>
      </c>
      <c r="M63" s="75">
        <v>1138000</v>
      </c>
      <c r="N63" s="75">
        <v>73764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226">
        <v>0</v>
      </c>
      <c r="U63" s="226"/>
      <c r="V63" s="226">
        <v>0</v>
      </c>
      <c r="W63" s="226"/>
    </row>
    <row r="64" spans="1:23" ht="17.25" customHeight="1" thickBot="1">
      <c r="A64" s="229"/>
      <c r="B64" s="229"/>
      <c r="C64" s="229"/>
      <c r="D64" s="230"/>
      <c r="E64" s="230"/>
      <c r="F64" s="127" t="s">
        <v>55</v>
      </c>
      <c r="G64" s="225">
        <v>-3976</v>
      </c>
      <c r="H64" s="225"/>
      <c r="I64" s="74">
        <v>-3976</v>
      </c>
      <c r="J64" s="74">
        <v>-3976</v>
      </c>
      <c r="K64" s="74">
        <v>0</v>
      </c>
      <c r="L64" s="74">
        <v>-3976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0</v>
      </c>
      <c r="T64" s="225">
        <v>0</v>
      </c>
      <c r="U64" s="225"/>
      <c r="V64" s="225">
        <v>0</v>
      </c>
      <c r="W64" s="225"/>
    </row>
    <row r="65" spans="1:23" ht="19.5" customHeight="1" thickBot="1">
      <c r="A65" s="229"/>
      <c r="B65" s="229"/>
      <c r="C65" s="229"/>
      <c r="D65" s="230"/>
      <c r="E65" s="230"/>
      <c r="F65" s="127" t="s">
        <v>54</v>
      </c>
      <c r="G65" s="225">
        <v>48615</v>
      </c>
      <c r="H65" s="225"/>
      <c r="I65" s="74">
        <v>48615</v>
      </c>
      <c r="J65" s="74">
        <v>44639</v>
      </c>
      <c r="K65" s="74">
        <v>43336</v>
      </c>
      <c r="L65" s="74">
        <v>1303</v>
      </c>
      <c r="M65" s="74">
        <v>0</v>
      </c>
      <c r="N65" s="74">
        <v>3976</v>
      </c>
      <c r="O65" s="74">
        <v>0</v>
      </c>
      <c r="P65" s="74">
        <v>0</v>
      </c>
      <c r="Q65" s="74">
        <v>0</v>
      </c>
      <c r="R65" s="74">
        <v>0</v>
      </c>
      <c r="S65" s="74">
        <v>0</v>
      </c>
      <c r="T65" s="225">
        <v>0</v>
      </c>
      <c r="U65" s="225"/>
      <c r="V65" s="225">
        <v>0</v>
      </c>
      <c r="W65" s="225"/>
    </row>
    <row r="66" spans="1:23" ht="21" customHeight="1" thickBot="1">
      <c r="A66" s="229"/>
      <c r="B66" s="229"/>
      <c r="C66" s="229"/>
      <c r="D66" s="230"/>
      <c r="E66" s="230"/>
      <c r="F66" s="127" t="s">
        <v>53</v>
      </c>
      <c r="G66" s="225">
        <v>7469054</v>
      </c>
      <c r="H66" s="225"/>
      <c r="I66" s="74">
        <v>7469054</v>
      </c>
      <c r="J66" s="74">
        <v>6253314</v>
      </c>
      <c r="K66" s="74">
        <v>5240234</v>
      </c>
      <c r="L66" s="74">
        <v>1013080</v>
      </c>
      <c r="M66" s="74">
        <v>1138000</v>
      </c>
      <c r="N66" s="74">
        <v>77740</v>
      </c>
      <c r="O66" s="74">
        <v>0</v>
      </c>
      <c r="P66" s="74">
        <v>0</v>
      </c>
      <c r="Q66" s="74">
        <v>0</v>
      </c>
      <c r="R66" s="74">
        <v>0</v>
      </c>
      <c r="S66" s="74">
        <v>0</v>
      </c>
      <c r="T66" s="225">
        <v>0</v>
      </c>
      <c r="U66" s="225"/>
      <c r="V66" s="225">
        <v>0</v>
      </c>
      <c r="W66" s="225"/>
    </row>
    <row r="67" spans="1:23" ht="18.75" customHeight="1" thickBot="1">
      <c r="A67" s="229"/>
      <c r="B67" s="229"/>
      <c r="C67" s="229">
        <v>80134</v>
      </c>
      <c r="D67" s="230" t="s">
        <v>162</v>
      </c>
      <c r="E67" s="230"/>
      <c r="F67" s="128" t="s">
        <v>56</v>
      </c>
      <c r="G67" s="226">
        <v>1231088</v>
      </c>
      <c r="H67" s="226"/>
      <c r="I67" s="75">
        <v>1231088</v>
      </c>
      <c r="J67" s="75">
        <v>1162538</v>
      </c>
      <c r="K67" s="75">
        <v>1066338</v>
      </c>
      <c r="L67" s="75">
        <v>96200</v>
      </c>
      <c r="M67" s="75">
        <v>0</v>
      </c>
      <c r="N67" s="75">
        <v>68550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226">
        <v>0</v>
      </c>
      <c r="U67" s="226"/>
      <c r="V67" s="226">
        <v>0</v>
      </c>
      <c r="W67" s="226"/>
    </row>
    <row r="68" spans="1:23" ht="18" customHeight="1" thickBot="1">
      <c r="A68" s="229"/>
      <c r="B68" s="229"/>
      <c r="C68" s="229"/>
      <c r="D68" s="230"/>
      <c r="E68" s="230"/>
      <c r="F68" s="127" t="s">
        <v>55</v>
      </c>
      <c r="G68" s="225">
        <v>-4244</v>
      </c>
      <c r="H68" s="225"/>
      <c r="I68" s="74">
        <v>-4244</v>
      </c>
      <c r="J68" s="74">
        <v>-4244</v>
      </c>
      <c r="K68" s="74">
        <v>-4244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225">
        <v>0</v>
      </c>
      <c r="U68" s="225"/>
      <c r="V68" s="225">
        <v>0</v>
      </c>
      <c r="W68" s="225"/>
    </row>
    <row r="69" spans="1:23" ht="22.5" customHeight="1" thickBot="1">
      <c r="A69" s="229"/>
      <c r="B69" s="229"/>
      <c r="C69" s="229"/>
      <c r="D69" s="230"/>
      <c r="E69" s="230"/>
      <c r="F69" s="127" t="s">
        <v>54</v>
      </c>
      <c r="G69" s="225">
        <v>426</v>
      </c>
      <c r="H69" s="225"/>
      <c r="I69" s="74">
        <v>426</v>
      </c>
      <c r="J69" s="74">
        <v>0</v>
      </c>
      <c r="K69" s="74">
        <v>0</v>
      </c>
      <c r="L69" s="74">
        <v>0</v>
      </c>
      <c r="M69" s="74">
        <v>0</v>
      </c>
      <c r="N69" s="74">
        <v>426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225">
        <v>0</v>
      </c>
      <c r="U69" s="225"/>
      <c r="V69" s="225">
        <v>0</v>
      </c>
      <c r="W69" s="225"/>
    </row>
    <row r="70" spans="1:23" ht="23.25" customHeight="1" thickBot="1">
      <c r="A70" s="229"/>
      <c r="B70" s="229"/>
      <c r="C70" s="229"/>
      <c r="D70" s="230"/>
      <c r="E70" s="230"/>
      <c r="F70" s="127" t="s">
        <v>53</v>
      </c>
      <c r="G70" s="225">
        <v>1227270</v>
      </c>
      <c r="H70" s="225"/>
      <c r="I70" s="74">
        <v>1227270</v>
      </c>
      <c r="J70" s="74">
        <v>1158294</v>
      </c>
      <c r="K70" s="74">
        <v>1062094</v>
      </c>
      <c r="L70" s="74">
        <v>96200</v>
      </c>
      <c r="M70" s="74">
        <v>0</v>
      </c>
      <c r="N70" s="74">
        <v>68976</v>
      </c>
      <c r="O70" s="74">
        <v>0</v>
      </c>
      <c r="P70" s="74">
        <v>0</v>
      </c>
      <c r="Q70" s="74">
        <v>0</v>
      </c>
      <c r="R70" s="74">
        <v>0</v>
      </c>
      <c r="S70" s="74">
        <v>0</v>
      </c>
      <c r="T70" s="225">
        <v>0</v>
      </c>
      <c r="U70" s="225"/>
      <c r="V70" s="225">
        <v>0</v>
      </c>
      <c r="W70" s="225"/>
    </row>
    <row r="71" spans="1:23" ht="19.5" customHeight="1" thickBot="1">
      <c r="A71" s="229"/>
      <c r="B71" s="229"/>
      <c r="C71" s="229">
        <v>80146</v>
      </c>
      <c r="D71" s="230" t="s">
        <v>496</v>
      </c>
      <c r="E71" s="230"/>
      <c r="F71" s="128" t="s">
        <v>56</v>
      </c>
      <c r="G71" s="226">
        <v>40800</v>
      </c>
      <c r="H71" s="226"/>
      <c r="I71" s="75">
        <v>40800</v>
      </c>
      <c r="J71" s="75">
        <v>40800</v>
      </c>
      <c r="K71" s="75">
        <v>0</v>
      </c>
      <c r="L71" s="75">
        <v>40800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226">
        <v>0</v>
      </c>
      <c r="U71" s="226"/>
      <c r="V71" s="226">
        <v>0</v>
      </c>
      <c r="W71" s="226"/>
    </row>
    <row r="72" spans="1:23" ht="21.75" customHeight="1" thickBot="1">
      <c r="A72" s="229"/>
      <c r="B72" s="229"/>
      <c r="C72" s="229"/>
      <c r="D72" s="230"/>
      <c r="E72" s="230"/>
      <c r="F72" s="127" t="s">
        <v>55</v>
      </c>
      <c r="G72" s="225">
        <v>-12223</v>
      </c>
      <c r="H72" s="225"/>
      <c r="I72" s="74">
        <v>-12223</v>
      </c>
      <c r="J72" s="74">
        <v>-12223</v>
      </c>
      <c r="K72" s="74">
        <v>0</v>
      </c>
      <c r="L72" s="74">
        <v>-12223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0</v>
      </c>
      <c r="T72" s="225">
        <v>0</v>
      </c>
      <c r="U72" s="225"/>
      <c r="V72" s="225">
        <v>0</v>
      </c>
      <c r="W72" s="225"/>
    </row>
    <row r="73" spans="1:23" ht="18.75" customHeight="1" thickBot="1">
      <c r="A73" s="229"/>
      <c r="B73" s="229"/>
      <c r="C73" s="229"/>
      <c r="D73" s="230"/>
      <c r="E73" s="230"/>
      <c r="F73" s="127" t="s">
        <v>54</v>
      </c>
      <c r="G73" s="225">
        <v>0</v>
      </c>
      <c r="H73" s="225"/>
      <c r="I73" s="74">
        <v>0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  <c r="T73" s="225">
        <v>0</v>
      </c>
      <c r="U73" s="225"/>
      <c r="V73" s="225">
        <v>0</v>
      </c>
      <c r="W73" s="225"/>
    </row>
    <row r="74" spans="1:23" ht="19.5" customHeight="1" thickBot="1">
      <c r="A74" s="229"/>
      <c r="B74" s="229"/>
      <c r="C74" s="229"/>
      <c r="D74" s="230"/>
      <c r="E74" s="230"/>
      <c r="F74" s="127" t="s">
        <v>53</v>
      </c>
      <c r="G74" s="225">
        <v>28577</v>
      </c>
      <c r="H74" s="225"/>
      <c r="I74" s="74">
        <v>28577</v>
      </c>
      <c r="J74" s="74">
        <v>28577</v>
      </c>
      <c r="K74" s="74">
        <v>0</v>
      </c>
      <c r="L74" s="74">
        <v>28577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225">
        <v>0</v>
      </c>
      <c r="U74" s="225"/>
      <c r="V74" s="225">
        <v>0</v>
      </c>
      <c r="W74" s="225"/>
    </row>
    <row r="75" spans="1:23" ht="17.25" customHeight="1" thickBot="1">
      <c r="A75" s="229"/>
      <c r="B75" s="229"/>
      <c r="C75" s="229">
        <v>80148</v>
      </c>
      <c r="D75" s="230" t="s">
        <v>497</v>
      </c>
      <c r="E75" s="230"/>
      <c r="F75" s="128" t="s">
        <v>56</v>
      </c>
      <c r="G75" s="226">
        <v>195991</v>
      </c>
      <c r="H75" s="226"/>
      <c r="I75" s="75">
        <v>195991</v>
      </c>
      <c r="J75" s="75">
        <v>195191</v>
      </c>
      <c r="K75" s="75">
        <v>137829</v>
      </c>
      <c r="L75" s="75">
        <v>57362</v>
      </c>
      <c r="M75" s="75">
        <v>0</v>
      </c>
      <c r="N75" s="75">
        <v>800</v>
      </c>
      <c r="O75" s="75">
        <v>0</v>
      </c>
      <c r="P75" s="75">
        <v>0</v>
      </c>
      <c r="Q75" s="75">
        <v>0</v>
      </c>
      <c r="R75" s="75">
        <v>0</v>
      </c>
      <c r="S75" s="75">
        <v>0</v>
      </c>
      <c r="T75" s="226">
        <v>0</v>
      </c>
      <c r="U75" s="226"/>
      <c r="V75" s="226">
        <v>0</v>
      </c>
      <c r="W75" s="226"/>
    </row>
    <row r="76" spans="1:23" ht="19.5" customHeight="1" thickBot="1">
      <c r="A76" s="229"/>
      <c r="B76" s="229"/>
      <c r="C76" s="229"/>
      <c r="D76" s="230"/>
      <c r="E76" s="230"/>
      <c r="F76" s="127" t="s">
        <v>55</v>
      </c>
      <c r="G76" s="225">
        <v>-13484</v>
      </c>
      <c r="H76" s="225"/>
      <c r="I76" s="74">
        <v>-13484</v>
      </c>
      <c r="J76" s="74">
        <v>-13206</v>
      </c>
      <c r="K76" s="74">
        <v>-10010</v>
      </c>
      <c r="L76" s="74">
        <v>-3196</v>
      </c>
      <c r="M76" s="74">
        <v>0</v>
      </c>
      <c r="N76" s="74">
        <v>-278</v>
      </c>
      <c r="O76" s="74">
        <v>0</v>
      </c>
      <c r="P76" s="74">
        <v>0</v>
      </c>
      <c r="Q76" s="74">
        <v>0</v>
      </c>
      <c r="R76" s="74">
        <v>0</v>
      </c>
      <c r="S76" s="74">
        <v>0</v>
      </c>
      <c r="T76" s="225">
        <v>0</v>
      </c>
      <c r="U76" s="225"/>
      <c r="V76" s="225">
        <v>0</v>
      </c>
      <c r="W76" s="225"/>
    </row>
    <row r="77" spans="1:23" ht="18.75" customHeight="1" thickBot="1">
      <c r="A77" s="229"/>
      <c r="B77" s="229"/>
      <c r="C77" s="229"/>
      <c r="D77" s="230"/>
      <c r="E77" s="230"/>
      <c r="F77" s="127" t="s">
        <v>54</v>
      </c>
      <c r="G77" s="225">
        <v>0</v>
      </c>
      <c r="H77" s="225"/>
      <c r="I77" s="74">
        <v>0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  <c r="T77" s="225">
        <v>0</v>
      </c>
      <c r="U77" s="225"/>
      <c r="V77" s="225">
        <v>0</v>
      </c>
      <c r="W77" s="225"/>
    </row>
    <row r="78" spans="1:23" ht="20.25" customHeight="1" thickBot="1">
      <c r="A78" s="229"/>
      <c r="B78" s="229"/>
      <c r="C78" s="229"/>
      <c r="D78" s="230"/>
      <c r="E78" s="230"/>
      <c r="F78" s="127" t="s">
        <v>53</v>
      </c>
      <c r="G78" s="225">
        <v>182507</v>
      </c>
      <c r="H78" s="225"/>
      <c r="I78" s="74">
        <v>182507</v>
      </c>
      <c r="J78" s="74">
        <v>181985</v>
      </c>
      <c r="K78" s="74">
        <v>127819</v>
      </c>
      <c r="L78" s="74">
        <v>54166</v>
      </c>
      <c r="M78" s="74">
        <v>0</v>
      </c>
      <c r="N78" s="74">
        <v>522</v>
      </c>
      <c r="O78" s="74">
        <v>0</v>
      </c>
      <c r="P78" s="74">
        <v>0</v>
      </c>
      <c r="Q78" s="74">
        <v>0</v>
      </c>
      <c r="R78" s="74">
        <v>0</v>
      </c>
      <c r="S78" s="74">
        <v>0</v>
      </c>
      <c r="T78" s="225">
        <v>0</v>
      </c>
      <c r="U78" s="225"/>
      <c r="V78" s="225">
        <v>0</v>
      </c>
      <c r="W78" s="225"/>
    </row>
    <row r="79" spans="1:23" ht="18.75" customHeight="1" thickBot="1">
      <c r="A79" s="229"/>
      <c r="B79" s="229"/>
      <c r="C79" s="229">
        <v>80195</v>
      </c>
      <c r="D79" s="230" t="s">
        <v>60</v>
      </c>
      <c r="E79" s="230"/>
      <c r="F79" s="128" t="s">
        <v>56</v>
      </c>
      <c r="G79" s="226">
        <v>951216</v>
      </c>
      <c r="H79" s="226"/>
      <c r="I79" s="75">
        <v>914516</v>
      </c>
      <c r="J79" s="75">
        <v>107546</v>
      </c>
      <c r="K79" s="75">
        <v>3000</v>
      </c>
      <c r="L79" s="75">
        <v>104546</v>
      </c>
      <c r="M79" s="75">
        <v>0</v>
      </c>
      <c r="N79" s="75">
        <v>4000</v>
      </c>
      <c r="O79" s="75">
        <v>802970</v>
      </c>
      <c r="P79" s="75">
        <v>0</v>
      </c>
      <c r="Q79" s="75">
        <v>0</v>
      </c>
      <c r="R79" s="75">
        <v>36700</v>
      </c>
      <c r="S79" s="75">
        <v>36700</v>
      </c>
      <c r="T79" s="226">
        <v>0</v>
      </c>
      <c r="U79" s="226"/>
      <c r="V79" s="226">
        <v>0</v>
      </c>
      <c r="W79" s="226"/>
    </row>
    <row r="80" spans="1:23" ht="19.5" customHeight="1" thickBot="1">
      <c r="A80" s="229"/>
      <c r="B80" s="229"/>
      <c r="C80" s="229"/>
      <c r="D80" s="230"/>
      <c r="E80" s="230"/>
      <c r="F80" s="127" t="s">
        <v>55</v>
      </c>
      <c r="G80" s="225">
        <v>-45000</v>
      </c>
      <c r="H80" s="225"/>
      <c r="I80" s="74">
        <v>-45000</v>
      </c>
      <c r="J80" s="74">
        <v>-45000</v>
      </c>
      <c r="K80" s="74">
        <v>0</v>
      </c>
      <c r="L80" s="74">
        <v>-45000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225">
        <v>0</v>
      </c>
      <c r="U80" s="225"/>
      <c r="V80" s="225">
        <v>0</v>
      </c>
      <c r="W80" s="225"/>
    </row>
    <row r="81" spans="1:23" ht="18.75" customHeight="1" thickBot="1">
      <c r="A81" s="229"/>
      <c r="B81" s="229"/>
      <c r="C81" s="229"/>
      <c r="D81" s="230"/>
      <c r="E81" s="230"/>
      <c r="F81" s="127" t="s">
        <v>54</v>
      </c>
      <c r="G81" s="225">
        <v>3587</v>
      </c>
      <c r="H81" s="225"/>
      <c r="I81" s="74">
        <v>3587</v>
      </c>
      <c r="J81" s="74">
        <v>587</v>
      </c>
      <c r="K81" s="74">
        <v>587</v>
      </c>
      <c r="L81" s="74">
        <v>0</v>
      </c>
      <c r="M81" s="74">
        <v>0</v>
      </c>
      <c r="N81" s="74">
        <v>3000</v>
      </c>
      <c r="O81" s="74">
        <v>0</v>
      </c>
      <c r="P81" s="74">
        <v>0</v>
      </c>
      <c r="Q81" s="74">
        <v>0</v>
      </c>
      <c r="R81" s="74">
        <v>0</v>
      </c>
      <c r="S81" s="74">
        <v>0</v>
      </c>
      <c r="T81" s="225">
        <v>0</v>
      </c>
      <c r="U81" s="225"/>
      <c r="V81" s="225">
        <v>0</v>
      </c>
      <c r="W81" s="225"/>
    </row>
    <row r="82" spans="1:23" ht="17.25" customHeight="1">
      <c r="A82" s="229"/>
      <c r="B82" s="229"/>
      <c r="C82" s="229"/>
      <c r="D82" s="230"/>
      <c r="E82" s="230"/>
      <c r="F82" s="127" t="s">
        <v>53</v>
      </c>
      <c r="G82" s="225">
        <v>909803</v>
      </c>
      <c r="H82" s="225"/>
      <c r="I82" s="74">
        <v>873103</v>
      </c>
      <c r="J82" s="74">
        <v>63133</v>
      </c>
      <c r="K82" s="74">
        <v>3587</v>
      </c>
      <c r="L82" s="74">
        <v>59546</v>
      </c>
      <c r="M82" s="74">
        <v>0</v>
      </c>
      <c r="N82" s="74">
        <v>7000</v>
      </c>
      <c r="O82" s="74">
        <v>802970</v>
      </c>
      <c r="P82" s="74">
        <v>0</v>
      </c>
      <c r="Q82" s="74">
        <v>0</v>
      </c>
      <c r="R82" s="74">
        <v>36700</v>
      </c>
      <c r="S82" s="74">
        <v>36700</v>
      </c>
      <c r="T82" s="225">
        <v>0</v>
      </c>
      <c r="U82" s="225"/>
      <c r="V82" s="225">
        <v>0</v>
      </c>
      <c r="W82" s="225"/>
    </row>
    <row r="83" spans="1:23" ht="21" customHeight="1">
      <c r="A83" s="227">
        <v>852</v>
      </c>
      <c r="B83" s="227"/>
      <c r="C83" s="227"/>
      <c r="D83" s="228" t="s">
        <v>210</v>
      </c>
      <c r="E83" s="228"/>
      <c r="F83" s="127" t="s">
        <v>56</v>
      </c>
      <c r="G83" s="225">
        <v>19301321</v>
      </c>
      <c r="H83" s="225"/>
      <c r="I83" s="74">
        <v>14617937</v>
      </c>
      <c r="J83" s="74">
        <v>12261586</v>
      </c>
      <c r="K83" s="74">
        <v>7945070</v>
      </c>
      <c r="L83" s="74">
        <v>4316516</v>
      </c>
      <c r="M83" s="74">
        <v>240000</v>
      </c>
      <c r="N83" s="74">
        <v>1040666</v>
      </c>
      <c r="O83" s="74">
        <v>1075685</v>
      </c>
      <c r="P83" s="74">
        <v>0</v>
      </c>
      <c r="Q83" s="74">
        <v>0</v>
      </c>
      <c r="R83" s="74">
        <v>4683384</v>
      </c>
      <c r="S83" s="74">
        <v>4683384</v>
      </c>
      <c r="T83" s="225">
        <v>3913243</v>
      </c>
      <c r="U83" s="225"/>
      <c r="V83" s="225">
        <v>0</v>
      </c>
      <c r="W83" s="225"/>
    </row>
    <row r="84" spans="1:23" ht="18.75" customHeight="1">
      <c r="A84" s="227"/>
      <c r="B84" s="227"/>
      <c r="C84" s="227"/>
      <c r="D84" s="228"/>
      <c r="E84" s="228"/>
      <c r="F84" s="127" t="s">
        <v>55</v>
      </c>
      <c r="G84" s="225">
        <v>-169264</v>
      </c>
      <c r="H84" s="225"/>
      <c r="I84" s="74">
        <v>-169264</v>
      </c>
      <c r="J84" s="74">
        <v>-131634</v>
      </c>
      <c r="K84" s="74">
        <v>-94204</v>
      </c>
      <c r="L84" s="74">
        <v>-37430</v>
      </c>
      <c r="M84" s="74">
        <v>-35000</v>
      </c>
      <c r="N84" s="74">
        <v>-2630</v>
      </c>
      <c r="O84" s="74">
        <v>0</v>
      </c>
      <c r="P84" s="74">
        <v>0</v>
      </c>
      <c r="Q84" s="74">
        <v>0</v>
      </c>
      <c r="R84" s="74">
        <v>0</v>
      </c>
      <c r="S84" s="74">
        <v>0</v>
      </c>
      <c r="T84" s="225">
        <v>0</v>
      </c>
      <c r="U84" s="225"/>
      <c r="V84" s="225">
        <v>0</v>
      </c>
      <c r="W84" s="225"/>
    </row>
    <row r="85" spans="1:23" ht="16.5" customHeight="1">
      <c r="A85" s="227"/>
      <c r="B85" s="227"/>
      <c r="C85" s="227"/>
      <c r="D85" s="228"/>
      <c r="E85" s="228"/>
      <c r="F85" s="127" t="s">
        <v>54</v>
      </c>
      <c r="G85" s="225">
        <v>164077</v>
      </c>
      <c r="H85" s="225"/>
      <c r="I85" s="74">
        <v>124635</v>
      </c>
      <c r="J85" s="74">
        <v>122891</v>
      </c>
      <c r="K85" s="74">
        <v>85730</v>
      </c>
      <c r="L85" s="74">
        <v>37161</v>
      </c>
      <c r="M85" s="74">
        <v>0</v>
      </c>
      <c r="N85" s="74">
        <v>1744</v>
      </c>
      <c r="O85" s="74">
        <v>0</v>
      </c>
      <c r="P85" s="74">
        <v>0</v>
      </c>
      <c r="Q85" s="74">
        <v>0</v>
      </c>
      <c r="R85" s="74">
        <v>39442</v>
      </c>
      <c r="S85" s="74">
        <v>39442</v>
      </c>
      <c r="T85" s="225">
        <v>0</v>
      </c>
      <c r="U85" s="225"/>
      <c r="V85" s="225">
        <v>0</v>
      </c>
      <c r="W85" s="225"/>
    </row>
    <row r="86" spans="1:23" ht="19.5" customHeight="1" thickBot="1">
      <c r="A86" s="227"/>
      <c r="B86" s="227"/>
      <c r="C86" s="227"/>
      <c r="D86" s="228"/>
      <c r="E86" s="228"/>
      <c r="F86" s="127" t="s">
        <v>53</v>
      </c>
      <c r="G86" s="225">
        <v>19296134</v>
      </c>
      <c r="H86" s="225"/>
      <c r="I86" s="74">
        <v>14573308</v>
      </c>
      <c r="J86" s="74">
        <v>12252843</v>
      </c>
      <c r="K86" s="74">
        <v>7936596</v>
      </c>
      <c r="L86" s="74">
        <v>4316247</v>
      </c>
      <c r="M86" s="74">
        <v>205000</v>
      </c>
      <c r="N86" s="74">
        <v>1039780</v>
      </c>
      <c r="O86" s="74">
        <v>1075685</v>
      </c>
      <c r="P86" s="74">
        <v>0</v>
      </c>
      <c r="Q86" s="74">
        <v>0</v>
      </c>
      <c r="R86" s="74">
        <v>4722826</v>
      </c>
      <c r="S86" s="74">
        <v>4722826</v>
      </c>
      <c r="T86" s="225">
        <v>3913243</v>
      </c>
      <c r="U86" s="225"/>
      <c r="V86" s="225">
        <v>0</v>
      </c>
      <c r="W86" s="225"/>
    </row>
    <row r="87" spans="1:23" ht="18" customHeight="1" thickBot="1">
      <c r="A87" s="229"/>
      <c r="B87" s="229"/>
      <c r="C87" s="229">
        <v>85201</v>
      </c>
      <c r="D87" s="230" t="s">
        <v>424</v>
      </c>
      <c r="E87" s="230"/>
      <c r="F87" s="128" t="s">
        <v>56</v>
      </c>
      <c r="G87" s="226">
        <v>1027442</v>
      </c>
      <c r="H87" s="226"/>
      <c r="I87" s="75">
        <v>1027442</v>
      </c>
      <c r="J87" s="75">
        <v>849042</v>
      </c>
      <c r="K87" s="75">
        <v>545078</v>
      </c>
      <c r="L87" s="75">
        <v>303964</v>
      </c>
      <c r="M87" s="75">
        <v>110000</v>
      </c>
      <c r="N87" s="75">
        <v>68400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226">
        <v>0</v>
      </c>
      <c r="U87" s="226"/>
      <c r="V87" s="226">
        <v>0</v>
      </c>
      <c r="W87" s="226"/>
    </row>
    <row r="88" spans="1:23" ht="18" customHeight="1" thickBot="1">
      <c r="A88" s="229"/>
      <c r="B88" s="229"/>
      <c r="C88" s="229"/>
      <c r="D88" s="230"/>
      <c r="E88" s="230"/>
      <c r="F88" s="127" t="s">
        <v>55</v>
      </c>
      <c r="G88" s="225">
        <v>-28104</v>
      </c>
      <c r="H88" s="225"/>
      <c r="I88" s="74">
        <v>-28104</v>
      </c>
      <c r="J88" s="74">
        <v>-6474</v>
      </c>
      <c r="K88" s="74">
        <v>-6474</v>
      </c>
      <c r="L88" s="74">
        <v>0</v>
      </c>
      <c r="M88" s="74">
        <v>-20000</v>
      </c>
      <c r="N88" s="74">
        <v>-1630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  <c r="T88" s="225">
        <v>0</v>
      </c>
      <c r="U88" s="225"/>
      <c r="V88" s="225">
        <v>0</v>
      </c>
      <c r="W88" s="225"/>
    </row>
    <row r="89" spans="1:23" ht="18" customHeight="1" thickBot="1">
      <c r="A89" s="229"/>
      <c r="B89" s="229"/>
      <c r="C89" s="229"/>
      <c r="D89" s="230"/>
      <c r="E89" s="230"/>
      <c r="F89" s="127" t="s">
        <v>54</v>
      </c>
      <c r="G89" s="225">
        <v>12034</v>
      </c>
      <c r="H89" s="225"/>
      <c r="I89" s="74">
        <v>12034</v>
      </c>
      <c r="J89" s="74">
        <v>12034</v>
      </c>
      <c r="K89" s="74">
        <v>0</v>
      </c>
      <c r="L89" s="74">
        <v>12034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0</v>
      </c>
      <c r="S89" s="74">
        <v>0</v>
      </c>
      <c r="T89" s="225">
        <v>0</v>
      </c>
      <c r="U89" s="225"/>
      <c r="V89" s="225">
        <v>0</v>
      </c>
      <c r="W89" s="225"/>
    </row>
    <row r="90" spans="1:23" ht="21" customHeight="1" thickBot="1">
      <c r="A90" s="229"/>
      <c r="B90" s="229"/>
      <c r="C90" s="229"/>
      <c r="D90" s="230"/>
      <c r="E90" s="230"/>
      <c r="F90" s="127" t="s">
        <v>53</v>
      </c>
      <c r="G90" s="225">
        <v>1011372</v>
      </c>
      <c r="H90" s="225"/>
      <c r="I90" s="74">
        <v>1011372</v>
      </c>
      <c r="J90" s="74">
        <v>854602</v>
      </c>
      <c r="K90" s="74">
        <v>538604</v>
      </c>
      <c r="L90" s="74">
        <v>315998</v>
      </c>
      <c r="M90" s="74">
        <v>90000</v>
      </c>
      <c r="N90" s="74">
        <v>66770</v>
      </c>
      <c r="O90" s="74">
        <v>0</v>
      </c>
      <c r="P90" s="74">
        <v>0</v>
      </c>
      <c r="Q90" s="74">
        <v>0</v>
      </c>
      <c r="R90" s="74">
        <v>0</v>
      </c>
      <c r="S90" s="74">
        <v>0</v>
      </c>
      <c r="T90" s="225">
        <v>0</v>
      </c>
      <c r="U90" s="225"/>
      <c r="V90" s="225">
        <v>0</v>
      </c>
      <c r="W90" s="225"/>
    </row>
    <row r="91" spans="1:23" ht="21" customHeight="1" thickBot="1">
      <c r="A91" s="229"/>
      <c r="B91" s="229"/>
      <c r="C91" s="229">
        <v>85202</v>
      </c>
      <c r="D91" s="230" t="s">
        <v>213</v>
      </c>
      <c r="E91" s="230"/>
      <c r="F91" s="128" t="s">
        <v>56</v>
      </c>
      <c r="G91" s="226">
        <v>15889519</v>
      </c>
      <c r="H91" s="226"/>
      <c r="I91" s="75">
        <v>11206135</v>
      </c>
      <c r="J91" s="75">
        <v>10901775</v>
      </c>
      <c r="K91" s="75">
        <v>7006433</v>
      </c>
      <c r="L91" s="75">
        <v>3895342</v>
      </c>
      <c r="M91" s="75">
        <v>0</v>
      </c>
      <c r="N91" s="75">
        <v>39200</v>
      </c>
      <c r="O91" s="75">
        <v>265160</v>
      </c>
      <c r="P91" s="75">
        <v>0</v>
      </c>
      <c r="Q91" s="75">
        <v>0</v>
      </c>
      <c r="R91" s="75">
        <v>4683384</v>
      </c>
      <c r="S91" s="75">
        <v>4683384</v>
      </c>
      <c r="T91" s="226">
        <v>3913243</v>
      </c>
      <c r="U91" s="226"/>
      <c r="V91" s="226">
        <v>0</v>
      </c>
      <c r="W91" s="226"/>
    </row>
    <row r="92" spans="1:23" ht="18.75" customHeight="1" thickBot="1">
      <c r="A92" s="229"/>
      <c r="B92" s="229"/>
      <c r="C92" s="229"/>
      <c r="D92" s="230"/>
      <c r="E92" s="230"/>
      <c r="F92" s="127" t="s">
        <v>55</v>
      </c>
      <c r="G92" s="225">
        <v>-107230</v>
      </c>
      <c r="H92" s="225"/>
      <c r="I92" s="74">
        <v>-107230</v>
      </c>
      <c r="J92" s="74">
        <v>-107230</v>
      </c>
      <c r="K92" s="74">
        <v>-85730</v>
      </c>
      <c r="L92" s="74">
        <v>-21500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225">
        <v>0</v>
      </c>
      <c r="U92" s="225"/>
      <c r="V92" s="225">
        <v>0</v>
      </c>
      <c r="W92" s="225"/>
    </row>
    <row r="93" spans="1:23" ht="18.75" customHeight="1" thickBot="1">
      <c r="A93" s="229"/>
      <c r="B93" s="229"/>
      <c r="C93" s="229"/>
      <c r="D93" s="230"/>
      <c r="E93" s="230"/>
      <c r="F93" s="127" t="s">
        <v>54</v>
      </c>
      <c r="G93" s="225">
        <v>152043</v>
      </c>
      <c r="H93" s="225"/>
      <c r="I93" s="74">
        <v>112601</v>
      </c>
      <c r="J93" s="74">
        <v>110857</v>
      </c>
      <c r="K93" s="74">
        <v>85730</v>
      </c>
      <c r="L93" s="74">
        <v>25127</v>
      </c>
      <c r="M93" s="74">
        <v>0</v>
      </c>
      <c r="N93" s="74">
        <v>1744</v>
      </c>
      <c r="O93" s="74">
        <v>0</v>
      </c>
      <c r="P93" s="74">
        <v>0</v>
      </c>
      <c r="Q93" s="74">
        <v>0</v>
      </c>
      <c r="R93" s="74">
        <v>39442</v>
      </c>
      <c r="S93" s="74">
        <v>39442</v>
      </c>
      <c r="T93" s="225">
        <v>0</v>
      </c>
      <c r="U93" s="225"/>
      <c r="V93" s="225">
        <v>0</v>
      </c>
      <c r="W93" s="225"/>
    </row>
    <row r="94" spans="1:23" ht="19.5" customHeight="1" thickBot="1">
      <c r="A94" s="229"/>
      <c r="B94" s="229"/>
      <c r="C94" s="229"/>
      <c r="D94" s="230"/>
      <c r="E94" s="230"/>
      <c r="F94" s="127" t="s">
        <v>53</v>
      </c>
      <c r="G94" s="225">
        <v>15934332</v>
      </c>
      <c r="H94" s="225"/>
      <c r="I94" s="74">
        <v>11211506</v>
      </c>
      <c r="J94" s="74">
        <v>10905402</v>
      </c>
      <c r="K94" s="74">
        <v>7006433</v>
      </c>
      <c r="L94" s="74">
        <v>3898969</v>
      </c>
      <c r="M94" s="74">
        <v>0</v>
      </c>
      <c r="N94" s="74">
        <v>40944</v>
      </c>
      <c r="O94" s="74">
        <v>265160</v>
      </c>
      <c r="P94" s="74">
        <v>0</v>
      </c>
      <c r="Q94" s="74">
        <v>0</v>
      </c>
      <c r="R94" s="74">
        <v>4722826</v>
      </c>
      <c r="S94" s="74">
        <v>4722826</v>
      </c>
      <c r="T94" s="225">
        <v>3913243</v>
      </c>
      <c r="U94" s="225"/>
      <c r="V94" s="225">
        <v>0</v>
      </c>
      <c r="W94" s="225"/>
    </row>
    <row r="95" spans="1:23" ht="18.75" customHeight="1" thickBot="1">
      <c r="A95" s="229"/>
      <c r="B95" s="229"/>
      <c r="C95" s="229">
        <v>85204</v>
      </c>
      <c r="D95" s="230" t="s">
        <v>222</v>
      </c>
      <c r="E95" s="230"/>
      <c r="F95" s="128" t="s">
        <v>56</v>
      </c>
      <c r="G95" s="226">
        <v>1062246</v>
      </c>
      <c r="H95" s="226"/>
      <c r="I95" s="75">
        <v>1062246</v>
      </c>
      <c r="J95" s="75">
        <v>1500</v>
      </c>
      <c r="K95" s="75">
        <v>0</v>
      </c>
      <c r="L95" s="75">
        <v>1500</v>
      </c>
      <c r="M95" s="75">
        <v>130000</v>
      </c>
      <c r="N95" s="75">
        <v>930746</v>
      </c>
      <c r="O95" s="75">
        <v>0</v>
      </c>
      <c r="P95" s="75">
        <v>0</v>
      </c>
      <c r="Q95" s="75">
        <v>0</v>
      </c>
      <c r="R95" s="75">
        <v>0</v>
      </c>
      <c r="S95" s="75">
        <v>0</v>
      </c>
      <c r="T95" s="226">
        <v>0</v>
      </c>
      <c r="U95" s="226"/>
      <c r="V95" s="226">
        <v>0</v>
      </c>
      <c r="W95" s="226"/>
    </row>
    <row r="96" spans="1:23" ht="19.5" customHeight="1" thickBot="1">
      <c r="A96" s="229"/>
      <c r="B96" s="229"/>
      <c r="C96" s="229"/>
      <c r="D96" s="230"/>
      <c r="E96" s="230"/>
      <c r="F96" s="127" t="s">
        <v>55</v>
      </c>
      <c r="G96" s="225">
        <v>-15000</v>
      </c>
      <c r="H96" s="225"/>
      <c r="I96" s="74">
        <v>-15000</v>
      </c>
      <c r="J96" s="74">
        <v>0</v>
      </c>
      <c r="K96" s="74">
        <v>0</v>
      </c>
      <c r="L96" s="74">
        <v>0</v>
      </c>
      <c r="M96" s="74">
        <v>-15000</v>
      </c>
      <c r="N96" s="74">
        <v>0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  <c r="T96" s="225">
        <v>0</v>
      </c>
      <c r="U96" s="225"/>
      <c r="V96" s="225">
        <v>0</v>
      </c>
      <c r="W96" s="225"/>
    </row>
    <row r="97" spans="1:23" ht="18.75" customHeight="1" thickBot="1">
      <c r="A97" s="229"/>
      <c r="B97" s="229"/>
      <c r="C97" s="229"/>
      <c r="D97" s="230"/>
      <c r="E97" s="230"/>
      <c r="F97" s="127" t="s">
        <v>54</v>
      </c>
      <c r="G97" s="225">
        <v>0</v>
      </c>
      <c r="H97" s="225"/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  <c r="T97" s="225">
        <v>0</v>
      </c>
      <c r="U97" s="225"/>
      <c r="V97" s="225">
        <v>0</v>
      </c>
      <c r="W97" s="225"/>
    </row>
    <row r="98" spans="1:23" ht="20.25" customHeight="1" thickBot="1">
      <c r="A98" s="229"/>
      <c r="B98" s="229"/>
      <c r="C98" s="229"/>
      <c r="D98" s="230"/>
      <c r="E98" s="230"/>
      <c r="F98" s="127" t="s">
        <v>53</v>
      </c>
      <c r="G98" s="225">
        <v>1047246</v>
      </c>
      <c r="H98" s="225"/>
      <c r="I98" s="74">
        <v>1047246</v>
      </c>
      <c r="J98" s="74">
        <v>1500</v>
      </c>
      <c r="K98" s="74">
        <v>0</v>
      </c>
      <c r="L98" s="74">
        <v>1500</v>
      </c>
      <c r="M98" s="74">
        <v>115000</v>
      </c>
      <c r="N98" s="74">
        <v>930746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  <c r="T98" s="225">
        <v>0</v>
      </c>
      <c r="U98" s="225"/>
      <c r="V98" s="225">
        <v>0</v>
      </c>
      <c r="W98" s="225"/>
    </row>
    <row r="99" spans="1:23" ht="19.5" customHeight="1" thickBot="1">
      <c r="A99" s="229"/>
      <c r="B99" s="229"/>
      <c r="C99" s="229">
        <v>85220</v>
      </c>
      <c r="D99" s="230" t="s">
        <v>498</v>
      </c>
      <c r="E99" s="230"/>
      <c r="F99" s="128" t="s">
        <v>56</v>
      </c>
      <c r="G99" s="226">
        <v>8500</v>
      </c>
      <c r="H99" s="226"/>
      <c r="I99" s="75">
        <v>8500</v>
      </c>
      <c r="J99" s="75">
        <v>8500</v>
      </c>
      <c r="K99" s="75">
        <v>0</v>
      </c>
      <c r="L99" s="75">
        <v>8500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226">
        <v>0</v>
      </c>
      <c r="U99" s="226"/>
      <c r="V99" s="226">
        <v>0</v>
      </c>
      <c r="W99" s="226"/>
    </row>
    <row r="100" spans="1:23" ht="18.75" customHeight="1" thickBot="1">
      <c r="A100" s="229"/>
      <c r="B100" s="229"/>
      <c r="C100" s="229"/>
      <c r="D100" s="230"/>
      <c r="E100" s="230"/>
      <c r="F100" s="127" t="s">
        <v>55</v>
      </c>
      <c r="G100" s="225">
        <v>-3930</v>
      </c>
      <c r="H100" s="225"/>
      <c r="I100" s="74">
        <v>-3930</v>
      </c>
      <c r="J100" s="74">
        <v>-3930</v>
      </c>
      <c r="K100" s="74">
        <v>0</v>
      </c>
      <c r="L100" s="74">
        <v>-3930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225">
        <v>0</v>
      </c>
      <c r="U100" s="225"/>
      <c r="V100" s="225">
        <v>0</v>
      </c>
      <c r="W100" s="225"/>
    </row>
    <row r="101" spans="1:23" ht="19.5" customHeight="1" thickBot="1">
      <c r="A101" s="229"/>
      <c r="B101" s="229"/>
      <c r="C101" s="229"/>
      <c r="D101" s="230"/>
      <c r="E101" s="230"/>
      <c r="F101" s="127" t="s">
        <v>54</v>
      </c>
      <c r="G101" s="225">
        <v>0</v>
      </c>
      <c r="H101" s="225"/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225">
        <v>0</v>
      </c>
      <c r="U101" s="225"/>
      <c r="V101" s="225">
        <v>0</v>
      </c>
      <c r="W101" s="225"/>
    </row>
    <row r="102" spans="1:23" ht="20.25" customHeight="1" thickBot="1">
      <c r="A102" s="229"/>
      <c r="B102" s="229"/>
      <c r="C102" s="229"/>
      <c r="D102" s="230"/>
      <c r="E102" s="230"/>
      <c r="F102" s="127" t="s">
        <v>53</v>
      </c>
      <c r="G102" s="225">
        <v>4570</v>
      </c>
      <c r="H102" s="225"/>
      <c r="I102" s="74">
        <v>4570</v>
      </c>
      <c r="J102" s="74">
        <v>4570</v>
      </c>
      <c r="K102" s="74">
        <v>0</v>
      </c>
      <c r="L102" s="74">
        <v>4570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225">
        <v>0</v>
      </c>
      <c r="U102" s="225"/>
      <c r="V102" s="225">
        <v>0</v>
      </c>
      <c r="W102" s="225"/>
    </row>
    <row r="103" spans="1:23" ht="19.5" customHeight="1" thickBot="1">
      <c r="A103" s="229"/>
      <c r="B103" s="229"/>
      <c r="C103" s="229">
        <v>85295</v>
      </c>
      <c r="D103" s="230" t="s">
        <v>60</v>
      </c>
      <c r="E103" s="230"/>
      <c r="F103" s="128" t="s">
        <v>56</v>
      </c>
      <c r="G103" s="226">
        <v>830525</v>
      </c>
      <c r="H103" s="226"/>
      <c r="I103" s="75">
        <v>830525</v>
      </c>
      <c r="J103" s="75">
        <v>18000</v>
      </c>
      <c r="K103" s="75">
        <v>3000</v>
      </c>
      <c r="L103" s="75">
        <v>15000</v>
      </c>
      <c r="M103" s="75">
        <v>0</v>
      </c>
      <c r="N103" s="75">
        <v>2000</v>
      </c>
      <c r="O103" s="75">
        <v>810525</v>
      </c>
      <c r="P103" s="75">
        <v>0</v>
      </c>
      <c r="Q103" s="75">
        <v>0</v>
      </c>
      <c r="R103" s="75">
        <v>0</v>
      </c>
      <c r="S103" s="75">
        <v>0</v>
      </c>
      <c r="T103" s="226">
        <v>0</v>
      </c>
      <c r="U103" s="226"/>
      <c r="V103" s="226">
        <v>0</v>
      </c>
      <c r="W103" s="226"/>
    </row>
    <row r="104" spans="1:23" ht="18.75" customHeight="1" thickBot="1">
      <c r="A104" s="229"/>
      <c r="B104" s="229"/>
      <c r="C104" s="229"/>
      <c r="D104" s="230"/>
      <c r="E104" s="230"/>
      <c r="F104" s="127" t="s">
        <v>55</v>
      </c>
      <c r="G104" s="225">
        <v>-15000</v>
      </c>
      <c r="H104" s="225"/>
      <c r="I104" s="74">
        <v>-15000</v>
      </c>
      <c r="J104" s="74">
        <v>-14000</v>
      </c>
      <c r="K104" s="74">
        <v>-2000</v>
      </c>
      <c r="L104" s="74">
        <v>-12000</v>
      </c>
      <c r="M104" s="74">
        <v>0</v>
      </c>
      <c r="N104" s="74">
        <v>-1000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225">
        <v>0</v>
      </c>
      <c r="U104" s="225"/>
      <c r="V104" s="225">
        <v>0</v>
      </c>
      <c r="W104" s="225"/>
    </row>
    <row r="105" spans="1:23" ht="20.25" customHeight="1" thickBot="1">
      <c r="A105" s="229"/>
      <c r="B105" s="229"/>
      <c r="C105" s="229"/>
      <c r="D105" s="230"/>
      <c r="E105" s="230"/>
      <c r="F105" s="127" t="s">
        <v>54</v>
      </c>
      <c r="G105" s="225">
        <v>0</v>
      </c>
      <c r="H105" s="225"/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225">
        <v>0</v>
      </c>
      <c r="U105" s="225"/>
      <c r="V105" s="225">
        <v>0</v>
      </c>
      <c r="W105" s="225"/>
    </row>
    <row r="106" spans="1:23" ht="22.5" customHeight="1">
      <c r="A106" s="229"/>
      <c r="B106" s="229"/>
      <c r="C106" s="229"/>
      <c r="D106" s="230"/>
      <c r="E106" s="230"/>
      <c r="F106" s="127" t="s">
        <v>53</v>
      </c>
      <c r="G106" s="225">
        <v>815525</v>
      </c>
      <c r="H106" s="225"/>
      <c r="I106" s="74">
        <v>815525</v>
      </c>
      <c r="J106" s="74">
        <v>4000</v>
      </c>
      <c r="K106" s="74">
        <v>1000</v>
      </c>
      <c r="L106" s="74">
        <v>3000</v>
      </c>
      <c r="M106" s="74">
        <v>0</v>
      </c>
      <c r="N106" s="74">
        <v>1000</v>
      </c>
      <c r="O106" s="74">
        <v>810525</v>
      </c>
      <c r="P106" s="74">
        <v>0</v>
      </c>
      <c r="Q106" s="74">
        <v>0</v>
      </c>
      <c r="R106" s="74">
        <v>0</v>
      </c>
      <c r="S106" s="74">
        <v>0</v>
      </c>
      <c r="T106" s="225">
        <v>0</v>
      </c>
      <c r="U106" s="225"/>
      <c r="V106" s="225">
        <v>0</v>
      </c>
      <c r="W106" s="225"/>
    </row>
    <row r="107" spans="1:23" ht="20.25" customHeight="1">
      <c r="A107" s="227">
        <v>853</v>
      </c>
      <c r="B107" s="227"/>
      <c r="C107" s="227"/>
      <c r="D107" s="228" t="s">
        <v>85</v>
      </c>
      <c r="E107" s="228"/>
      <c r="F107" s="127" t="s">
        <v>56</v>
      </c>
      <c r="G107" s="225">
        <v>2825489</v>
      </c>
      <c r="H107" s="225"/>
      <c r="I107" s="74">
        <v>2825489</v>
      </c>
      <c r="J107" s="74">
        <v>1998308</v>
      </c>
      <c r="K107" s="74">
        <v>1768372</v>
      </c>
      <c r="L107" s="74">
        <v>229936</v>
      </c>
      <c r="M107" s="74">
        <v>137520</v>
      </c>
      <c r="N107" s="74">
        <v>1727</v>
      </c>
      <c r="O107" s="74">
        <v>687934</v>
      </c>
      <c r="P107" s="74">
        <v>0</v>
      </c>
      <c r="Q107" s="74">
        <v>0</v>
      </c>
      <c r="R107" s="74">
        <v>0</v>
      </c>
      <c r="S107" s="74">
        <v>0</v>
      </c>
      <c r="T107" s="225">
        <v>0</v>
      </c>
      <c r="U107" s="225"/>
      <c r="V107" s="225">
        <v>0</v>
      </c>
      <c r="W107" s="225"/>
    </row>
    <row r="108" spans="1:23" ht="21.75" customHeight="1">
      <c r="A108" s="227"/>
      <c r="B108" s="227"/>
      <c r="C108" s="227"/>
      <c r="D108" s="228"/>
      <c r="E108" s="228"/>
      <c r="F108" s="127" t="s">
        <v>55</v>
      </c>
      <c r="G108" s="225">
        <v>-25160</v>
      </c>
      <c r="H108" s="225"/>
      <c r="I108" s="74">
        <v>-25160</v>
      </c>
      <c r="J108" s="74">
        <v>-24660</v>
      </c>
      <c r="K108" s="74">
        <v>-20660</v>
      </c>
      <c r="L108" s="74">
        <v>-4000</v>
      </c>
      <c r="M108" s="74">
        <v>0</v>
      </c>
      <c r="N108" s="74">
        <v>-500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  <c r="T108" s="225">
        <v>0</v>
      </c>
      <c r="U108" s="225"/>
      <c r="V108" s="225">
        <v>0</v>
      </c>
      <c r="W108" s="225"/>
    </row>
    <row r="109" spans="1:23" ht="18.75" customHeight="1">
      <c r="A109" s="227"/>
      <c r="B109" s="227"/>
      <c r="C109" s="227"/>
      <c r="D109" s="228"/>
      <c r="E109" s="228"/>
      <c r="F109" s="127" t="s">
        <v>54</v>
      </c>
      <c r="G109" s="225">
        <v>20160</v>
      </c>
      <c r="H109" s="225"/>
      <c r="I109" s="74">
        <v>20160</v>
      </c>
      <c r="J109" s="74">
        <v>20160</v>
      </c>
      <c r="K109" s="74">
        <v>6700</v>
      </c>
      <c r="L109" s="74">
        <v>13460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225">
        <v>0</v>
      </c>
      <c r="U109" s="225"/>
      <c r="V109" s="225">
        <v>0</v>
      </c>
      <c r="W109" s="225"/>
    </row>
    <row r="110" spans="1:23" ht="21" customHeight="1" thickBot="1">
      <c r="A110" s="227"/>
      <c r="B110" s="227"/>
      <c r="C110" s="227"/>
      <c r="D110" s="228"/>
      <c r="E110" s="228"/>
      <c r="F110" s="127" t="s">
        <v>53</v>
      </c>
      <c r="G110" s="225">
        <v>2820489</v>
      </c>
      <c r="H110" s="225"/>
      <c r="I110" s="74">
        <v>2820489</v>
      </c>
      <c r="J110" s="74">
        <v>1993808</v>
      </c>
      <c r="K110" s="74">
        <v>1754412</v>
      </c>
      <c r="L110" s="74">
        <v>239396</v>
      </c>
      <c r="M110" s="74">
        <v>137520</v>
      </c>
      <c r="N110" s="74">
        <v>1227</v>
      </c>
      <c r="O110" s="74">
        <v>687934</v>
      </c>
      <c r="P110" s="74">
        <v>0</v>
      </c>
      <c r="Q110" s="74">
        <v>0</v>
      </c>
      <c r="R110" s="74">
        <v>0</v>
      </c>
      <c r="S110" s="74">
        <v>0</v>
      </c>
      <c r="T110" s="225">
        <v>0</v>
      </c>
      <c r="U110" s="225"/>
      <c r="V110" s="225">
        <v>0</v>
      </c>
      <c r="W110" s="225"/>
    </row>
    <row r="111" spans="1:23" ht="22.5" customHeight="1" thickBot="1">
      <c r="A111" s="229"/>
      <c r="B111" s="229"/>
      <c r="C111" s="229">
        <v>85333</v>
      </c>
      <c r="D111" s="230" t="s">
        <v>499</v>
      </c>
      <c r="E111" s="230"/>
      <c r="F111" s="128" t="s">
        <v>56</v>
      </c>
      <c r="G111" s="226">
        <v>1620350</v>
      </c>
      <c r="H111" s="226"/>
      <c r="I111" s="75">
        <v>1620350</v>
      </c>
      <c r="J111" s="75">
        <v>1619623</v>
      </c>
      <c r="K111" s="75">
        <v>1453000</v>
      </c>
      <c r="L111" s="75">
        <v>166623</v>
      </c>
      <c r="M111" s="75">
        <v>0</v>
      </c>
      <c r="N111" s="75">
        <v>727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226">
        <v>0</v>
      </c>
      <c r="U111" s="226"/>
      <c r="V111" s="226">
        <v>0</v>
      </c>
      <c r="W111" s="226"/>
    </row>
    <row r="112" spans="1:23" ht="21.75" customHeight="1" thickBot="1">
      <c r="A112" s="229"/>
      <c r="B112" s="229"/>
      <c r="C112" s="229"/>
      <c r="D112" s="230"/>
      <c r="E112" s="230"/>
      <c r="F112" s="127" t="s">
        <v>55</v>
      </c>
      <c r="G112" s="225">
        <v>-20160</v>
      </c>
      <c r="H112" s="225"/>
      <c r="I112" s="74">
        <v>-20160</v>
      </c>
      <c r="J112" s="74">
        <v>-20160</v>
      </c>
      <c r="K112" s="74">
        <v>-20160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4">
        <v>0</v>
      </c>
      <c r="R112" s="74">
        <v>0</v>
      </c>
      <c r="S112" s="74">
        <v>0</v>
      </c>
      <c r="T112" s="225">
        <v>0</v>
      </c>
      <c r="U112" s="225"/>
      <c r="V112" s="225">
        <v>0</v>
      </c>
      <c r="W112" s="225"/>
    </row>
    <row r="113" spans="1:23" ht="22.5" customHeight="1" thickBot="1">
      <c r="A113" s="229"/>
      <c r="B113" s="229"/>
      <c r="C113" s="229"/>
      <c r="D113" s="230"/>
      <c r="E113" s="230"/>
      <c r="F113" s="127" t="s">
        <v>54</v>
      </c>
      <c r="G113" s="225">
        <v>20160</v>
      </c>
      <c r="H113" s="225"/>
      <c r="I113" s="74">
        <v>20160</v>
      </c>
      <c r="J113" s="74">
        <v>20160</v>
      </c>
      <c r="K113" s="74">
        <v>6700</v>
      </c>
      <c r="L113" s="74">
        <v>13460</v>
      </c>
      <c r="M113" s="74">
        <v>0</v>
      </c>
      <c r="N113" s="74">
        <v>0</v>
      </c>
      <c r="O113" s="74">
        <v>0</v>
      </c>
      <c r="P113" s="74">
        <v>0</v>
      </c>
      <c r="Q113" s="74">
        <v>0</v>
      </c>
      <c r="R113" s="74">
        <v>0</v>
      </c>
      <c r="S113" s="74">
        <v>0</v>
      </c>
      <c r="T113" s="225">
        <v>0</v>
      </c>
      <c r="U113" s="225"/>
      <c r="V113" s="225">
        <v>0</v>
      </c>
      <c r="W113" s="225"/>
    </row>
    <row r="114" spans="1:23" ht="21.75" customHeight="1" thickBot="1">
      <c r="A114" s="229"/>
      <c r="B114" s="229"/>
      <c r="C114" s="229"/>
      <c r="D114" s="230"/>
      <c r="E114" s="230"/>
      <c r="F114" s="127" t="s">
        <v>53</v>
      </c>
      <c r="G114" s="225">
        <v>1620350</v>
      </c>
      <c r="H114" s="225"/>
      <c r="I114" s="74">
        <v>1620350</v>
      </c>
      <c r="J114" s="74">
        <v>1619623</v>
      </c>
      <c r="K114" s="74">
        <v>1439540</v>
      </c>
      <c r="L114" s="74">
        <v>180083</v>
      </c>
      <c r="M114" s="74">
        <v>0</v>
      </c>
      <c r="N114" s="74">
        <v>727</v>
      </c>
      <c r="O114" s="74">
        <v>0</v>
      </c>
      <c r="P114" s="74">
        <v>0</v>
      </c>
      <c r="Q114" s="74">
        <v>0</v>
      </c>
      <c r="R114" s="74">
        <v>0</v>
      </c>
      <c r="S114" s="74">
        <v>0</v>
      </c>
      <c r="T114" s="225">
        <v>0</v>
      </c>
      <c r="U114" s="225"/>
      <c r="V114" s="225">
        <v>0</v>
      </c>
      <c r="W114" s="225"/>
    </row>
    <row r="115" spans="1:23" ht="20.25" customHeight="1" thickBot="1">
      <c r="A115" s="229"/>
      <c r="B115" s="229"/>
      <c r="C115" s="229">
        <v>85395</v>
      </c>
      <c r="D115" s="230" t="s">
        <v>60</v>
      </c>
      <c r="E115" s="230"/>
      <c r="F115" s="128" t="s">
        <v>56</v>
      </c>
      <c r="G115" s="226">
        <v>697934</v>
      </c>
      <c r="H115" s="226"/>
      <c r="I115" s="75">
        <v>697934</v>
      </c>
      <c r="J115" s="75">
        <v>9000</v>
      </c>
      <c r="K115" s="75">
        <v>1000</v>
      </c>
      <c r="L115" s="75">
        <v>8000</v>
      </c>
      <c r="M115" s="75">
        <v>0</v>
      </c>
      <c r="N115" s="75">
        <v>1000</v>
      </c>
      <c r="O115" s="75">
        <v>687934</v>
      </c>
      <c r="P115" s="75">
        <v>0</v>
      </c>
      <c r="Q115" s="75">
        <v>0</v>
      </c>
      <c r="R115" s="75">
        <v>0</v>
      </c>
      <c r="S115" s="75">
        <v>0</v>
      </c>
      <c r="T115" s="226">
        <v>0</v>
      </c>
      <c r="U115" s="226"/>
      <c r="V115" s="226">
        <v>0</v>
      </c>
      <c r="W115" s="226"/>
    </row>
    <row r="116" spans="1:23" ht="18" customHeight="1" thickBot="1">
      <c r="A116" s="229"/>
      <c r="B116" s="229"/>
      <c r="C116" s="229"/>
      <c r="D116" s="230"/>
      <c r="E116" s="230"/>
      <c r="F116" s="127" t="s">
        <v>55</v>
      </c>
      <c r="G116" s="225">
        <v>-5000</v>
      </c>
      <c r="H116" s="225"/>
      <c r="I116" s="74">
        <v>-5000</v>
      </c>
      <c r="J116" s="74">
        <v>-4500</v>
      </c>
      <c r="K116" s="74">
        <v>-500</v>
      </c>
      <c r="L116" s="74">
        <v>-4000</v>
      </c>
      <c r="M116" s="74">
        <v>0</v>
      </c>
      <c r="N116" s="74">
        <v>-500</v>
      </c>
      <c r="O116" s="74">
        <v>0</v>
      </c>
      <c r="P116" s="74">
        <v>0</v>
      </c>
      <c r="Q116" s="74">
        <v>0</v>
      </c>
      <c r="R116" s="74">
        <v>0</v>
      </c>
      <c r="S116" s="74">
        <v>0</v>
      </c>
      <c r="T116" s="225">
        <v>0</v>
      </c>
      <c r="U116" s="225"/>
      <c r="V116" s="225">
        <v>0</v>
      </c>
      <c r="W116" s="225"/>
    </row>
    <row r="117" spans="1:23" ht="18.75" customHeight="1" thickBot="1">
      <c r="A117" s="229"/>
      <c r="B117" s="229"/>
      <c r="C117" s="229"/>
      <c r="D117" s="230"/>
      <c r="E117" s="230"/>
      <c r="F117" s="127" t="s">
        <v>54</v>
      </c>
      <c r="G117" s="225">
        <v>0</v>
      </c>
      <c r="H117" s="225"/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  <c r="T117" s="225">
        <v>0</v>
      </c>
      <c r="U117" s="225"/>
      <c r="V117" s="225">
        <v>0</v>
      </c>
      <c r="W117" s="225"/>
    </row>
    <row r="118" spans="1:23" ht="19.5" customHeight="1">
      <c r="A118" s="229"/>
      <c r="B118" s="229"/>
      <c r="C118" s="229"/>
      <c r="D118" s="230"/>
      <c r="E118" s="230"/>
      <c r="F118" s="127" t="s">
        <v>53</v>
      </c>
      <c r="G118" s="225">
        <v>692934</v>
      </c>
      <c r="H118" s="225"/>
      <c r="I118" s="74">
        <v>692934</v>
      </c>
      <c r="J118" s="74">
        <v>4500</v>
      </c>
      <c r="K118" s="74">
        <v>500</v>
      </c>
      <c r="L118" s="74">
        <v>4000</v>
      </c>
      <c r="M118" s="74">
        <v>0</v>
      </c>
      <c r="N118" s="74">
        <v>500</v>
      </c>
      <c r="O118" s="74">
        <v>687934</v>
      </c>
      <c r="P118" s="74">
        <v>0</v>
      </c>
      <c r="Q118" s="74">
        <v>0</v>
      </c>
      <c r="R118" s="74">
        <v>0</v>
      </c>
      <c r="S118" s="74">
        <v>0</v>
      </c>
      <c r="T118" s="225">
        <v>0</v>
      </c>
      <c r="U118" s="225"/>
      <c r="V118" s="225">
        <v>0</v>
      </c>
      <c r="W118" s="225"/>
    </row>
    <row r="119" spans="1:23" ht="18" customHeight="1">
      <c r="A119" s="227">
        <v>854</v>
      </c>
      <c r="B119" s="227"/>
      <c r="C119" s="227"/>
      <c r="D119" s="228" t="s">
        <v>12</v>
      </c>
      <c r="E119" s="228"/>
      <c r="F119" s="127" t="s">
        <v>56</v>
      </c>
      <c r="G119" s="225">
        <v>8170216</v>
      </c>
      <c r="H119" s="225"/>
      <c r="I119" s="74">
        <v>8068936</v>
      </c>
      <c r="J119" s="74">
        <v>7809334</v>
      </c>
      <c r="K119" s="74">
        <v>6458983</v>
      </c>
      <c r="L119" s="74">
        <v>1350351</v>
      </c>
      <c r="M119" s="74">
        <v>0</v>
      </c>
      <c r="N119" s="74">
        <v>259602</v>
      </c>
      <c r="O119" s="74">
        <v>0</v>
      </c>
      <c r="P119" s="74">
        <v>0</v>
      </c>
      <c r="Q119" s="74">
        <v>0</v>
      </c>
      <c r="R119" s="74">
        <v>101280</v>
      </c>
      <c r="S119" s="74">
        <v>101280</v>
      </c>
      <c r="T119" s="225">
        <v>0</v>
      </c>
      <c r="U119" s="225"/>
      <c r="V119" s="225">
        <v>0</v>
      </c>
      <c r="W119" s="225"/>
    </row>
    <row r="120" spans="1:23" ht="18.75" customHeight="1">
      <c r="A120" s="227"/>
      <c r="B120" s="227"/>
      <c r="C120" s="227"/>
      <c r="D120" s="228"/>
      <c r="E120" s="228"/>
      <c r="F120" s="127" t="s">
        <v>55</v>
      </c>
      <c r="G120" s="225">
        <v>-20044</v>
      </c>
      <c r="H120" s="225"/>
      <c r="I120" s="74">
        <v>-20044</v>
      </c>
      <c r="J120" s="74">
        <v>-20044</v>
      </c>
      <c r="K120" s="74">
        <v>-6896</v>
      </c>
      <c r="L120" s="74">
        <v>-13148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0</v>
      </c>
      <c r="T120" s="225">
        <v>0</v>
      </c>
      <c r="U120" s="225"/>
      <c r="V120" s="225">
        <v>0</v>
      </c>
      <c r="W120" s="225"/>
    </row>
    <row r="121" spans="1:23" ht="18.75" customHeight="1">
      <c r="A121" s="227"/>
      <c r="B121" s="227"/>
      <c r="C121" s="227"/>
      <c r="D121" s="228"/>
      <c r="E121" s="228"/>
      <c r="F121" s="127" t="s">
        <v>54</v>
      </c>
      <c r="G121" s="225">
        <v>22449</v>
      </c>
      <c r="H121" s="225"/>
      <c r="I121" s="74">
        <v>17949</v>
      </c>
      <c r="J121" s="74">
        <v>16159</v>
      </c>
      <c r="K121" s="74">
        <v>14471</v>
      </c>
      <c r="L121" s="74">
        <v>1688</v>
      </c>
      <c r="M121" s="74">
        <v>0</v>
      </c>
      <c r="N121" s="74">
        <v>1790</v>
      </c>
      <c r="O121" s="74">
        <v>0</v>
      </c>
      <c r="P121" s="74">
        <v>0</v>
      </c>
      <c r="Q121" s="74">
        <v>0</v>
      </c>
      <c r="R121" s="74">
        <v>4500</v>
      </c>
      <c r="S121" s="74">
        <v>4500</v>
      </c>
      <c r="T121" s="225">
        <v>0</v>
      </c>
      <c r="U121" s="225"/>
      <c r="V121" s="225">
        <v>0</v>
      </c>
      <c r="W121" s="225"/>
    </row>
    <row r="122" spans="1:23" ht="18.75" customHeight="1" thickBot="1">
      <c r="A122" s="227"/>
      <c r="B122" s="227"/>
      <c r="C122" s="227"/>
      <c r="D122" s="228"/>
      <c r="E122" s="228"/>
      <c r="F122" s="127" t="s">
        <v>53</v>
      </c>
      <c r="G122" s="225">
        <v>8172621</v>
      </c>
      <c r="H122" s="225"/>
      <c r="I122" s="74">
        <v>8066841</v>
      </c>
      <c r="J122" s="74">
        <v>7805449</v>
      </c>
      <c r="K122" s="74">
        <v>6466558</v>
      </c>
      <c r="L122" s="74">
        <v>1338891</v>
      </c>
      <c r="M122" s="74">
        <v>0</v>
      </c>
      <c r="N122" s="74">
        <v>261392</v>
      </c>
      <c r="O122" s="74">
        <v>0</v>
      </c>
      <c r="P122" s="74">
        <v>0</v>
      </c>
      <c r="Q122" s="74">
        <v>0</v>
      </c>
      <c r="R122" s="74">
        <v>105780</v>
      </c>
      <c r="S122" s="74">
        <v>105780</v>
      </c>
      <c r="T122" s="225">
        <v>0</v>
      </c>
      <c r="U122" s="225"/>
      <c r="V122" s="225">
        <v>0</v>
      </c>
      <c r="W122" s="225"/>
    </row>
    <row r="123" spans="1:23" ht="19.5" customHeight="1" thickBot="1">
      <c r="A123" s="229"/>
      <c r="B123" s="229"/>
      <c r="C123" s="229">
        <v>85403</v>
      </c>
      <c r="D123" s="230" t="s">
        <v>13</v>
      </c>
      <c r="E123" s="230"/>
      <c r="F123" s="128" t="s">
        <v>56</v>
      </c>
      <c r="G123" s="226">
        <v>6170322</v>
      </c>
      <c r="H123" s="226"/>
      <c r="I123" s="75">
        <v>6069042</v>
      </c>
      <c r="J123" s="75">
        <v>5852522</v>
      </c>
      <c r="K123" s="75">
        <v>4808898</v>
      </c>
      <c r="L123" s="75">
        <v>1043624</v>
      </c>
      <c r="M123" s="75">
        <v>0</v>
      </c>
      <c r="N123" s="75">
        <v>216520</v>
      </c>
      <c r="O123" s="75">
        <v>0</v>
      </c>
      <c r="P123" s="75">
        <v>0</v>
      </c>
      <c r="Q123" s="75">
        <v>0</v>
      </c>
      <c r="R123" s="75">
        <v>101280</v>
      </c>
      <c r="S123" s="75">
        <v>101280</v>
      </c>
      <c r="T123" s="226">
        <v>0</v>
      </c>
      <c r="U123" s="226"/>
      <c r="V123" s="226">
        <v>0</v>
      </c>
      <c r="W123" s="226"/>
    </row>
    <row r="124" spans="1:23" ht="17.25" customHeight="1" thickBot="1">
      <c r="A124" s="229"/>
      <c r="B124" s="229"/>
      <c r="C124" s="229"/>
      <c r="D124" s="230"/>
      <c r="E124" s="230"/>
      <c r="F124" s="127" t="s">
        <v>55</v>
      </c>
      <c r="G124" s="225">
        <v>-18146</v>
      </c>
      <c r="H124" s="225"/>
      <c r="I124" s="74">
        <v>-18146</v>
      </c>
      <c r="J124" s="74">
        <v>-18146</v>
      </c>
      <c r="K124" s="74">
        <v>-6896</v>
      </c>
      <c r="L124" s="74">
        <v>-11250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</v>
      </c>
      <c r="S124" s="74">
        <v>0</v>
      </c>
      <c r="T124" s="225">
        <v>0</v>
      </c>
      <c r="U124" s="225"/>
      <c r="V124" s="225">
        <v>0</v>
      </c>
      <c r="W124" s="225"/>
    </row>
    <row r="125" spans="1:23" ht="18" customHeight="1" thickBot="1">
      <c r="A125" s="229"/>
      <c r="B125" s="229"/>
      <c r="C125" s="229"/>
      <c r="D125" s="230"/>
      <c r="E125" s="230"/>
      <c r="F125" s="127" t="s">
        <v>54</v>
      </c>
      <c r="G125" s="225">
        <v>20761</v>
      </c>
      <c r="H125" s="225"/>
      <c r="I125" s="74">
        <v>16261</v>
      </c>
      <c r="J125" s="74">
        <v>14471</v>
      </c>
      <c r="K125" s="74">
        <v>14471</v>
      </c>
      <c r="L125" s="74">
        <v>0</v>
      </c>
      <c r="M125" s="74">
        <v>0</v>
      </c>
      <c r="N125" s="74">
        <v>1790</v>
      </c>
      <c r="O125" s="74">
        <v>0</v>
      </c>
      <c r="P125" s="74">
        <v>0</v>
      </c>
      <c r="Q125" s="74">
        <v>0</v>
      </c>
      <c r="R125" s="74">
        <v>4500</v>
      </c>
      <c r="S125" s="74">
        <v>4500</v>
      </c>
      <c r="T125" s="225">
        <v>0</v>
      </c>
      <c r="U125" s="225"/>
      <c r="V125" s="225">
        <v>0</v>
      </c>
      <c r="W125" s="225"/>
    </row>
    <row r="126" spans="1:23" ht="18" customHeight="1" thickBot="1">
      <c r="A126" s="229"/>
      <c r="B126" s="229"/>
      <c r="C126" s="229"/>
      <c r="D126" s="230"/>
      <c r="E126" s="230"/>
      <c r="F126" s="127" t="s">
        <v>53</v>
      </c>
      <c r="G126" s="225">
        <v>6172937</v>
      </c>
      <c r="H126" s="225"/>
      <c r="I126" s="74">
        <v>6067157</v>
      </c>
      <c r="J126" s="74">
        <v>5848847</v>
      </c>
      <c r="K126" s="74">
        <v>4816473</v>
      </c>
      <c r="L126" s="74">
        <v>1032374</v>
      </c>
      <c r="M126" s="74">
        <v>0</v>
      </c>
      <c r="N126" s="74">
        <v>218310</v>
      </c>
      <c r="O126" s="74">
        <v>0</v>
      </c>
      <c r="P126" s="74">
        <v>0</v>
      </c>
      <c r="Q126" s="74">
        <v>0</v>
      </c>
      <c r="R126" s="74">
        <v>105780</v>
      </c>
      <c r="S126" s="74">
        <v>105780</v>
      </c>
      <c r="T126" s="225">
        <v>0</v>
      </c>
      <c r="U126" s="225"/>
      <c r="V126" s="225">
        <v>0</v>
      </c>
      <c r="W126" s="225"/>
    </row>
    <row r="127" spans="1:23" ht="17.25" customHeight="1" thickBot="1">
      <c r="A127" s="229"/>
      <c r="B127" s="229"/>
      <c r="C127" s="229">
        <v>85406</v>
      </c>
      <c r="D127" s="230" t="s">
        <v>500</v>
      </c>
      <c r="E127" s="230"/>
      <c r="F127" s="128" t="s">
        <v>56</v>
      </c>
      <c r="G127" s="226">
        <v>1264424</v>
      </c>
      <c r="H127" s="226"/>
      <c r="I127" s="75">
        <v>1264424</v>
      </c>
      <c r="J127" s="75">
        <v>1240342</v>
      </c>
      <c r="K127" s="75">
        <v>1073215</v>
      </c>
      <c r="L127" s="75">
        <v>167127</v>
      </c>
      <c r="M127" s="75">
        <v>0</v>
      </c>
      <c r="N127" s="75">
        <v>24082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226">
        <v>0</v>
      </c>
      <c r="U127" s="226"/>
      <c r="V127" s="226">
        <v>0</v>
      </c>
      <c r="W127" s="226"/>
    </row>
    <row r="128" spans="1:23" ht="17.25" customHeight="1" thickBot="1">
      <c r="A128" s="229"/>
      <c r="B128" s="229"/>
      <c r="C128" s="229"/>
      <c r="D128" s="230"/>
      <c r="E128" s="230"/>
      <c r="F128" s="127" t="s">
        <v>55</v>
      </c>
      <c r="G128" s="225">
        <v>-1898</v>
      </c>
      <c r="H128" s="225"/>
      <c r="I128" s="74">
        <v>-1898</v>
      </c>
      <c r="J128" s="74">
        <v>-1898</v>
      </c>
      <c r="K128" s="74">
        <v>0</v>
      </c>
      <c r="L128" s="74">
        <v>-1898</v>
      </c>
      <c r="M128" s="74">
        <v>0</v>
      </c>
      <c r="N128" s="74">
        <v>0</v>
      </c>
      <c r="O128" s="74">
        <v>0</v>
      </c>
      <c r="P128" s="74">
        <v>0</v>
      </c>
      <c r="Q128" s="74">
        <v>0</v>
      </c>
      <c r="R128" s="74">
        <v>0</v>
      </c>
      <c r="S128" s="74">
        <v>0</v>
      </c>
      <c r="T128" s="225">
        <v>0</v>
      </c>
      <c r="U128" s="225"/>
      <c r="V128" s="225">
        <v>0</v>
      </c>
      <c r="W128" s="225"/>
    </row>
    <row r="129" spans="1:23" ht="18.75" customHeight="1" thickBot="1">
      <c r="A129" s="229"/>
      <c r="B129" s="229"/>
      <c r="C129" s="229"/>
      <c r="D129" s="230"/>
      <c r="E129" s="230"/>
      <c r="F129" s="127" t="s">
        <v>54</v>
      </c>
      <c r="G129" s="225">
        <v>0</v>
      </c>
      <c r="H129" s="225"/>
      <c r="I129" s="74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  <c r="T129" s="225">
        <v>0</v>
      </c>
      <c r="U129" s="225"/>
      <c r="V129" s="225">
        <v>0</v>
      </c>
      <c r="W129" s="225"/>
    </row>
    <row r="130" spans="1:23" ht="17.25" customHeight="1" thickBot="1">
      <c r="A130" s="229"/>
      <c r="B130" s="229"/>
      <c r="C130" s="229"/>
      <c r="D130" s="230"/>
      <c r="E130" s="230"/>
      <c r="F130" s="127" t="s">
        <v>53</v>
      </c>
      <c r="G130" s="225">
        <v>1262526</v>
      </c>
      <c r="H130" s="225"/>
      <c r="I130" s="74">
        <v>1262526</v>
      </c>
      <c r="J130" s="74">
        <v>1238444</v>
      </c>
      <c r="K130" s="74">
        <v>1073215</v>
      </c>
      <c r="L130" s="74">
        <v>165229</v>
      </c>
      <c r="M130" s="74">
        <v>0</v>
      </c>
      <c r="N130" s="74">
        <v>24082</v>
      </c>
      <c r="O130" s="74">
        <v>0</v>
      </c>
      <c r="P130" s="74">
        <v>0</v>
      </c>
      <c r="Q130" s="74">
        <v>0</v>
      </c>
      <c r="R130" s="74">
        <v>0</v>
      </c>
      <c r="S130" s="74">
        <v>0</v>
      </c>
      <c r="T130" s="225">
        <v>0</v>
      </c>
      <c r="U130" s="225"/>
      <c r="V130" s="225">
        <v>0</v>
      </c>
      <c r="W130" s="225"/>
    </row>
    <row r="131" spans="1:23" ht="18.75" customHeight="1" thickBot="1">
      <c r="A131" s="229"/>
      <c r="B131" s="229"/>
      <c r="C131" s="229">
        <v>85446</v>
      </c>
      <c r="D131" s="230" t="s">
        <v>496</v>
      </c>
      <c r="E131" s="230"/>
      <c r="F131" s="128" t="s">
        <v>56</v>
      </c>
      <c r="G131" s="226">
        <v>25700</v>
      </c>
      <c r="H131" s="226"/>
      <c r="I131" s="75">
        <v>25700</v>
      </c>
      <c r="J131" s="75">
        <v>25700</v>
      </c>
      <c r="K131" s="75">
        <v>0</v>
      </c>
      <c r="L131" s="75">
        <v>25700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226">
        <v>0</v>
      </c>
      <c r="U131" s="226"/>
      <c r="V131" s="226">
        <v>0</v>
      </c>
      <c r="W131" s="226"/>
    </row>
    <row r="132" spans="1:23" ht="19.5" customHeight="1" thickBot="1">
      <c r="A132" s="229"/>
      <c r="B132" s="229"/>
      <c r="C132" s="229"/>
      <c r="D132" s="230"/>
      <c r="E132" s="230"/>
      <c r="F132" s="127" t="s">
        <v>55</v>
      </c>
      <c r="G132" s="225">
        <v>0</v>
      </c>
      <c r="H132" s="225"/>
      <c r="I132" s="74">
        <v>0</v>
      </c>
      <c r="J132" s="74">
        <v>0</v>
      </c>
      <c r="K132" s="74">
        <v>0</v>
      </c>
      <c r="L132" s="74">
        <v>0</v>
      </c>
      <c r="M132" s="74">
        <v>0</v>
      </c>
      <c r="N132" s="74">
        <v>0</v>
      </c>
      <c r="O132" s="74">
        <v>0</v>
      </c>
      <c r="P132" s="74">
        <v>0</v>
      </c>
      <c r="Q132" s="74">
        <v>0</v>
      </c>
      <c r="R132" s="74">
        <v>0</v>
      </c>
      <c r="S132" s="74">
        <v>0</v>
      </c>
      <c r="T132" s="225">
        <v>0</v>
      </c>
      <c r="U132" s="225"/>
      <c r="V132" s="225">
        <v>0</v>
      </c>
      <c r="W132" s="225"/>
    </row>
    <row r="133" spans="1:23" ht="18" customHeight="1" thickBot="1">
      <c r="A133" s="229"/>
      <c r="B133" s="229"/>
      <c r="C133" s="229"/>
      <c r="D133" s="230"/>
      <c r="E133" s="230"/>
      <c r="F133" s="127" t="s">
        <v>54</v>
      </c>
      <c r="G133" s="225">
        <v>1688</v>
      </c>
      <c r="H133" s="225"/>
      <c r="I133" s="74">
        <v>1688</v>
      </c>
      <c r="J133" s="74">
        <v>1688</v>
      </c>
      <c r="K133" s="74">
        <v>0</v>
      </c>
      <c r="L133" s="74">
        <v>1688</v>
      </c>
      <c r="M133" s="74">
        <v>0</v>
      </c>
      <c r="N133" s="74">
        <v>0</v>
      </c>
      <c r="O133" s="74">
        <v>0</v>
      </c>
      <c r="P133" s="74">
        <v>0</v>
      </c>
      <c r="Q133" s="74">
        <v>0</v>
      </c>
      <c r="R133" s="74">
        <v>0</v>
      </c>
      <c r="S133" s="74">
        <v>0</v>
      </c>
      <c r="T133" s="225">
        <v>0</v>
      </c>
      <c r="U133" s="225"/>
      <c r="V133" s="225">
        <v>0</v>
      </c>
      <c r="W133" s="225"/>
    </row>
    <row r="134" spans="1:23" ht="21" customHeight="1">
      <c r="A134" s="229"/>
      <c r="B134" s="229"/>
      <c r="C134" s="229"/>
      <c r="D134" s="230"/>
      <c r="E134" s="230"/>
      <c r="F134" s="127" t="s">
        <v>53</v>
      </c>
      <c r="G134" s="225">
        <v>27388</v>
      </c>
      <c r="H134" s="225"/>
      <c r="I134" s="74">
        <v>27388</v>
      </c>
      <c r="J134" s="74">
        <v>27388</v>
      </c>
      <c r="K134" s="74">
        <v>0</v>
      </c>
      <c r="L134" s="74">
        <v>27388</v>
      </c>
      <c r="M134" s="74">
        <v>0</v>
      </c>
      <c r="N134" s="74">
        <v>0</v>
      </c>
      <c r="O134" s="74">
        <v>0</v>
      </c>
      <c r="P134" s="74">
        <v>0</v>
      </c>
      <c r="Q134" s="74">
        <v>0</v>
      </c>
      <c r="R134" s="74">
        <v>0</v>
      </c>
      <c r="S134" s="74">
        <v>0</v>
      </c>
      <c r="T134" s="225">
        <v>0</v>
      </c>
      <c r="U134" s="225"/>
      <c r="V134" s="225">
        <v>0</v>
      </c>
      <c r="W134" s="225"/>
    </row>
    <row r="135" spans="1:23" ht="19.5" customHeight="1">
      <c r="A135" s="223" t="s">
        <v>16</v>
      </c>
      <c r="B135" s="223"/>
      <c r="C135" s="223"/>
      <c r="D135" s="223"/>
      <c r="E135" s="223"/>
      <c r="F135" s="127" t="s">
        <v>56</v>
      </c>
      <c r="G135" s="234">
        <v>93781536</v>
      </c>
      <c r="H135" s="234"/>
      <c r="I135" s="76">
        <v>71286634</v>
      </c>
      <c r="J135" s="76">
        <v>64479759</v>
      </c>
      <c r="K135" s="76">
        <v>36384594</v>
      </c>
      <c r="L135" s="76">
        <v>28095165</v>
      </c>
      <c r="M135" s="76">
        <v>1734520</v>
      </c>
      <c r="N135" s="76">
        <v>2296737</v>
      </c>
      <c r="O135" s="76">
        <v>2615179</v>
      </c>
      <c r="P135" s="76">
        <v>118670</v>
      </c>
      <c r="Q135" s="76">
        <v>41769</v>
      </c>
      <c r="R135" s="76">
        <v>22494902</v>
      </c>
      <c r="S135" s="76">
        <v>21894902</v>
      </c>
      <c r="T135" s="234">
        <v>14354945</v>
      </c>
      <c r="U135" s="234"/>
      <c r="V135" s="234">
        <v>600000</v>
      </c>
      <c r="W135" s="234"/>
    </row>
    <row r="136" spans="1:23" ht="18" customHeight="1">
      <c r="A136" s="223"/>
      <c r="B136" s="223"/>
      <c r="C136" s="223"/>
      <c r="D136" s="223"/>
      <c r="E136" s="223"/>
      <c r="F136" s="127" t="s">
        <v>55</v>
      </c>
      <c r="G136" s="234">
        <v>-637779</v>
      </c>
      <c r="H136" s="234"/>
      <c r="I136" s="76">
        <v>-390763</v>
      </c>
      <c r="J136" s="76">
        <v>-345957</v>
      </c>
      <c r="K136" s="76">
        <v>-177027</v>
      </c>
      <c r="L136" s="76">
        <v>-168930</v>
      </c>
      <c r="M136" s="76">
        <v>-35000</v>
      </c>
      <c r="N136" s="76">
        <v>-9806</v>
      </c>
      <c r="O136" s="76">
        <v>0</v>
      </c>
      <c r="P136" s="76">
        <v>0</v>
      </c>
      <c r="Q136" s="76">
        <v>0</v>
      </c>
      <c r="R136" s="76">
        <v>-247016</v>
      </c>
      <c r="S136" s="76">
        <v>-247016</v>
      </c>
      <c r="T136" s="234">
        <v>-247016</v>
      </c>
      <c r="U136" s="234"/>
      <c r="V136" s="234">
        <v>0</v>
      </c>
      <c r="W136" s="234"/>
    </row>
    <row r="137" spans="1:23" ht="17.25" customHeight="1">
      <c r="A137" s="223"/>
      <c r="B137" s="223"/>
      <c r="C137" s="223"/>
      <c r="D137" s="223"/>
      <c r="E137" s="223"/>
      <c r="F137" s="127" t="s">
        <v>54</v>
      </c>
      <c r="G137" s="234">
        <v>350966</v>
      </c>
      <c r="H137" s="234"/>
      <c r="I137" s="76">
        <v>307024</v>
      </c>
      <c r="J137" s="76">
        <v>296088</v>
      </c>
      <c r="K137" s="76">
        <v>219724</v>
      </c>
      <c r="L137" s="76">
        <v>76364</v>
      </c>
      <c r="M137" s="76">
        <v>0</v>
      </c>
      <c r="N137" s="76">
        <v>10936</v>
      </c>
      <c r="O137" s="76">
        <v>0</v>
      </c>
      <c r="P137" s="76">
        <v>0</v>
      </c>
      <c r="Q137" s="76">
        <v>0</v>
      </c>
      <c r="R137" s="76">
        <v>43942</v>
      </c>
      <c r="S137" s="76">
        <v>43942</v>
      </c>
      <c r="T137" s="234">
        <v>0</v>
      </c>
      <c r="U137" s="234"/>
      <c r="V137" s="234">
        <v>0</v>
      </c>
      <c r="W137" s="234"/>
    </row>
    <row r="138" spans="1:23" ht="21.75" customHeight="1">
      <c r="A138" s="223"/>
      <c r="B138" s="223"/>
      <c r="C138" s="223"/>
      <c r="D138" s="223"/>
      <c r="E138" s="223"/>
      <c r="F138" s="127" t="s">
        <v>53</v>
      </c>
      <c r="G138" s="234">
        <v>93494723</v>
      </c>
      <c r="H138" s="234"/>
      <c r="I138" s="76">
        <v>71202895</v>
      </c>
      <c r="J138" s="76">
        <v>64429890</v>
      </c>
      <c r="K138" s="76">
        <v>36427291</v>
      </c>
      <c r="L138" s="76">
        <v>28002599</v>
      </c>
      <c r="M138" s="76">
        <v>1699520</v>
      </c>
      <c r="N138" s="76">
        <v>2297867</v>
      </c>
      <c r="O138" s="76">
        <v>2615179</v>
      </c>
      <c r="P138" s="76">
        <v>118670</v>
      </c>
      <c r="Q138" s="76">
        <v>41769</v>
      </c>
      <c r="R138" s="76">
        <v>22291828</v>
      </c>
      <c r="S138" s="76">
        <v>21691828</v>
      </c>
      <c r="T138" s="234">
        <v>14107929</v>
      </c>
      <c r="U138" s="234"/>
      <c r="V138" s="234">
        <v>600000</v>
      </c>
      <c r="W138" s="234"/>
    </row>
  </sheetData>
  <sheetProtection/>
  <mergeCells count="505">
    <mergeCell ref="G138:H138"/>
    <mergeCell ref="T138:U138"/>
    <mergeCell ref="V138:W138"/>
    <mergeCell ref="G136:H136"/>
    <mergeCell ref="T136:U136"/>
    <mergeCell ref="V136:W136"/>
    <mergeCell ref="G137:H137"/>
    <mergeCell ref="T137:U137"/>
    <mergeCell ref="V137:W137"/>
    <mergeCell ref="T133:U133"/>
    <mergeCell ref="V133:W133"/>
    <mergeCell ref="G134:H134"/>
    <mergeCell ref="T134:U134"/>
    <mergeCell ref="V134:W134"/>
    <mergeCell ref="G135:H135"/>
    <mergeCell ref="T135:U135"/>
    <mergeCell ref="V135:W135"/>
    <mergeCell ref="A131:B134"/>
    <mergeCell ref="C131:C134"/>
    <mergeCell ref="D131:E134"/>
    <mergeCell ref="G131:H131"/>
    <mergeCell ref="T131:U131"/>
    <mergeCell ref="V131:W131"/>
    <mergeCell ref="G132:H132"/>
    <mergeCell ref="T132:U132"/>
    <mergeCell ref="V132:W132"/>
    <mergeCell ref="G133:H133"/>
    <mergeCell ref="T128:U128"/>
    <mergeCell ref="V128:W128"/>
    <mergeCell ref="G129:H129"/>
    <mergeCell ref="T129:U129"/>
    <mergeCell ref="V129:W129"/>
    <mergeCell ref="G130:H130"/>
    <mergeCell ref="T130:U130"/>
    <mergeCell ref="V130:W130"/>
    <mergeCell ref="G126:H126"/>
    <mergeCell ref="T126:U126"/>
    <mergeCell ref="V126:W126"/>
    <mergeCell ref="A127:B130"/>
    <mergeCell ref="C127:C130"/>
    <mergeCell ref="D127:E130"/>
    <mergeCell ref="G127:H127"/>
    <mergeCell ref="T127:U127"/>
    <mergeCell ref="V127:W127"/>
    <mergeCell ref="G128:H128"/>
    <mergeCell ref="V123:W123"/>
    <mergeCell ref="G124:H124"/>
    <mergeCell ref="T124:U124"/>
    <mergeCell ref="V124:W124"/>
    <mergeCell ref="G125:H125"/>
    <mergeCell ref="T125:U125"/>
    <mergeCell ref="V125:W125"/>
    <mergeCell ref="T121:U121"/>
    <mergeCell ref="V121:W121"/>
    <mergeCell ref="G122:H122"/>
    <mergeCell ref="T122:U122"/>
    <mergeCell ref="V122:W122"/>
    <mergeCell ref="A123:B126"/>
    <mergeCell ref="C123:C126"/>
    <mergeCell ref="D123:E126"/>
    <mergeCell ref="G123:H123"/>
    <mergeCell ref="T123:U123"/>
    <mergeCell ref="A119:B122"/>
    <mergeCell ref="C119:C122"/>
    <mergeCell ref="D119:E122"/>
    <mergeCell ref="G119:H119"/>
    <mergeCell ref="T119:U119"/>
    <mergeCell ref="V119:W119"/>
    <mergeCell ref="G120:H120"/>
    <mergeCell ref="T120:U120"/>
    <mergeCell ref="V120:W120"/>
    <mergeCell ref="G121:H121"/>
    <mergeCell ref="G117:H117"/>
    <mergeCell ref="T117:U117"/>
    <mergeCell ref="V117:W117"/>
    <mergeCell ref="G118:H118"/>
    <mergeCell ref="T118:U118"/>
    <mergeCell ref="V118:W118"/>
    <mergeCell ref="G115:H115"/>
    <mergeCell ref="T115:U115"/>
    <mergeCell ref="V115:W115"/>
    <mergeCell ref="G116:H116"/>
    <mergeCell ref="T116:U116"/>
    <mergeCell ref="V116:W116"/>
    <mergeCell ref="A111:B114"/>
    <mergeCell ref="C111:C114"/>
    <mergeCell ref="D111:E114"/>
    <mergeCell ref="A115:B118"/>
    <mergeCell ref="C115:C118"/>
    <mergeCell ref="D115:E118"/>
    <mergeCell ref="G114:H114"/>
    <mergeCell ref="T114:U114"/>
    <mergeCell ref="V114:W114"/>
    <mergeCell ref="G111:H111"/>
    <mergeCell ref="T111:U111"/>
    <mergeCell ref="V111:W111"/>
    <mergeCell ref="G112:H112"/>
    <mergeCell ref="T112:U112"/>
    <mergeCell ref="V112:W112"/>
    <mergeCell ref="G113:H113"/>
    <mergeCell ref="T113:U113"/>
    <mergeCell ref="V113:W113"/>
    <mergeCell ref="T108:U108"/>
    <mergeCell ref="V108:W108"/>
    <mergeCell ref="G109:H109"/>
    <mergeCell ref="T109:U109"/>
    <mergeCell ref="V109:W109"/>
    <mergeCell ref="G110:H110"/>
    <mergeCell ref="T110:U110"/>
    <mergeCell ref="V110:W110"/>
    <mergeCell ref="G106:H106"/>
    <mergeCell ref="T106:U106"/>
    <mergeCell ref="V106:W106"/>
    <mergeCell ref="A107:B110"/>
    <mergeCell ref="C107:C110"/>
    <mergeCell ref="D107:E110"/>
    <mergeCell ref="G107:H107"/>
    <mergeCell ref="T107:U107"/>
    <mergeCell ref="V107:W107"/>
    <mergeCell ref="G108:H108"/>
    <mergeCell ref="V103:W103"/>
    <mergeCell ref="G104:H104"/>
    <mergeCell ref="T104:U104"/>
    <mergeCell ref="V104:W104"/>
    <mergeCell ref="G105:H105"/>
    <mergeCell ref="T105:U105"/>
    <mergeCell ref="V105:W105"/>
    <mergeCell ref="T101:U101"/>
    <mergeCell ref="V101:W101"/>
    <mergeCell ref="G102:H102"/>
    <mergeCell ref="T102:U102"/>
    <mergeCell ref="V102:W102"/>
    <mergeCell ref="A103:B106"/>
    <mergeCell ref="C103:C106"/>
    <mergeCell ref="D103:E106"/>
    <mergeCell ref="G103:H103"/>
    <mergeCell ref="T103:U103"/>
    <mergeCell ref="A99:B102"/>
    <mergeCell ref="C99:C102"/>
    <mergeCell ref="D99:E102"/>
    <mergeCell ref="G99:H99"/>
    <mergeCell ref="T99:U99"/>
    <mergeCell ref="V99:W99"/>
    <mergeCell ref="G100:H100"/>
    <mergeCell ref="T100:U100"/>
    <mergeCell ref="V100:W100"/>
    <mergeCell ref="G101:H101"/>
    <mergeCell ref="T96:U96"/>
    <mergeCell ref="V96:W96"/>
    <mergeCell ref="G97:H97"/>
    <mergeCell ref="T97:U97"/>
    <mergeCell ref="V97:W97"/>
    <mergeCell ref="G98:H98"/>
    <mergeCell ref="T98:U98"/>
    <mergeCell ref="V98:W98"/>
    <mergeCell ref="G94:H94"/>
    <mergeCell ref="T94:U94"/>
    <mergeCell ref="V94:W94"/>
    <mergeCell ref="A95:B98"/>
    <mergeCell ref="C95:C98"/>
    <mergeCell ref="D95:E98"/>
    <mergeCell ref="G95:H95"/>
    <mergeCell ref="T95:U95"/>
    <mergeCell ref="V95:W95"/>
    <mergeCell ref="G96:H96"/>
    <mergeCell ref="V91:W91"/>
    <mergeCell ref="G92:H92"/>
    <mergeCell ref="T92:U92"/>
    <mergeCell ref="V92:W92"/>
    <mergeCell ref="G93:H93"/>
    <mergeCell ref="T93:U93"/>
    <mergeCell ref="V93:W93"/>
    <mergeCell ref="T89:U89"/>
    <mergeCell ref="V89:W89"/>
    <mergeCell ref="G90:H90"/>
    <mergeCell ref="T90:U90"/>
    <mergeCell ref="V90:W90"/>
    <mergeCell ref="A91:B94"/>
    <mergeCell ref="C91:C94"/>
    <mergeCell ref="D91:E94"/>
    <mergeCell ref="G91:H91"/>
    <mergeCell ref="T91:U91"/>
    <mergeCell ref="A87:B90"/>
    <mergeCell ref="C87:C90"/>
    <mergeCell ref="D87:E90"/>
    <mergeCell ref="G87:H87"/>
    <mergeCell ref="T87:U87"/>
    <mergeCell ref="V87:W87"/>
    <mergeCell ref="G88:H88"/>
    <mergeCell ref="T88:U88"/>
    <mergeCell ref="V88:W88"/>
    <mergeCell ref="G89:H89"/>
    <mergeCell ref="T84:U84"/>
    <mergeCell ref="V84:W84"/>
    <mergeCell ref="G85:H85"/>
    <mergeCell ref="T85:U85"/>
    <mergeCell ref="V85:W85"/>
    <mergeCell ref="G86:H86"/>
    <mergeCell ref="T86:U86"/>
    <mergeCell ref="V86:W86"/>
    <mergeCell ref="G82:H82"/>
    <mergeCell ref="T82:U82"/>
    <mergeCell ref="V82:W82"/>
    <mergeCell ref="A83:B86"/>
    <mergeCell ref="C83:C86"/>
    <mergeCell ref="D83:E86"/>
    <mergeCell ref="G83:H83"/>
    <mergeCell ref="T83:U83"/>
    <mergeCell ref="V83:W83"/>
    <mergeCell ref="G84:H84"/>
    <mergeCell ref="V79:W79"/>
    <mergeCell ref="G80:H80"/>
    <mergeCell ref="T80:U80"/>
    <mergeCell ref="V80:W80"/>
    <mergeCell ref="G81:H81"/>
    <mergeCell ref="T81:U81"/>
    <mergeCell ref="V81:W81"/>
    <mergeCell ref="T77:U77"/>
    <mergeCell ref="V77:W77"/>
    <mergeCell ref="G78:H78"/>
    <mergeCell ref="T78:U78"/>
    <mergeCell ref="V78:W78"/>
    <mergeCell ref="A79:B82"/>
    <mergeCell ref="C79:C82"/>
    <mergeCell ref="D79:E82"/>
    <mergeCell ref="G79:H79"/>
    <mergeCell ref="T79:U79"/>
    <mergeCell ref="A75:B78"/>
    <mergeCell ref="C75:C78"/>
    <mergeCell ref="D75:E78"/>
    <mergeCell ref="G75:H75"/>
    <mergeCell ref="T75:U75"/>
    <mergeCell ref="V75:W75"/>
    <mergeCell ref="G76:H76"/>
    <mergeCell ref="T76:U76"/>
    <mergeCell ref="V76:W76"/>
    <mergeCell ref="G77:H77"/>
    <mergeCell ref="T72:U72"/>
    <mergeCell ref="V72:W72"/>
    <mergeCell ref="G73:H73"/>
    <mergeCell ref="T73:U73"/>
    <mergeCell ref="V73:W73"/>
    <mergeCell ref="G74:H74"/>
    <mergeCell ref="T74:U74"/>
    <mergeCell ref="V74:W74"/>
    <mergeCell ref="G70:H70"/>
    <mergeCell ref="T70:U70"/>
    <mergeCell ref="V70:W70"/>
    <mergeCell ref="A71:B74"/>
    <mergeCell ref="C71:C74"/>
    <mergeCell ref="D71:E74"/>
    <mergeCell ref="G71:H71"/>
    <mergeCell ref="T71:U71"/>
    <mergeCell ref="V71:W71"/>
    <mergeCell ref="G72:H72"/>
    <mergeCell ref="V67:W67"/>
    <mergeCell ref="G68:H68"/>
    <mergeCell ref="T68:U68"/>
    <mergeCell ref="V68:W68"/>
    <mergeCell ref="G69:H69"/>
    <mergeCell ref="T69:U69"/>
    <mergeCell ref="V69:W69"/>
    <mergeCell ref="T65:U65"/>
    <mergeCell ref="V65:W65"/>
    <mergeCell ref="G66:H66"/>
    <mergeCell ref="T66:U66"/>
    <mergeCell ref="V66:W66"/>
    <mergeCell ref="A67:B70"/>
    <mergeCell ref="C67:C70"/>
    <mergeCell ref="D67:E70"/>
    <mergeCell ref="G67:H67"/>
    <mergeCell ref="T67:U67"/>
    <mergeCell ref="A63:B66"/>
    <mergeCell ref="C63:C66"/>
    <mergeCell ref="D63:E66"/>
    <mergeCell ref="G63:H63"/>
    <mergeCell ref="T63:U63"/>
    <mergeCell ref="V63:W63"/>
    <mergeCell ref="G64:H64"/>
    <mergeCell ref="T64:U64"/>
    <mergeCell ref="V64:W64"/>
    <mergeCell ref="G65:H65"/>
    <mergeCell ref="T60:U60"/>
    <mergeCell ref="V60:W60"/>
    <mergeCell ref="G61:H61"/>
    <mergeCell ref="T61:U61"/>
    <mergeCell ref="V61:W61"/>
    <mergeCell ref="G62:H62"/>
    <mergeCell ref="T62:U62"/>
    <mergeCell ref="V62:W62"/>
    <mergeCell ref="G58:H58"/>
    <mergeCell ref="T58:U58"/>
    <mergeCell ref="V58:W58"/>
    <mergeCell ref="A59:B62"/>
    <mergeCell ref="C59:C62"/>
    <mergeCell ref="D59:E62"/>
    <mergeCell ref="G59:H59"/>
    <mergeCell ref="T59:U59"/>
    <mergeCell ref="V59:W59"/>
    <mergeCell ref="G60:H60"/>
    <mergeCell ref="V55:W55"/>
    <mergeCell ref="G56:H56"/>
    <mergeCell ref="T56:U56"/>
    <mergeCell ref="V56:W56"/>
    <mergeCell ref="G57:H57"/>
    <mergeCell ref="T57:U57"/>
    <mergeCell ref="V57:W57"/>
    <mergeCell ref="T53:U53"/>
    <mergeCell ref="V53:W53"/>
    <mergeCell ref="G54:H54"/>
    <mergeCell ref="T54:U54"/>
    <mergeCell ref="V54:W54"/>
    <mergeCell ref="A55:B58"/>
    <mergeCell ref="C55:C58"/>
    <mergeCell ref="D55:E58"/>
    <mergeCell ref="G55:H55"/>
    <mergeCell ref="T55:U55"/>
    <mergeCell ref="A51:B54"/>
    <mergeCell ref="C51:C54"/>
    <mergeCell ref="D51:E54"/>
    <mergeCell ref="G51:H51"/>
    <mergeCell ref="T51:U51"/>
    <mergeCell ref="V51:W51"/>
    <mergeCell ref="G52:H52"/>
    <mergeCell ref="T52:U52"/>
    <mergeCell ref="V52:W52"/>
    <mergeCell ref="G53:H53"/>
    <mergeCell ref="V19:W19"/>
    <mergeCell ref="A4:B9"/>
    <mergeCell ref="C4:C9"/>
    <mergeCell ref="T17:U17"/>
    <mergeCell ref="V17:W17"/>
    <mergeCell ref="P7:P9"/>
    <mergeCell ref="D4:F9"/>
    <mergeCell ref="G4:H9"/>
    <mergeCell ref="I4:W4"/>
    <mergeCell ref="I5:I9"/>
    <mergeCell ref="J5:Q6"/>
    <mergeCell ref="R5:R9"/>
    <mergeCell ref="S5:W5"/>
    <mergeCell ref="S6:S9"/>
    <mergeCell ref="T6:U7"/>
    <mergeCell ref="Q7:Q9"/>
    <mergeCell ref="T8:U9"/>
    <mergeCell ref="V6:W9"/>
    <mergeCell ref="T12:U12"/>
    <mergeCell ref="V12:W12"/>
    <mergeCell ref="D10:F10"/>
    <mergeCell ref="G10:H10"/>
    <mergeCell ref="T10:U10"/>
    <mergeCell ref="J7:J9"/>
    <mergeCell ref="K7:L8"/>
    <mergeCell ref="M7:M9"/>
    <mergeCell ref="N7:N9"/>
    <mergeCell ref="O7:O9"/>
    <mergeCell ref="V15:W15"/>
    <mergeCell ref="G16:H16"/>
    <mergeCell ref="V10:W10"/>
    <mergeCell ref="A11:B14"/>
    <mergeCell ref="C11:C14"/>
    <mergeCell ref="D11:E14"/>
    <mergeCell ref="G11:H11"/>
    <mergeCell ref="T11:U11"/>
    <mergeCell ref="V11:W11"/>
    <mergeCell ref="G12:H12"/>
    <mergeCell ref="G13:H13"/>
    <mergeCell ref="T13:U13"/>
    <mergeCell ref="V13:W13"/>
    <mergeCell ref="G14:H14"/>
    <mergeCell ref="T14:U14"/>
    <mergeCell ref="V14:W14"/>
    <mergeCell ref="V16:W16"/>
    <mergeCell ref="G17:H17"/>
    <mergeCell ref="V18:W18"/>
    <mergeCell ref="V23:W23"/>
    <mergeCell ref="G24:H24"/>
    <mergeCell ref="T24:U24"/>
    <mergeCell ref="V24:W24"/>
    <mergeCell ref="V20:W20"/>
    <mergeCell ref="G21:H21"/>
    <mergeCell ref="G18:H18"/>
    <mergeCell ref="A15:B18"/>
    <mergeCell ref="C15:C18"/>
    <mergeCell ref="D15:E18"/>
    <mergeCell ref="G15:H15"/>
    <mergeCell ref="T15:U15"/>
    <mergeCell ref="T22:U22"/>
    <mergeCell ref="T18:U18"/>
    <mergeCell ref="T16:U16"/>
    <mergeCell ref="G20:H20"/>
    <mergeCell ref="T20:U20"/>
    <mergeCell ref="A27:B30"/>
    <mergeCell ref="C27:C30"/>
    <mergeCell ref="D27:E30"/>
    <mergeCell ref="T21:U21"/>
    <mergeCell ref="V21:W21"/>
    <mergeCell ref="G22:H22"/>
    <mergeCell ref="G30:H30"/>
    <mergeCell ref="T30:U30"/>
    <mergeCell ref="V30:W30"/>
    <mergeCell ref="V22:W22"/>
    <mergeCell ref="A23:B26"/>
    <mergeCell ref="C23:C26"/>
    <mergeCell ref="D23:E26"/>
    <mergeCell ref="G23:H23"/>
    <mergeCell ref="T23:U23"/>
    <mergeCell ref="A19:B22"/>
    <mergeCell ref="C19:C22"/>
    <mergeCell ref="D19:E22"/>
    <mergeCell ref="G19:H19"/>
    <mergeCell ref="T19:U19"/>
    <mergeCell ref="V29:W29"/>
    <mergeCell ref="T25:U25"/>
    <mergeCell ref="V25:W25"/>
    <mergeCell ref="G26:H26"/>
    <mergeCell ref="T26:U26"/>
    <mergeCell ref="V26:W26"/>
    <mergeCell ref="G25:H25"/>
    <mergeCell ref="G27:H27"/>
    <mergeCell ref="T27:U27"/>
    <mergeCell ref="G32:H32"/>
    <mergeCell ref="T32:U32"/>
    <mergeCell ref="V32:W32"/>
    <mergeCell ref="G33:H33"/>
    <mergeCell ref="V27:W27"/>
    <mergeCell ref="G28:H28"/>
    <mergeCell ref="T28:U28"/>
    <mergeCell ref="V28:W28"/>
    <mergeCell ref="G29:H29"/>
    <mergeCell ref="T29:U29"/>
    <mergeCell ref="A10:B10"/>
    <mergeCell ref="A2:W2"/>
    <mergeCell ref="T33:U33"/>
    <mergeCell ref="V33:W33"/>
    <mergeCell ref="G34:H34"/>
    <mergeCell ref="T34:U34"/>
    <mergeCell ref="V34:W34"/>
    <mergeCell ref="G31:H31"/>
    <mergeCell ref="T31:U31"/>
    <mergeCell ref="V31:W31"/>
    <mergeCell ref="A31:B34"/>
    <mergeCell ref="C31:C34"/>
    <mergeCell ref="D31:E34"/>
    <mergeCell ref="A35:B38"/>
    <mergeCell ref="C35:C38"/>
    <mergeCell ref="D35:E38"/>
    <mergeCell ref="G35:H35"/>
    <mergeCell ref="T35:U35"/>
    <mergeCell ref="V35:W35"/>
    <mergeCell ref="G36:H36"/>
    <mergeCell ref="T36:U36"/>
    <mergeCell ref="V36:W36"/>
    <mergeCell ref="G37:H37"/>
    <mergeCell ref="T37:U37"/>
    <mergeCell ref="V37:W37"/>
    <mergeCell ref="G38:H38"/>
    <mergeCell ref="T38:U38"/>
    <mergeCell ref="V38:W38"/>
    <mergeCell ref="A39:B42"/>
    <mergeCell ref="C39:C42"/>
    <mergeCell ref="D39:E42"/>
    <mergeCell ref="G39:H39"/>
    <mergeCell ref="T39:U39"/>
    <mergeCell ref="V39:W39"/>
    <mergeCell ref="G40:H40"/>
    <mergeCell ref="T40:U40"/>
    <mergeCell ref="V40:W40"/>
    <mergeCell ref="G41:H41"/>
    <mergeCell ref="T41:U41"/>
    <mergeCell ref="V41:W41"/>
    <mergeCell ref="G42:H42"/>
    <mergeCell ref="T42:U42"/>
    <mergeCell ref="V42:W42"/>
    <mergeCell ref="G43:H43"/>
    <mergeCell ref="T43:U43"/>
    <mergeCell ref="C47:C50"/>
    <mergeCell ref="D47:E50"/>
    <mergeCell ref="V46:W46"/>
    <mergeCell ref="V43:W43"/>
    <mergeCell ref="G44:H44"/>
    <mergeCell ref="T44:U44"/>
    <mergeCell ref="V44:W44"/>
    <mergeCell ref="G45:H45"/>
    <mergeCell ref="T45:U45"/>
    <mergeCell ref="V45:W45"/>
    <mergeCell ref="T49:U49"/>
    <mergeCell ref="V49:W49"/>
    <mergeCell ref="A43:B46"/>
    <mergeCell ref="C43:C46"/>
    <mergeCell ref="D43:E46"/>
    <mergeCell ref="G46:H46"/>
    <mergeCell ref="T46:U46"/>
    <mergeCell ref="G47:H47"/>
    <mergeCell ref="T47:U47"/>
    <mergeCell ref="A47:B50"/>
    <mergeCell ref="A135:E138"/>
    <mergeCell ref="O1:U1"/>
    <mergeCell ref="G50:H50"/>
    <mergeCell ref="T50:U50"/>
    <mergeCell ref="V50:W50"/>
    <mergeCell ref="V47:W47"/>
    <mergeCell ref="G48:H48"/>
    <mergeCell ref="T48:U48"/>
    <mergeCell ref="V48:W48"/>
    <mergeCell ref="G49:H4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68"/>
  <sheetViews>
    <sheetView zoomScalePageLayoutView="0" workbookViewId="0" topLeftCell="A6">
      <pane ySplit="2010" topLeftCell="A1" activePane="bottomLeft" state="split"/>
      <selection pane="topLeft" activeCell="A19" sqref="A19"/>
      <selection pane="bottomLeft" activeCell="R8" sqref="R8"/>
    </sheetView>
  </sheetViews>
  <sheetFormatPr defaultColWidth="9.33203125" defaultRowHeight="12.75"/>
  <cols>
    <col min="1" max="1" width="4.16015625" style="0" customWidth="1"/>
    <col min="2" max="2" width="5.66015625" style="0" customWidth="1"/>
    <col min="3" max="3" width="8.16015625" style="0" customWidth="1"/>
    <col min="4" max="4" width="25" style="0" customWidth="1"/>
    <col min="5" max="5" width="16.66015625" style="0" customWidth="1"/>
    <col min="6" max="6" width="16.16015625" style="0" customWidth="1"/>
    <col min="7" max="7" width="14.83203125" style="0" customWidth="1"/>
    <col min="8" max="8" width="14.33203125" style="0" customWidth="1"/>
    <col min="9" max="9" width="12.33203125" style="0" customWidth="1"/>
    <col min="11" max="11" width="5.83203125" style="0" customWidth="1"/>
    <col min="12" max="12" width="16" style="0" customWidth="1"/>
    <col min="13" max="13" width="14.83203125" style="0" customWidth="1"/>
  </cols>
  <sheetData>
    <row r="1" spans="1:13" ht="54.75" customHeight="1">
      <c r="A1" s="160"/>
      <c r="B1" s="160"/>
      <c r="C1" s="160"/>
      <c r="D1" s="160"/>
      <c r="E1" s="160"/>
      <c r="F1" s="160"/>
      <c r="G1" s="160"/>
      <c r="H1" s="160"/>
      <c r="I1" s="160"/>
      <c r="J1" s="235" t="s">
        <v>503</v>
      </c>
      <c r="K1" s="235"/>
      <c r="L1" s="235"/>
      <c r="M1" s="235"/>
    </row>
    <row r="2" spans="1:13" ht="15.75">
      <c r="A2" s="236" t="s">
        <v>249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8" t="s">
        <v>67</v>
      </c>
    </row>
    <row r="4" spans="1:13" ht="12.75">
      <c r="A4" s="237" t="s">
        <v>68</v>
      </c>
      <c r="B4" s="237" t="s">
        <v>0</v>
      </c>
      <c r="C4" s="237" t="s">
        <v>69</v>
      </c>
      <c r="D4" s="237" t="s">
        <v>248</v>
      </c>
      <c r="E4" s="237" t="s">
        <v>247</v>
      </c>
      <c r="F4" s="238" t="s">
        <v>70</v>
      </c>
      <c r="G4" s="239"/>
      <c r="H4" s="239"/>
      <c r="I4" s="239"/>
      <c r="J4" s="239"/>
      <c r="K4" s="239"/>
      <c r="L4" s="240"/>
      <c r="M4" s="237" t="s">
        <v>43</v>
      </c>
    </row>
    <row r="5" spans="1:13" ht="12.75">
      <c r="A5" s="237"/>
      <c r="B5" s="237"/>
      <c r="C5" s="237"/>
      <c r="D5" s="237"/>
      <c r="E5" s="237"/>
      <c r="F5" s="237" t="s">
        <v>246</v>
      </c>
      <c r="G5" s="237" t="s">
        <v>71</v>
      </c>
      <c r="H5" s="237"/>
      <c r="I5" s="237"/>
      <c r="J5" s="237"/>
      <c r="K5" s="237"/>
      <c r="L5" s="237"/>
      <c r="M5" s="237"/>
    </row>
    <row r="6" spans="1:13" ht="12.75">
      <c r="A6" s="237"/>
      <c r="B6" s="237"/>
      <c r="C6" s="237"/>
      <c r="D6" s="237"/>
      <c r="E6" s="237"/>
      <c r="F6" s="237"/>
      <c r="G6" s="237" t="s">
        <v>72</v>
      </c>
      <c r="H6" s="237" t="s">
        <v>73</v>
      </c>
      <c r="I6" s="157" t="s">
        <v>27</v>
      </c>
      <c r="J6" s="237" t="s">
        <v>245</v>
      </c>
      <c r="K6" s="237"/>
      <c r="L6" s="237" t="s">
        <v>74</v>
      </c>
      <c r="M6" s="237"/>
    </row>
    <row r="7" spans="1:13" ht="12.75">
      <c r="A7" s="237"/>
      <c r="B7" s="237"/>
      <c r="C7" s="237"/>
      <c r="D7" s="237"/>
      <c r="E7" s="237"/>
      <c r="F7" s="237"/>
      <c r="G7" s="237"/>
      <c r="H7" s="237"/>
      <c r="I7" s="237" t="s">
        <v>75</v>
      </c>
      <c r="J7" s="237"/>
      <c r="K7" s="237"/>
      <c r="L7" s="237"/>
      <c r="M7" s="237"/>
    </row>
    <row r="8" spans="1:13" ht="12.7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</row>
    <row r="9" spans="1:13" ht="59.25" customHeight="1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</row>
    <row r="10" spans="1:13" ht="12.75">
      <c r="A10" s="156">
        <v>1</v>
      </c>
      <c r="B10" s="156">
        <v>2</v>
      </c>
      <c r="C10" s="156">
        <v>3</v>
      </c>
      <c r="D10" s="156">
        <v>4</v>
      </c>
      <c r="E10" s="156">
        <v>5</v>
      </c>
      <c r="F10" s="156">
        <v>6</v>
      </c>
      <c r="G10" s="156">
        <v>7</v>
      </c>
      <c r="H10" s="156">
        <v>8</v>
      </c>
      <c r="I10" s="156">
        <v>9</v>
      </c>
      <c r="J10" s="241">
        <v>10</v>
      </c>
      <c r="K10" s="242"/>
      <c r="L10" s="156">
        <v>11</v>
      </c>
      <c r="M10" s="156">
        <v>12</v>
      </c>
    </row>
    <row r="11" spans="1:13" ht="12.75">
      <c r="A11" s="243" t="s">
        <v>39</v>
      </c>
      <c r="B11" s="245" t="s">
        <v>62</v>
      </c>
      <c r="C11" s="245" t="s">
        <v>63</v>
      </c>
      <c r="D11" s="247" t="s">
        <v>244</v>
      </c>
      <c r="E11" s="250">
        <f>E15+E16</f>
        <v>7823312</v>
      </c>
      <c r="F11" s="250">
        <f>F16</f>
        <v>5431984</v>
      </c>
      <c r="G11" s="250">
        <v>0</v>
      </c>
      <c r="H11" s="250">
        <v>0</v>
      </c>
      <c r="I11" s="252">
        <v>0</v>
      </c>
      <c r="J11" s="254" t="s">
        <v>258</v>
      </c>
      <c r="K11" s="255"/>
      <c r="L11" s="256">
        <v>3058741</v>
      </c>
      <c r="M11" s="258" t="s">
        <v>42</v>
      </c>
    </row>
    <row r="12" spans="1:13" ht="12.75">
      <c r="A12" s="244"/>
      <c r="B12" s="246"/>
      <c r="C12" s="246"/>
      <c r="D12" s="248"/>
      <c r="E12" s="251"/>
      <c r="F12" s="251"/>
      <c r="G12" s="251"/>
      <c r="H12" s="251"/>
      <c r="I12" s="253"/>
      <c r="J12" s="261" t="s">
        <v>228</v>
      </c>
      <c r="K12" s="262"/>
      <c r="L12" s="257"/>
      <c r="M12" s="259"/>
    </row>
    <row r="13" spans="1:13" ht="12.75">
      <c r="A13" s="244"/>
      <c r="B13" s="246"/>
      <c r="C13" s="246"/>
      <c r="D13" s="248"/>
      <c r="E13" s="251"/>
      <c r="F13" s="251"/>
      <c r="G13" s="251"/>
      <c r="H13" s="251"/>
      <c r="I13" s="253"/>
      <c r="J13" s="261" t="s">
        <v>227</v>
      </c>
      <c r="K13" s="262"/>
      <c r="L13" s="257"/>
      <c r="M13" s="259"/>
    </row>
    <row r="14" spans="1:13" ht="12.75">
      <c r="A14" s="244"/>
      <c r="B14" s="246"/>
      <c r="C14" s="246"/>
      <c r="D14" s="249"/>
      <c r="E14" s="251"/>
      <c r="F14" s="251"/>
      <c r="G14" s="251"/>
      <c r="H14" s="251"/>
      <c r="I14" s="253"/>
      <c r="J14" s="263" t="s">
        <v>226</v>
      </c>
      <c r="K14" s="264"/>
      <c r="L14" s="257"/>
      <c r="M14" s="260"/>
    </row>
    <row r="15" spans="1:13" ht="12.75">
      <c r="A15" s="2"/>
      <c r="B15" s="2"/>
      <c r="C15" s="2"/>
      <c r="D15" s="149" t="s">
        <v>225</v>
      </c>
      <c r="E15" s="152">
        <v>2391328</v>
      </c>
      <c r="F15" s="152"/>
      <c r="G15" s="152">
        <v>0</v>
      </c>
      <c r="H15" s="152">
        <v>0</v>
      </c>
      <c r="I15" s="152">
        <v>0</v>
      </c>
      <c r="J15" s="265">
        <v>0</v>
      </c>
      <c r="K15" s="266"/>
      <c r="L15" s="152">
        <v>0</v>
      </c>
      <c r="M15" s="153"/>
    </row>
    <row r="16" spans="1:13" ht="12.75">
      <c r="A16" s="2"/>
      <c r="B16" s="2"/>
      <c r="C16" s="2"/>
      <c r="D16" s="149" t="s">
        <v>224</v>
      </c>
      <c r="E16" s="152">
        <v>5431984</v>
      </c>
      <c r="F16" s="152">
        <v>5431984</v>
      </c>
      <c r="G16" s="152">
        <v>0</v>
      </c>
      <c r="H16" s="152">
        <v>0</v>
      </c>
      <c r="I16" s="152">
        <v>0</v>
      </c>
      <c r="J16" s="265">
        <v>2373243</v>
      </c>
      <c r="K16" s="266"/>
      <c r="L16" s="152">
        <v>3058741</v>
      </c>
      <c r="M16" s="153"/>
    </row>
    <row r="17" spans="1:13" ht="54" customHeight="1">
      <c r="A17" s="2" t="s">
        <v>38</v>
      </c>
      <c r="B17" s="2">
        <v>600</v>
      </c>
      <c r="C17" s="2">
        <v>60014</v>
      </c>
      <c r="D17" s="149" t="s">
        <v>243</v>
      </c>
      <c r="E17" s="152">
        <v>313733</v>
      </c>
      <c r="F17" s="152">
        <v>69550</v>
      </c>
      <c r="G17" s="152">
        <v>69550</v>
      </c>
      <c r="H17" s="152">
        <v>0</v>
      </c>
      <c r="I17" s="152">
        <v>0</v>
      </c>
      <c r="J17" s="267" t="s">
        <v>76</v>
      </c>
      <c r="K17" s="268"/>
      <c r="L17" s="152">
        <v>0</v>
      </c>
      <c r="M17" s="153" t="s">
        <v>241</v>
      </c>
    </row>
    <row r="18" spans="1:13" ht="12.75">
      <c r="A18" s="2"/>
      <c r="B18" s="2"/>
      <c r="C18" s="2"/>
      <c r="D18" s="149" t="s">
        <v>225</v>
      </c>
      <c r="E18" s="152">
        <v>313733</v>
      </c>
      <c r="F18" s="152">
        <v>69550</v>
      </c>
      <c r="G18" s="152">
        <v>69550</v>
      </c>
      <c r="H18" s="152">
        <v>0</v>
      </c>
      <c r="I18" s="152">
        <v>0</v>
      </c>
      <c r="J18" s="265">
        <v>0</v>
      </c>
      <c r="K18" s="266"/>
      <c r="L18" s="152">
        <v>0</v>
      </c>
      <c r="M18" s="153"/>
    </row>
    <row r="19" spans="1:13" ht="12.75">
      <c r="A19" s="2"/>
      <c r="B19" s="2"/>
      <c r="C19" s="2"/>
      <c r="D19" s="149" t="s">
        <v>224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265">
        <v>0</v>
      </c>
      <c r="K19" s="266"/>
      <c r="L19" s="152">
        <v>0</v>
      </c>
      <c r="M19" s="153"/>
    </row>
    <row r="20" spans="1:13" ht="89.25" customHeight="1">
      <c r="A20" s="2" t="s">
        <v>37</v>
      </c>
      <c r="B20" s="2">
        <v>600</v>
      </c>
      <c r="C20" s="2">
        <v>60014</v>
      </c>
      <c r="D20" s="149" t="s">
        <v>242</v>
      </c>
      <c r="E20" s="152">
        <v>6506576</v>
      </c>
      <c r="F20" s="152">
        <v>3564744</v>
      </c>
      <c r="G20" s="152">
        <v>1576920</v>
      </c>
      <c r="H20" s="152">
        <v>0</v>
      </c>
      <c r="I20" s="152">
        <v>0</v>
      </c>
      <c r="J20" s="267" t="s">
        <v>76</v>
      </c>
      <c r="K20" s="268"/>
      <c r="L20" s="152">
        <v>1987824</v>
      </c>
      <c r="M20" s="153" t="s">
        <v>241</v>
      </c>
    </row>
    <row r="21" spans="1:13" ht="12.75">
      <c r="A21" s="2"/>
      <c r="B21" s="2"/>
      <c r="C21" s="2"/>
      <c r="D21" s="149" t="s">
        <v>225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265">
        <v>0</v>
      </c>
      <c r="K21" s="266"/>
      <c r="L21" s="152">
        <v>0</v>
      </c>
      <c r="M21" s="153"/>
    </row>
    <row r="22" spans="1:13" ht="12.75">
      <c r="A22" s="2"/>
      <c r="B22" s="2"/>
      <c r="C22" s="2"/>
      <c r="D22" s="149" t="s">
        <v>224</v>
      </c>
      <c r="E22" s="152">
        <v>6506576</v>
      </c>
      <c r="F22" s="152">
        <v>3564744</v>
      </c>
      <c r="G22" s="152">
        <v>1576920</v>
      </c>
      <c r="H22" s="152">
        <v>0</v>
      </c>
      <c r="I22" s="152">
        <v>0</v>
      </c>
      <c r="J22" s="265">
        <v>0</v>
      </c>
      <c r="K22" s="266"/>
      <c r="L22" s="152">
        <v>1987824</v>
      </c>
      <c r="M22" s="153"/>
    </row>
    <row r="23" spans="1:13" ht="225">
      <c r="A23" s="2" t="s">
        <v>36</v>
      </c>
      <c r="B23" s="2">
        <v>600</v>
      </c>
      <c r="C23" s="2">
        <v>60014</v>
      </c>
      <c r="D23" s="149" t="s">
        <v>250</v>
      </c>
      <c r="E23" s="152">
        <v>3530738</v>
      </c>
      <c r="F23" s="152">
        <v>0</v>
      </c>
      <c r="G23" s="152">
        <v>0</v>
      </c>
      <c r="H23" s="152">
        <v>0</v>
      </c>
      <c r="I23" s="152">
        <v>0</v>
      </c>
      <c r="J23" s="267" t="s">
        <v>76</v>
      </c>
      <c r="K23" s="268"/>
      <c r="L23" s="152">
        <v>0</v>
      </c>
      <c r="M23" s="153" t="s">
        <v>241</v>
      </c>
    </row>
    <row r="24" spans="1:13" ht="12.75">
      <c r="A24" s="2"/>
      <c r="B24" s="2"/>
      <c r="C24" s="2"/>
      <c r="D24" s="149" t="s">
        <v>225</v>
      </c>
      <c r="E24" s="152">
        <v>3530738</v>
      </c>
      <c r="F24" s="152">
        <v>0</v>
      </c>
      <c r="G24" s="152">
        <v>0</v>
      </c>
      <c r="H24" s="152">
        <v>0</v>
      </c>
      <c r="I24" s="152">
        <v>0</v>
      </c>
      <c r="J24" s="265">
        <v>0</v>
      </c>
      <c r="K24" s="266"/>
      <c r="L24" s="152">
        <v>0</v>
      </c>
      <c r="M24" s="153"/>
    </row>
    <row r="25" spans="1:13" ht="12.75">
      <c r="A25" s="2"/>
      <c r="B25" s="2"/>
      <c r="C25" s="2"/>
      <c r="D25" s="149" t="s">
        <v>224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265">
        <v>0</v>
      </c>
      <c r="K25" s="266"/>
      <c r="L25" s="152">
        <v>0</v>
      </c>
      <c r="M25" s="153"/>
    </row>
    <row r="26" spans="1:13" ht="90">
      <c r="A26" s="2" t="s">
        <v>35</v>
      </c>
      <c r="B26" s="2">
        <v>600</v>
      </c>
      <c r="C26" s="2">
        <v>60014</v>
      </c>
      <c r="D26" s="149" t="s">
        <v>251</v>
      </c>
      <c r="E26" s="152">
        <v>1751297</v>
      </c>
      <c r="F26" s="152">
        <v>0</v>
      </c>
      <c r="G26" s="152">
        <v>0</v>
      </c>
      <c r="H26" s="152">
        <v>0</v>
      </c>
      <c r="I26" s="152">
        <v>0</v>
      </c>
      <c r="J26" s="267" t="s">
        <v>76</v>
      </c>
      <c r="K26" s="268"/>
      <c r="L26" s="152">
        <v>0</v>
      </c>
      <c r="M26" s="153" t="s">
        <v>241</v>
      </c>
    </row>
    <row r="27" spans="1:13" ht="12.75">
      <c r="A27" s="2"/>
      <c r="B27" s="2"/>
      <c r="C27" s="2"/>
      <c r="D27" s="149" t="s">
        <v>225</v>
      </c>
      <c r="E27" s="152">
        <v>1751297</v>
      </c>
      <c r="F27" s="152">
        <v>0</v>
      </c>
      <c r="G27" s="152">
        <v>0</v>
      </c>
      <c r="H27" s="152">
        <v>0</v>
      </c>
      <c r="I27" s="152">
        <v>0</v>
      </c>
      <c r="J27" s="265">
        <v>0</v>
      </c>
      <c r="K27" s="266"/>
      <c r="L27" s="152">
        <v>0</v>
      </c>
      <c r="M27" s="153"/>
    </row>
    <row r="28" spans="1:13" ht="12.75">
      <c r="A28" s="2"/>
      <c r="B28" s="2"/>
      <c r="C28" s="2"/>
      <c r="D28" s="149" t="s">
        <v>224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265">
        <v>0</v>
      </c>
      <c r="K28" s="266"/>
      <c r="L28" s="152">
        <v>0</v>
      </c>
      <c r="M28" s="153"/>
    </row>
    <row r="29" spans="1:13" ht="78.75">
      <c r="A29" s="142" t="s">
        <v>34</v>
      </c>
      <c r="B29" s="142">
        <v>700</v>
      </c>
      <c r="C29" s="142">
        <v>70005</v>
      </c>
      <c r="D29" s="149" t="s">
        <v>240</v>
      </c>
      <c r="E29" s="140">
        <v>209396</v>
      </c>
      <c r="F29" s="140">
        <f>G29</f>
        <v>42000</v>
      </c>
      <c r="G29" s="140">
        <v>42000</v>
      </c>
      <c r="H29" s="140">
        <v>0</v>
      </c>
      <c r="I29" s="140">
        <v>0</v>
      </c>
      <c r="J29" s="269" t="s">
        <v>76</v>
      </c>
      <c r="K29" s="270"/>
      <c r="L29" s="140">
        <v>0</v>
      </c>
      <c r="M29" s="139" t="s">
        <v>42</v>
      </c>
    </row>
    <row r="30" spans="1:13" ht="12.75">
      <c r="A30" s="142"/>
      <c r="B30" s="142"/>
      <c r="C30" s="142"/>
      <c r="D30" s="149" t="s">
        <v>225</v>
      </c>
      <c r="E30" s="140">
        <f>E29</f>
        <v>209396</v>
      </c>
      <c r="F30" s="140">
        <f>F29</f>
        <v>42000</v>
      </c>
      <c r="G30" s="140">
        <f>G29</f>
        <v>42000</v>
      </c>
      <c r="H30" s="140">
        <v>0</v>
      </c>
      <c r="I30" s="140">
        <v>0</v>
      </c>
      <c r="J30" s="271">
        <v>0</v>
      </c>
      <c r="K30" s="272"/>
      <c r="L30" s="140">
        <v>0</v>
      </c>
      <c r="M30" s="139"/>
    </row>
    <row r="31" spans="1:13" ht="12.75">
      <c r="A31" s="142"/>
      <c r="B31" s="142"/>
      <c r="C31" s="142"/>
      <c r="D31" s="149" t="s">
        <v>224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271">
        <v>0</v>
      </c>
      <c r="K31" s="272"/>
      <c r="L31" s="140">
        <v>0</v>
      </c>
      <c r="M31" s="139"/>
    </row>
    <row r="32" spans="1:13" ht="101.25">
      <c r="A32" s="2" t="s">
        <v>33</v>
      </c>
      <c r="B32" s="2">
        <v>700</v>
      </c>
      <c r="C32" s="2">
        <v>70005</v>
      </c>
      <c r="D32" s="149" t="s">
        <v>239</v>
      </c>
      <c r="E32" s="152">
        <v>7246966</v>
      </c>
      <c r="F32" s="152">
        <f>G32+H32+L32</f>
        <v>2945068</v>
      </c>
      <c r="G32" s="152">
        <v>2275101</v>
      </c>
      <c r="H32" s="152">
        <v>0</v>
      </c>
      <c r="I32" s="152">
        <v>0</v>
      </c>
      <c r="J32" s="267" t="s">
        <v>76</v>
      </c>
      <c r="K32" s="268"/>
      <c r="L32" s="152">
        <v>669967</v>
      </c>
      <c r="M32" s="153" t="s">
        <v>42</v>
      </c>
    </row>
    <row r="33" spans="1:13" ht="12.75">
      <c r="A33" s="2"/>
      <c r="B33" s="2"/>
      <c r="C33" s="2"/>
      <c r="D33" s="149" t="s">
        <v>225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265">
        <v>0</v>
      </c>
      <c r="K33" s="266"/>
      <c r="L33" s="152">
        <v>0</v>
      </c>
      <c r="M33" s="153"/>
    </row>
    <row r="34" spans="1:13" ht="12.75">
      <c r="A34" s="2"/>
      <c r="B34" s="2"/>
      <c r="C34" s="2"/>
      <c r="D34" s="149" t="s">
        <v>224</v>
      </c>
      <c r="E34" s="152">
        <f>E32</f>
        <v>7246966</v>
      </c>
      <c r="F34" s="152">
        <f>F32</f>
        <v>2945068</v>
      </c>
      <c r="G34" s="152">
        <f>G32</f>
        <v>2275101</v>
      </c>
      <c r="H34" s="152">
        <v>0</v>
      </c>
      <c r="I34" s="152">
        <v>0</v>
      </c>
      <c r="J34" s="265">
        <v>0</v>
      </c>
      <c r="K34" s="266"/>
      <c r="L34" s="152">
        <f>L32</f>
        <v>669967</v>
      </c>
      <c r="M34" s="153"/>
    </row>
    <row r="35" spans="1:13" ht="78.75">
      <c r="A35" s="2" t="s">
        <v>41</v>
      </c>
      <c r="B35" s="2">
        <v>700</v>
      </c>
      <c r="C35" s="2">
        <v>70005</v>
      </c>
      <c r="D35" s="149" t="s">
        <v>238</v>
      </c>
      <c r="E35" s="152">
        <v>2656602</v>
      </c>
      <c r="F35" s="152">
        <f>G35+H35+L35</f>
        <v>222133</v>
      </c>
      <c r="G35" s="152">
        <v>34534</v>
      </c>
      <c r="H35" s="152">
        <v>187599</v>
      </c>
      <c r="I35" s="152">
        <v>0</v>
      </c>
      <c r="J35" s="267" t="s">
        <v>76</v>
      </c>
      <c r="K35" s="268"/>
      <c r="L35" s="152">
        <v>0</v>
      </c>
      <c r="M35" s="153" t="s">
        <v>42</v>
      </c>
    </row>
    <row r="36" spans="1:13" ht="12.75">
      <c r="A36" s="2"/>
      <c r="B36" s="2"/>
      <c r="C36" s="2"/>
      <c r="D36" s="149" t="s">
        <v>225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265">
        <v>0</v>
      </c>
      <c r="K36" s="266"/>
      <c r="L36" s="152">
        <v>0</v>
      </c>
      <c r="M36" s="153"/>
    </row>
    <row r="37" spans="1:13" ht="12.75">
      <c r="A37" s="2"/>
      <c r="B37" s="2"/>
      <c r="C37" s="2"/>
      <c r="D37" s="149" t="s">
        <v>224</v>
      </c>
      <c r="E37" s="152">
        <f>E35</f>
        <v>2656602</v>
      </c>
      <c r="F37" s="152">
        <f>F35</f>
        <v>222133</v>
      </c>
      <c r="G37" s="152">
        <f>G35</f>
        <v>34534</v>
      </c>
      <c r="H37" s="152">
        <f>H35</f>
        <v>187599</v>
      </c>
      <c r="I37" s="152">
        <f>I35</f>
        <v>0</v>
      </c>
      <c r="J37" s="265">
        <v>0</v>
      </c>
      <c r="K37" s="266"/>
      <c r="L37" s="152">
        <f>L35</f>
        <v>0</v>
      </c>
      <c r="M37" s="153"/>
    </row>
    <row r="38" spans="1:13" ht="146.25">
      <c r="A38" s="2" t="s">
        <v>40</v>
      </c>
      <c r="B38" s="2">
        <v>852</v>
      </c>
      <c r="C38" s="2">
        <v>85202</v>
      </c>
      <c r="D38" s="150" t="s">
        <v>237</v>
      </c>
      <c r="E38" s="152">
        <f>SUM(E39:E40)</f>
        <v>4988895</v>
      </c>
      <c r="F38" s="152">
        <f>SUM(F39:F40)</f>
        <v>4826023</v>
      </c>
      <c r="G38" s="152">
        <f>SUM(G39:G40)</f>
        <v>1274381</v>
      </c>
      <c r="H38" s="152">
        <v>0</v>
      </c>
      <c r="I38" s="152">
        <v>0</v>
      </c>
      <c r="J38" s="267" t="s">
        <v>76</v>
      </c>
      <c r="K38" s="268"/>
      <c r="L38" s="152">
        <f>SUM(L39:L40)</f>
        <v>3551642</v>
      </c>
      <c r="M38" s="153" t="s">
        <v>44</v>
      </c>
    </row>
    <row r="39" spans="1:13" ht="12.75">
      <c r="A39" s="2"/>
      <c r="B39" s="2"/>
      <c r="C39" s="2"/>
      <c r="D39" s="149" t="s">
        <v>225</v>
      </c>
      <c r="E39" s="152">
        <v>348074</v>
      </c>
      <c r="F39" s="152">
        <v>265160</v>
      </c>
      <c r="G39" s="152">
        <v>39774</v>
      </c>
      <c r="H39" s="152">
        <v>0</v>
      </c>
      <c r="I39" s="152">
        <v>0</v>
      </c>
      <c r="J39" s="155"/>
      <c r="K39" s="154"/>
      <c r="L39" s="152">
        <v>225386</v>
      </c>
      <c r="M39" s="153"/>
    </row>
    <row r="40" spans="1:13" ht="12.75">
      <c r="A40" s="2"/>
      <c r="B40" s="2"/>
      <c r="C40" s="2"/>
      <c r="D40" s="149" t="s">
        <v>224</v>
      </c>
      <c r="E40" s="152">
        <v>4640821</v>
      </c>
      <c r="F40" s="152">
        <v>4560863</v>
      </c>
      <c r="G40" s="152">
        <v>1234607</v>
      </c>
      <c r="H40" s="152">
        <v>0</v>
      </c>
      <c r="I40" s="152">
        <v>0</v>
      </c>
      <c r="J40" s="155"/>
      <c r="K40" s="154"/>
      <c r="L40" s="152">
        <v>3326256</v>
      </c>
      <c r="M40" s="153"/>
    </row>
    <row r="41" spans="1:13" ht="67.5">
      <c r="A41" s="2" t="s">
        <v>58</v>
      </c>
      <c r="B41" s="2">
        <v>720</v>
      </c>
      <c r="C41" s="2">
        <v>72095</v>
      </c>
      <c r="D41" s="150" t="s">
        <v>236</v>
      </c>
      <c r="E41" s="152">
        <v>337055</v>
      </c>
      <c r="F41" s="152">
        <f>G41+H41+L41</f>
        <v>321657</v>
      </c>
      <c r="G41" s="152">
        <v>56616</v>
      </c>
      <c r="H41" s="152">
        <v>0</v>
      </c>
      <c r="I41" s="152">
        <v>0</v>
      </c>
      <c r="J41" s="267" t="s">
        <v>76</v>
      </c>
      <c r="K41" s="273"/>
      <c r="L41" s="152">
        <v>265041</v>
      </c>
      <c r="M41" s="151" t="s">
        <v>42</v>
      </c>
    </row>
    <row r="42" spans="1:13" ht="12.75">
      <c r="A42" s="2"/>
      <c r="B42" s="2"/>
      <c r="C42" s="2"/>
      <c r="D42" s="149" t="s">
        <v>225</v>
      </c>
      <c r="E42" s="152">
        <v>0</v>
      </c>
      <c r="F42" s="152">
        <v>0</v>
      </c>
      <c r="G42" s="152">
        <v>0</v>
      </c>
      <c r="H42" s="152">
        <v>0</v>
      </c>
      <c r="I42" s="152">
        <v>0</v>
      </c>
      <c r="J42" s="265">
        <v>0</v>
      </c>
      <c r="K42" s="266"/>
      <c r="L42" s="152">
        <v>0</v>
      </c>
      <c r="M42" s="151"/>
    </row>
    <row r="43" spans="1:13" ht="12.75">
      <c r="A43" s="2"/>
      <c r="B43" s="2"/>
      <c r="C43" s="2"/>
      <c r="D43" s="149" t="s">
        <v>224</v>
      </c>
      <c r="E43" s="152">
        <f>E41</f>
        <v>337055</v>
      </c>
      <c r="F43" s="152">
        <v>321657</v>
      </c>
      <c r="G43" s="152">
        <f>G41</f>
        <v>56616</v>
      </c>
      <c r="H43" s="152">
        <v>0</v>
      </c>
      <c r="I43" s="152">
        <v>0</v>
      </c>
      <c r="J43" s="265">
        <v>0</v>
      </c>
      <c r="K43" s="266"/>
      <c r="L43" s="152">
        <f>L41</f>
        <v>265041</v>
      </c>
      <c r="M43" s="151"/>
    </row>
    <row r="44" spans="1:13" ht="103.5" customHeight="1">
      <c r="A44" s="2" t="s">
        <v>57</v>
      </c>
      <c r="B44" s="2">
        <v>720</v>
      </c>
      <c r="C44" s="2">
        <v>72095</v>
      </c>
      <c r="D44" s="150" t="s">
        <v>235</v>
      </c>
      <c r="E44" s="152">
        <v>887567</v>
      </c>
      <c r="F44" s="152">
        <f>G44+H44+L44</f>
        <v>868367</v>
      </c>
      <c r="G44" s="152">
        <v>178406</v>
      </c>
      <c r="H44" s="152">
        <v>0</v>
      </c>
      <c r="I44" s="152">
        <v>0</v>
      </c>
      <c r="J44" s="267" t="s">
        <v>76</v>
      </c>
      <c r="K44" s="268"/>
      <c r="L44" s="152">
        <v>689961</v>
      </c>
      <c r="M44" s="151" t="s">
        <v>42</v>
      </c>
    </row>
    <row r="45" spans="1:13" ht="12.75">
      <c r="A45" s="142"/>
      <c r="B45" s="142"/>
      <c r="C45" s="142"/>
      <c r="D45" s="149" t="s">
        <v>225</v>
      </c>
      <c r="E45" s="140">
        <v>0</v>
      </c>
      <c r="F45" s="140">
        <v>0</v>
      </c>
      <c r="G45" s="140">
        <v>0</v>
      </c>
      <c r="H45" s="140">
        <v>0</v>
      </c>
      <c r="I45" s="140">
        <v>0</v>
      </c>
      <c r="J45" s="271">
        <v>0</v>
      </c>
      <c r="K45" s="272"/>
      <c r="L45" s="140">
        <v>0</v>
      </c>
      <c r="M45" s="139"/>
    </row>
    <row r="46" spans="1:13" ht="12.75">
      <c r="A46" s="142"/>
      <c r="B46" s="142"/>
      <c r="C46" s="142"/>
      <c r="D46" s="149" t="s">
        <v>224</v>
      </c>
      <c r="E46" s="140">
        <f>E44</f>
        <v>887567</v>
      </c>
      <c r="F46" s="140">
        <f>F44</f>
        <v>868367</v>
      </c>
      <c r="G46" s="140">
        <f>G44</f>
        <v>178406</v>
      </c>
      <c r="H46" s="140">
        <v>0</v>
      </c>
      <c r="I46" s="140">
        <v>0</v>
      </c>
      <c r="J46" s="271">
        <v>0</v>
      </c>
      <c r="K46" s="272"/>
      <c r="L46" s="140">
        <f>L44</f>
        <v>689961</v>
      </c>
      <c r="M46" s="139"/>
    </row>
    <row r="47" spans="1:13" ht="101.25">
      <c r="A47" s="142" t="s">
        <v>59</v>
      </c>
      <c r="B47" s="142">
        <v>801</v>
      </c>
      <c r="C47" s="142">
        <v>80195</v>
      </c>
      <c r="D47" s="150" t="s">
        <v>234</v>
      </c>
      <c r="E47" s="140">
        <v>1485609</v>
      </c>
      <c r="F47" s="140">
        <f>G47+H47+L47+J48</f>
        <v>802970</v>
      </c>
      <c r="G47" s="140">
        <v>0</v>
      </c>
      <c r="H47" s="140">
        <v>0</v>
      </c>
      <c r="I47" s="140">
        <v>0</v>
      </c>
      <c r="J47" s="267" t="s">
        <v>233</v>
      </c>
      <c r="K47" s="268"/>
      <c r="L47" s="140">
        <v>682525</v>
      </c>
      <c r="M47" s="139" t="s">
        <v>64</v>
      </c>
    </row>
    <row r="48" spans="1:13" ht="12.75">
      <c r="A48" s="142"/>
      <c r="B48" s="142"/>
      <c r="C48" s="142"/>
      <c r="D48" s="149" t="s">
        <v>225</v>
      </c>
      <c r="E48" s="140">
        <f>E47</f>
        <v>1485609</v>
      </c>
      <c r="F48" s="140">
        <f>F47</f>
        <v>802970</v>
      </c>
      <c r="G48" s="140">
        <f>G47</f>
        <v>0</v>
      </c>
      <c r="H48" s="140">
        <f>H47</f>
        <v>0</v>
      </c>
      <c r="I48" s="140">
        <f>I47</f>
        <v>0</v>
      </c>
      <c r="J48" s="274">
        <v>120445</v>
      </c>
      <c r="K48" s="275"/>
      <c r="L48" s="140">
        <f>L47</f>
        <v>682525</v>
      </c>
      <c r="M48" s="139"/>
    </row>
    <row r="49" spans="1:13" ht="12.75">
      <c r="A49" s="142"/>
      <c r="B49" s="142"/>
      <c r="C49" s="142"/>
      <c r="D49" s="149" t="s">
        <v>224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274">
        <v>0</v>
      </c>
      <c r="K49" s="275"/>
      <c r="L49" s="140">
        <v>0</v>
      </c>
      <c r="M49" s="139"/>
    </row>
    <row r="50" spans="1:13" ht="12.75">
      <c r="A50" s="278" t="s">
        <v>83</v>
      </c>
      <c r="B50" s="278">
        <v>852</v>
      </c>
      <c r="C50" s="278">
        <v>85295</v>
      </c>
      <c r="D50" s="280" t="s">
        <v>232</v>
      </c>
      <c r="E50" s="283">
        <v>3328218</v>
      </c>
      <c r="F50" s="283">
        <f>G50+H50+K50+K51+K52+K53+L50</f>
        <v>18255</v>
      </c>
      <c r="G50" s="283">
        <v>0</v>
      </c>
      <c r="H50" s="283">
        <v>0</v>
      </c>
      <c r="I50" s="296">
        <v>0</v>
      </c>
      <c r="J50" s="148" t="s">
        <v>229</v>
      </c>
      <c r="K50" s="147"/>
      <c r="L50" s="286">
        <v>18255</v>
      </c>
      <c r="M50" s="288" t="s">
        <v>231</v>
      </c>
    </row>
    <row r="51" spans="1:13" ht="12.75">
      <c r="A51" s="279"/>
      <c r="B51" s="279"/>
      <c r="C51" s="279"/>
      <c r="D51" s="281"/>
      <c r="E51" s="284"/>
      <c r="F51" s="284"/>
      <c r="G51" s="284"/>
      <c r="H51" s="284"/>
      <c r="I51" s="297"/>
      <c r="J51" s="146" t="s">
        <v>228</v>
      </c>
      <c r="K51" s="144"/>
      <c r="L51" s="287"/>
      <c r="M51" s="289"/>
    </row>
    <row r="52" spans="1:13" ht="12.75" customHeight="1">
      <c r="A52" s="279"/>
      <c r="B52" s="279"/>
      <c r="C52" s="279"/>
      <c r="D52" s="281"/>
      <c r="E52" s="284"/>
      <c r="F52" s="284"/>
      <c r="G52" s="284"/>
      <c r="H52" s="284"/>
      <c r="I52" s="297"/>
      <c r="J52" s="146" t="s">
        <v>227</v>
      </c>
      <c r="K52" s="144"/>
      <c r="L52" s="287"/>
      <c r="M52" s="289"/>
    </row>
    <row r="53" spans="1:13" ht="9.75" customHeight="1">
      <c r="A53" s="279"/>
      <c r="B53" s="279"/>
      <c r="C53" s="279"/>
      <c r="D53" s="282"/>
      <c r="E53" s="284"/>
      <c r="F53" s="284"/>
      <c r="G53" s="284"/>
      <c r="H53" s="284"/>
      <c r="I53" s="297"/>
      <c r="J53" s="145" t="s">
        <v>226</v>
      </c>
      <c r="K53" s="143"/>
      <c r="L53" s="287"/>
      <c r="M53" s="290"/>
    </row>
    <row r="54" spans="1:13" ht="12.75">
      <c r="A54" s="142"/>
      <c r="B54" s="142"/>
      <c r="C54" s="142"/>
      <c r="D54" s="141" t="s">
        <v>225</v>
      </c>
      <c r="E54" s="140">
        <v>3150468</v>
      </c>
      <c r="F54" s="140">
        <f>F50</f>
        <v>18255</v>
      </c>
      <c r="G54" s="140">
        <f>G50</f>
        <v>0</v>
      </c>
      <c r="H54" s="140">
        <v>0</v>
      </c>
      <c r="I54" s="140">
        <v>0</v>
      </c>
      <c r="J54" s="276">
        <f>K50</f>
        <v>0</v>
      </c>
      <c r="K54" s="277"/>
      <c r="L54" s="140">
        <f>L50</f>
        <v>18255</v>
      </c>
      <c r="M54" s="139"/>
    </row>
    <row r="55" spans="1:13" ht="12.75">
      <c r="A55" s="142"/>
      <c r="B55" s="142"/>
      <c r="C55" s="142"/>
      <c r="D55" s="141" t="s">
        <v>224</v>
      </c>
      <c r="E55" s="140">
        <v>177750</v>
      </c>
      <c r="F55" s="140">
        <v>0</v>
      </c>
      <c r="G55" s="140">
        <v>0</v>
      </c>
      <c r="H55" s="140">
        <v>0</v>
      </c>
      <c r="I55" s="140">
        <v>0</v>
      </c>
      <c r="J55" s="271">
        <v>0</v>
      </c>
      <c r="K55" s="272"/>
      <c r="L55" s="140">
        <v>0</v>
      </c>
      <c r="M55" s="139"/>
    </row>
    <row r="56" spans="1:13" ht="12.75">
      <c r="A56" s="278" t="s">
        <v>84</v>
      </c>
      <c r="B56" s="278">
        <v>630</v>
      </c>
      <c r="C56" s="278">
        <v>63095</v>
      </c>
      <c r="D56" s="293" t="s">
        <v>230</v>
      </c>
      <c r="E56" s="283">
        <v>212339</v>
      </c>
      <c r="F56" s="283">
        <v>1000</v>
      </c>
      <c r="G56" s="283">
        <v>0</v>
      </c>
      <c r="H56" s="283">
        <v>0</v>
      </c>
      <c r="I56" s="296">
        <v>0</v>
      </c>
      <c r="J56" s="148" t="s">
        <v>229</v>
      </c>
      <c r="K56" s="147"/>
      <c r="L56" s="286">
        <v>1000</v>
      </c>
      <c r="M56" s="288" t="s">
        <v>42</v>
      </c>
    </row>
    <row r="57" spans="1:13" ht="12.75">
      <c r="A57" s="279"/>
      <c r="B57" s="279"/>
      <c r="C57" s="279"/>
      <c r="D57" s="294"/>
      <c r="E57" s="284"/>
      <c r="F57" s="284"/>
      <c r="G57" s="284"/>
      <c r="H57" s="284"/>
      <c r="I57" s="297"/>
      <c r="J57" s="146" t="s">
        <v>228</v>
      </c>
      <c r="K57" s="144"/>
      <c r="L57" s="287"/>
      <c r="M57" s="289"/>
    </row>
    <row r="58" spans="1:13" ht="12.75">
      <c r="A58" s="279"/>
      <c r="B58" s="279"/>
      <c r="C58" s="279"/>
      <c r="D58" s="294"/>
      <c r="E58" s="284"/>
      <c r="F58" s="284"/>
      <c r="G58" s="284"/>
      <c r="H58" s="284"/>
      <c r="I58" s="297"/>
      <c r="J58" s="146" t="s">
        <v>227</v>
      </c>
      <c r="K58" s="144"/>
      <c r="L58" s="287"/>
      <c r="M58" s="289"/>
    </row>
    <row r="59" spans="1:13" ht="12.75">
      <c r="A59" s="279"/>
      <c r="B59" s="279"/>
      <c r="C59" s="279"/>
      <c r="D59" s="295"/>
      <c r="E59" s="284"/>
      <c r="F59" s="284"/>
      <c r="G59" s="284"/>
      <c r="H59" s="284"/>
      <c r="I59" s="297"/>
      <c r="J59" s="145" t="s">
        <v>226</v>
      </c>
      <c r="K59" s="143"/>
      <c r="L59" s="287"/>
      <c r="M59" s="290"/>
    </row>
    <row r="60" spans="1:13" ht="12.75">
      <c r="A60" s="142"/>
      <c r="B60" s="142"/>
      <c r="C60" s="142"/>
      <c r="D60" s="141" t="s">
        <v>225</v>
      </c>
      <c r="E60" s="140">
        <v>0</v>
      </c>
      <c r="F60" s="140">
        <v>0</v>
      </c>
      <c r="G60" s="140">
        <f>G56</f>
        <v>0</v>
      </c>
      <c r="H60" s="140">
        <v>0</v>
      </c>
      <c r="I60" s="140">
        <v>0</v>
      </c>
      <c r="J60" s="276">
        <f>K56</f>
        <v>0</v>
      </c>
      <c r="K60" s="277"/>
      <c r="L60" s="140">
        <v>0</v>
      </c>
      <c r="M60" s="139"/>
    </row>
    <row r="61" spans="1:13" ht="12.75">
      <c r="A61" s="142"/>
      <c r="B61" s="142"/>
      <c r="C61" s="142"/>
      <c r="D61" s="141" t="s">
        <v>224</v>
      </c>
      <c r="E61" s="140">
        <v>212339</v>
      </c>
      <c r="F61" s="140">
        <v>1000</v>
      </c>
      <c r="G61" s="140">
        <v>0</v>
      </c>
      <c r="H61" s="140">
        <v>0</v>
      </c>
      <c r="I61" s="140">
        <v>0</v>
      </c>
      <c r="J61" s="271">
        <v>0</v>
      </c>
      <c r="K61" s="272"/>
      <c r="L61" s="140">
        <v>1000</v>
      </c>
      <c r="M61" s="139"/>
    </row>
    <row r="62" spans="1:13" ht="12.75">
      <c r="A62" s="238" t="s">
        <v>77</v>
      </c>
      <c r="B62" s="239"/>
      <c r="C62" s="239"/>
      <c r="D62" s="240"/>
      <c r="E62" s="138">
        <f>SUM(E15+E16+E18+E19+E21+E22+E24+E25+E27+E28+E30+E31+E33+E34+E36+E37+E39+E40+E42+E43+E45+E46+E48+E49+E54+E55+E60+E61)</f>
        <v>41278303</v>
      </c>
      <c r="F62" s="138">
        <f>SUM(F15+F16+F18+F19+F21+F22+F30+F31+F33+F34+F36+F37+F39+F40+F42+F43+F45+F46+F48+F49+F54+F55+F60+F61)</f>
        <v>19113751</v>
      </c>
      <c r="G62" s="138">
        <f>SUM(G15+G16+G18+G19+G21+G22+G30+G31+G33+G34+G36+G37+G39+G40+G42+G43+G45+G46+G48+G49+G54+G55+G60+G61)</f>
        <v>5507508</v>
      </c>
      <c r="H62" s="138">
        <f>SUM(H15+H16+H18+H19+H21+H22+H30+H31+H33+H34+H36+H37+H39+H40+H42+H43+H45+H46+H48+H49+H54+H55+H60+H61)</f>
        <v>187599</v>
      </c>
      <c r="I62" s="138">
        <f>I49+I48+I46+I45+I43+I42+I36+I37+I16+I15</f>
        <v>0</v>
      </c>
      <c r="J62" s="291">
        <v>2540445</v>
      </c>
      <c r="K62" s="292"/>
      <c r="L62" s="138">
        <f>SUM(L15+L16+L18+L19+L21+L22+L30+L31+L33+L34+L39+L40+L42+L43+L45+L46+L48+L49+L54+L55+L60+L61)</f>
        <v>10924956</v>
      </c>
      <c r="M62" s="137" t="s">
        <v>78</v>
      </c>
    </row>
    <row r="63" spans="1:13" ht="12.75">
      <c r="A63" s="135"/>
      <c r="B63" s="135"/>
      <c r="C63" s="135"/>
      <c r="D63" s="135"/>
      <c r="E63" s="135"/>
      <c r="F63" s="135"/>
      <c r="G63" s="136"/>
      <c r="H63" s="135"/>
      <c r="I63" s="135"/>
      <c r="J63" s="298"/>
      <c r="K63" s="298"/>
      <c r="L63" s="135"/>
      <c r="M63" s="135"/>
    </row>
    <row r="64" spans="1:13" ht="12.75">
      <c r="A64" s="285" t="s">
        <v>79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</row>
    <row r="65" spans="1:13" ht="12.75">
      <c r="A65" s="285" t="s">
        <v>80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</row>
    <row r="66" spans="1:13" ht="12.75">
      <c r="A66" s="285" t="s">
        <v>81</v>
      </c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</row>
    <row r="67" spans="1:13" ht="12.75">
      <c r="A67" s="285" t="s">
        <v>223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</row>
    <row r="68" spans="1:13" ht="12.75">
      <c r="A68" s="285" t="s">
        <v>82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</row>
  </sheetData>
  <sheetProtection/>
  <mergeCells count="99">
    <mergeCell ref="J27:K27"/>
    <mergeCell ref="J28:K28"/>
    <mergeCell ref="J63:K63"/>
    <mergeCell ref="A64:M64"/>
    <mergeCell ref="A65:M65"/>
    <mergeCell ref="G50:G53"/>
    <mergeCell ref="H50:H53"/>
    <mergeCell ref="I50:I53"/>
    <mergeCell ref="L50:L53"/>
    <mergeCell ref="M50:M53"/>
    <mergeCell ref="A66:M66"/>
    <mergeCell ref="A67:M67"/>
    <mergeCell ref="J55:K55"/>
    <mergeCell ref="D56:D59"/>
    <mergeCell ref="E56:E59"/>
    <mergeCell ref="F56:F59"/>
    <mergeCell ref="G56:G59"/>
    <mergeCell ref="H56:H59"/>
    <mergeCell ref="I56:I59"/>
    <mergeCell ref="A68:M68"/>
    <mergeCell ref="L56:L59"/>
    <mergeCell ref="M56:M59"/>
    <mergeCell ref="J60:K60"/>
    <mergeCell ref="J61:K61"/>
    <mergeCell ref="A62:D62"/>
    <mergeCell ref="J62:K62"/>
    <mergeCell ref="A56:A59"/>
    <mergeCell ref="B56:B59"/>
    <mergeCell ref="C56:C59"/>
    <mergeCell ref="J54:K54"/>
    <mergeCell ref="A50:A53"/>
    <mergeCell ref="B50:B53"/>
    <mergeCell ref="C50:C53"/>
    <mergeCell ref="D50:D53"/>
    <mergeCell ref="E50:E53"/>
    <mergeCell ref="F50:F53"/>
    <mergeCell ref="J44:K44"/>
    <mergeCell ref="J45:K45"/>
    <mergeCell ref="J46:K46"/>
    <mergeCell ref="J47:K47"/>
    <mergeCell ref="J48:K48"/>
    <mergeCell ref="J49:K49"/>
    <mergeCell ref="J33:K33"/>
    <mergeCell ref="J34:K34"/>
    <mergeCell ref="J38:K38"/>
    <mergeCell ref="J41:K41"/>
    <mergeCell ref="J42:K42"/>
    <mergeCell ref="J43:K43"/>
    <mergeCell ref="J35:K35"/>
    <mergeCell ref="J36:K36"/>
    <mergeCell ref="J37:K37"/>
    <mergeCell ref="J21:K21"/>
    <mergeCell ref="J22:K22"/>
    <mergeCell ref="J29:K29"/>
    <mergeCell ref="J30:K30"/>
    <mergeCell ref="J31:K31"/>
    <mergeCell ref="J32:K32"/>
    <mergeCell ref="J23:K23"/>
    <mergeCell ref="J24:K24"/>
    <mergeCell ref="J25:K25"/>
    <mergeCell ref="J26:K26"/>
    <mergeCell ref="J15:K15"/>
    <mergeCell ref="J16:K16"/>
    <mergeCell ref="J17:K17"/>
    <mergeCell ref="J18:K18"/>
    <mergeCell ref="J19:K19"/>
    <mergeCell ref="J20:K20"/>
    <mergeCell ref="J11:K11"/>
    <mergeCell ref="L11:L14"/>
    <mergeCell ref="M11:M14"/>
    <mergeCell ref="J12:K12"/>
    <mergeCell ref="J13:K13"/>
    <mergeCell ref="J14:K14"/>
    <mergeCell ref="J10:K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G5:L5"/>
    <mergeCell ref="G6:G9"/>
    <mergeCell ref="H6:H9"/>
    <mergeCell ref="J6:K9"/>
    <mergeCell ref="L6:L9"/>
    <mergeCell ref="I7:I9"/>
    <mergeCell ref="J1:M1"/>
    <mergeCell ref="A2:M2"/>
    <mergeCell ref="A4:A9"/>
    <mergeCell ref="B4:B9"/>
    <mergeCell ref="C4:C9"/>
    <mergeCell ref="D4:D9"/>
    <mergeCell ref="E4:E9"/>
    <mergeCell ref="F4:L4"/>
    <mergeCell ref="M4:M9"/>
    <mergeCell ref="F5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2"/>
  <sheetViews>
    <sheetView zoomScale="75" zoomScaleNormal="75" workbookViewId="0" topLeftCell="A4">
      <pane ySplit="2130" topLeftCell="A1" activePane="bottomLeft" state="split"/>
      <selection pane="topLeft" activeCell="Q8" sqref="Q8"/>
      <selection pane="bottomLeft" activeCell="S8" sqref="S8"/>
    </sheetView>
  </sheetViews>
  <sheetFormatPr defaultColWidth="9.33203125" defaultRowHeight="12.75"/>
  <cols>
    <col min="1" max="1" width="6.5" style="16" customWidth="1"/>
    <col min="2" max="2" width="8" style="16" customWidth="1"/>
    <col min="3" max="3" width="9" style="16" customWidth="1"/>
    <col min="4" max="4" width="29.16015625" style="16" customWidth="1"/>
    <col min="5" max="5" width="16.33203125" style="16" customWidth="1"/>
    <col min="6" max="6" width="16.66015625" style="16" customWidth="1"/>
    <col min="7" max="7" width="16.33203125" style="16" customWidth="1"/>
    <col min="8" max="8" width="11.83203125" style="16" customWidth="1"/>
    <col min="9" max="9" width="15.33203125" style="16" customWidth="1"/>
    <col min="10" max="10" width="12.83203125" style="16" customWidth="1"/>
    <col min="11" max="11" width="19.83203125" style="16" customWidth="1"/>
    <col min="12" max="12" width="9.33203125" style="16" customWidth="1"/>
    <col min="13" max="13" width="8.83203125" style="16" customWidth="1"/>
    <col min="14" max="15" width="9.33203125" style="16" hidden="1" customWidth="1"/>
    <col min="16" max="16384" width="9.33203125" style="16" customWidth="1"/>
  </cols>
  <sheetData>
    <row r="1" spans="9:12" ht="42" customHeight="1">
      <c r="I1" s="305" t="s">
        <v>504</v>
      </c>
      <c r="J1" s="305"/>
      <c r="K1" s="305"/>
      <c r="L1" s="4"/>
    </row>
    <row r="2" spans="1:11" ht="18">
      <c r="A2" s="302" t="s">
        <v>147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0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4" t="s">
        <v>67</v>
      </c>
    </row>
    <row r="4" spans="1:11" s="65" customFormat="1" ht="19.5" customHeight="1">
      <c r="A4" s="303" t="s">
        <v>68</v>
      </c>
      <c r="B4" s="303" t="s">
        <v>0</v>
      </c>
      <c r="C4" s="303" t="s">
        <v>69</v>
      </c>
      <c r="D4" s="304" t="s">
        <v>146</v>
      </c>
      <c r="E4" s="304" t="s">
        <v>70</v>
      </c>
      <c r="F4" s="304"/>
      <c r="G4" s="304"/>
      <c r="H4" s="304"/>
      <c r="I4" s="304"/>
      <c r="J4" s="304"/>
      <c r="K4" s="304" t="s">
        <v>43</v>
      </c>
    </row>
    <row r="5" spans="1:11" s="65" customFormat="1" ht="19.5" customHeight="1">
      <c r="A5" s="303"/>
      <c r="B5" s="303"/>
      <c r="C5" s="303"/>
      <c r="D5" s="304"/>
      <c r="E5" s="304" t="s">
        <v>145</v>
      </c>
      <c r="F5" s="304" t="s">
        <v>71</v>
      </c>
      <c r="G5" s="304"/>
      <c r="H5" s="304"/>
      <c r="I5" s="304"/>
      <c r="J5" s="304"/>
      <c r="K5" s="304"/>
    </row>
    <row r="6" spans="1:11" s="65" customFormat="1" ht="19.5" customHeight="1">
      <c r="A6" s="303"/>
      <c r="B6" s="303"/>
      <c r="C6" s="303"/>
      <c r="D6" s="304"/>
      <c r="E6" s="304"/>
      <c r="F6" s="306" t="s">
        <v>72</v>
      </c>
      <c r="G6" s="309" t="s">
        <v>73</v>
      </c>
      <c r="H6" s="114" t="s">
        <v>27</v>
      </c>
      <c r="I6" s="306" t="s">
        <v>144</v>
      </c>
      <c r="J6" s="309" t="s">
        <v>74</v>
      </c>
      <c r="K6" s="304"/>
    </row>
    <row r="7" spans="1:11" s="65" customFormat="1" ht="29.25" customHeight="1">
      <c r="A7" s="303"/>
      <c r="B7" s="303"/>
      <c r="C7" s="303"/>
      <c r="D7" s="304"/>
      <c r="E7" s="304"/>
      <c r="F7" s="307"/>
      <c r="G7" s="307"/>
      <c r="H7" s="310" t="s">
        <v>75</v>
      </c>
      <c r="I7" s="307"/>
      <c r="J7" s="307"/>
      <c r="K7" s="304"/>
    </row>
    <row r="8" spans="1:11" s="65" customFormat="1" ht="19.5" customHeight="1">
      <c r="A8" s="303"/>
      <c r="B8" s="303"/>
      <c r="C8" s="303"/>
      <c r="D8" s="304"/>
      <c r="E8" s="304"/>
      <c r="F8" s="307"/>
      <c r="G8" s="307"/>
      <c r="H8" s="310"/>
      <c r="I8" s="307"/>
      <c r="J8" s="307"/>
      <c r="K8" s="304"/>
    </row>
    <row r="9" spans="1:11" s="65" customFormat="1" ht="29.25" customHeight="1">
      <c r="A9" s="303"/>
      <c r="B9" s="303"/>
      <c r="C9" s="303"/>
      <c r="D9" s="304"/>
      <c r="E9" s="304"/>
      <c r="F9" s="308"/>
      <c r="G9" s="308"/>
      <c r="H9" s="310"/>
      <c r="I9" s="308"/>
      <c r="J9" s="308"/>
      <c r="K9" s="304"/>
    </row>
    <row r="10" spans="1:11" ht="16.5" customHeight="1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</row>
    <row r="11" spans="1:11" ht="84" customHeight="1">
      <c r="A11" s="64" t="s">
        <v>39</v>
      </c>
      <c r="B11" s="64">
        <v>600</v>
      </c>
      <c r="C11" s="64">
        <v>60014</v>
      </c>
      <c r="D11" s="115" t="s">
        <v>143</v>
      </c>
      <c r="E11" s="116">
        <v>2103747</v>
      </c>
      <c r="F11" s="116">
        <v>1070939</v>
      </c>
      <c r="G11" s="116">
        <v>0</v>
      </c>
      <c r="H11" s="116">
        <v>0</v>
      </c>
      <c r="I11" s="115" t="s">
        <v>142</v>
      </c>
      <c r="J11" s="117">
        <v>0</v>
      </c>
      <c r="K11" s="118" t="s">
        <v>112</v>
      </c>
    </row>
    <row r="12" spans="1:11" ht="81" customHeight="1">
      <c r="A12" s="64" t="s">
        <v>38</v>
      </c>
      <c r="B12" s="64">
        <v>600</v>
      </c>
      <c r="C12" s="64">
        <v>60014</v>
      </c>
      <c r="D12" s="115" t="s">
        <v>141</v>
      </c>
      <c r="E12" s="116">
        <v>120000</v>
      </c>
      <c r="F12" s="116">
        <v>120000</v>
      </c>
      <c r="G12" s="116">
        <v>0</v>
      </c>
      <c r="H12" s="116">
        <v>0</v>
      </c>
      <c r="I12" s="115" t="s">
        <v>140</v>
      </c>
      <c r="J12" s="117">
        <v>0</v>
      </c>
      <c r="K12" s="118" t="s">
        <v>112</v>
      </c>
    </row>
    <row r="13" spans="1:11" ht="63" customHeight="1">
      <c r="A13" s="64" t="s">
        <v>37</v>
      </c>
      <c r="B13" s="64">
        <v>801</v>
      </c>
      <c r="C13" s="64">
        <v>80195</v>
      </c>
      <c r="D13" s="119" t="s">
        <v>139</v>
      </c>
      <c r="E13" s="120">
        <v>36700</v>
      </c>
      <c r="F13" s="120">
        <v>36700</v>
      </c>
      <c r="G13" s="120">
        <v>0</v>
      </c>
      <c r="H13" s="120">
        <v>0</v>
      </c>
      <c r="I13" s="119" t="s">
        <v>127</v>
      </c>
      <c r="J13" s="121">
        <v>0</v>
      </c>
      <c r="K13" s="118" t="s">
        <v>138</v>
      </c>
    </row>
    <row r="14" spans="1:11" ht="107.25" customHeight="1">
      <c r="A14" s="64" t="s">
        <v>36</v>
      </c>
      <c r="B14" s="64">
        <v>700</v>
      </c>
      <c r="C14" s="64">
        <v>70005</v>
      </c>
      <c r="D14" s="122" t="s">
        <v>137</v>
      </c>
      <c r="E14" s="116">
        <v>15000</v>
      </c>
      <c r="F14" s="116">
        <v>15000</v>
      </c>
      <c r="G14" s="116">
        <v>0</v>
      </c>
      <c r="H14" s="116">
        <v>0</v>
      </c>
      <c r="I14" s="115" t="s">
        <v>76</v>
      </c>
      <c r="J14" s="117">
        <v>0</v>
      </c>
      <c r="K14" s="118" t="s">
        <v>42</v>
      </c>
    </row>
    <row r="15" spans="1:11" ht="62.25" customHeight="1">
      <c r="A15" s="64" t="s">
        <v>35</v>
      </c>
      <c r="B15" s="64">
        <v>700</v>
      </c>
      <c r="C15" s="64">
        <v>70005</v>
      </c>
      <c r="D15" s="115" t="s">
        <v>136</v>
      </c>
      <c r="E15" s="116">
        <v>50000</v>
      </c>
      <c r="F15" s="116">
        <v>50000</v>
      </c>
      <c r="G15" s="116">
        <v>0</v>
      </c>
      <c r="H15" s="116">
        <v>0</v>
      </c>
      <c r="I15" s="115" t="s">
        <v>76</v>
      </c>
      <c r="J15" s="117">
        <v>0</v>
      </c>
      <c r="K15" s="118" t="s">
        <v>42</v>
      </c>
    </row>
    <row r="16" spans="1:11" ht="66" customHeight="1">
      <c r="A16" s="64" t="s">
        <v>34</v>
      </c>
      <c r="B16" s="64">
        <v>754</v>
      </c>
      <c r="C16" s="64">
        <v>75478</v>
      </c>
      <c r="D16" s="115" t="s">
        <v>135</v>
      </c>
      <c r="E16" s="116">
        <v>4900</v>
      </c>
      <c r="F16" s="116">
        <v>0</v>
      </c>
      <c r="G16" s="116">
        <v>0</v>
      </c>
      <c r="H16" s="116">
        <v>0</v>
      </c>
      <c r="I16" s="115" t="s">
        <v>134</v>
      </c>
      <c r="J16" s="117">
        <v>0</v>
      </c>
      <c r="K16" s="118" t="s">
        <v>133</v>
      </c>
    </row>
    <row r="17" spans="1:11" ht="66" customHeight="1">
      <c r="A17" s="64" t="s">
        <v>33</v>
      </c>
      <c r="B17" s="64">
        <v>754</v>
      </c>
      <c r="C17" s="64">
        <v>75411</v>
      </c>
      <c r="D17" s="115" t="s">
        <v>148</v>
      </c>
      <c r="E17" s="116">
        <v>14040</v>
      </c>
      <c r="F17" s="116">
        <v>0</v>
      </c>
      <c r="G17" s="116">
        <v>0</v>
      </c>
      <c r="H17" s="116">
        <v>0</v>
      </c>
      <c r="I17" s="115" t="s">
        <v>149</v>
      </c>
      <c r="J17" s="117">
        <v>0</v>
      </c>
      <c r="K17" s="118" t="s">
        <v>133</v>
      </c>
    </row>
    <row r="18" spans="1:11" ht="84.75" customHeight="1">
      <c r="A18" s="64" t="s">
        <v>41</v>
      </c>
      <c r="B18" s="64">
        <v>754</v>
      </c>
      <c r="C18" s="64">
        <v>75411</v>
      </c>
      <c r="D18" s="163" t="s">
        <v>253</v>
      </c>
      <c r="E18" s="116">
        <v>71475</v>
      </c>
      <c r="F18" s="116">
        <v>0</v>
      </c>
      <c r="G18" s="116">
        <v>0</v>
      </c>
      <c r="H18" s="116">
        <v>0</v>
      </c>
      <c r="I18" s="115" t="s">
        <v>252</v>
      </c>
      <c r="J18" s="117">
        <v>0</v>
      </c>
      <c r="K18" s="118" t="s">
        <v>133</v>
      </c>
    </row>
    <row r="19" spans="1:11" ht="63" customHeight="1">
      <c r="A19" s="64" t="s">
        <v>40</v>
      </c>
      <c r="B19" s="64">
        <v>851</v>
      </c>
      <c r="C19" s="64">
        <v>85195</v>
      </c>
      <c r="D19" s="115" t="s">
        <v>132</v>
      </c>
      <c r="E19" s="116">
        <v>174581</v>
      </c>
      <c r="F19" s="116">
        <v>174581</v>
      </c>
      <c r="G19" s="116" t="s">
        <v>131</v>
      </c>
      <c r="H19" s="116">
        <v>0</v>
      </c>
      <c r="I19" s="115" t="s">
        <v>76</v>
      </c>
      <c r="J19" s="117">
        <v>0</v>
      </c>
      <c r="K19" s="118" t="s">
        <v>42</v>
      </c>
    </row>
    <row r="20" spans="1:11" ht="63" customHeight="1">
      <c r="A20" s="129" t="s">
        <v>58</v>
      </c>
      <c r="B20" s="129">
        <v>851</v>
      </c>
      <c r="C20" s="129">
        <v>85195</v>
      </c>
      <c r="D20" s="130" t="s">
        <v>202</v>
      </c>
      <c r="E20" s="131">
        <v>600000</v>
      </c>
      <c r="F20" s="131">
        <v>600000</v>
      </c>
      <c r="G20" s="131">
        <v>0</v>
      </c>
      <c r="H20" s="131">
        <v>0</v>
      </c>
      <c r="I20" s="130" t="s">
        <v>76</v>
      </c>
      <c r="J20" s="132">
        <v>0</v>
      </c>
      <c r="K20" s="133" t="s">
        <v>42</v>
      </c>
    </row>
    <row r="21" spans="1:11" ht="65.25" customHeight="1">
      <c r="A21" s="64" t="s">
        <v>57</v>
      </c>
      <c r="B21" s="64">
        <v>852</v>
      </c>
      <c r="C21" s="64">
        <v>85202</v>
      </c>
      <c r="D21" s="122" t="s">
        <v>130</v>
      </c>
      <c r="E21" s="116">
        <v>20000</v>
      </c>
      <c r="F21" s="116">
        <v>20000</v>
      </c>
      <c r="G21" s="116">
        <v>0</v>
      </c>
      <c r="H21" s="116">
        <v>0</v>
      </c>
      <c r="I21" s="115" t="s">
        <v>127</v>
      </c>
      <c r="J21" s="117">
        <v>0</v>
      </c>
      <c r="K21" s="118" t="s">
        <v>128</v>
      </c>
    </row>
    <row r="22" spans="1:11" ht="63.75" customHeight="1">
      <c r="A22" s="64" t="s">
        <v>59</v>
      </c>
      <c r="B22" s="64">
        <v>852</v>
      </c>
      <c r="C22" s="64">
        <v>85202</v>
      </c>
      <c r="D22" s="115" t="s">
        <v>129</v>
      </c>
      <c r="E22" s="116">
        <v>51963</v>
      </c>
      <c r="F22" s="116">
        <v>51963</v>
      </c>
      <c r="G22" s="116">
        <v>0</v>
      </c>
      <c r="H22" s="116">
        <v>0</v>
      </c>
      <c r="I22" s="115" t="s">
        <v>127</v>
      </c>
      <c r="J22" s="117">
        <v>0</v>
      </c>
      <c r="K22" s="118" t="s">
        <v>128</v>
      </c>
    </row>
    <row r="23" spans="1:11" ht="87" customHeight="1">
      <c r="A23" s="64" t="s">
        <v>83</v>
      </c>
      <c r="B23" s="64">
        <v>852</v>
      </c>
      <c r="C23" s="64">
        <v>85202</v>
      </c>
      <c r="D23" s="115" t="s">
        <v>332</v>
      </c>
      <c r="E23" s="116">
        <v>11000</v>
      </c>
      <c r="F23" s="116">
        <v>11000</v>
      </c>
      <c r="G23" s="116">
        <v>0</v>
      </c>
      <c r="H23" s="116">
        <v>0</v>
      </c>
      <c r="I23" s="115" t="s">
        <v>127</v>
      </c>
      <c r="J23" s="117">
        <v>0</v>
      </c>
      <c r="K23" s="118" t="s">
        <v>128</v>
      </c>
    </row>
    <row r="24" spans="1:11" ht="63.75" customHeight="1">
      <c r="A24" s="64" t="s">
        <v>84</v>
      </c>
      <c r="B24" s="64">
        <v>852</v>
      </c>
      <c r="C24" s="64">
        <v>85202</v>
      </c>
      <c r="D24" s="115" t="s">
        <v>333</v>
      </c>
      <c r="E24" s="116">
        <v>7000</v>
      </c>
      <c r="F24" s="116">
        <v>7000</v>
      </c>
      <c r="G24" s="116">
        <v>0</v>
      </c>
      <c r="H24" s="116">
        <v>0</v>
      </c>
      <c r="I24" s="115" t="s">
        <v>127</v>
      </c>
      <c r="J24" s="117">
        <v>0</v>
      </c>
      <c r="K24" s="118" t="s">
        <v>128</v>
      </c>
    </row>
    <row r="25" spans="1:11" ht="63.75" customHeight="1">
      <c r="A25" s="64" t="s">
        <v>124</v>
      </c>
      <c r="B25" s="64">
        <v>852</v>
      </c>
      <c r="C25" s="64">
        <v>85202</v>
      </c>
      <c r="D25" s="115" t="s">
        <v>334</v>
      </c>
      <c r="E25" s="116">
        <v>60000</v>
      </c>
      <c r="F25" s="116">
        <v>60000</v>
      </c>
      <c r="G25" s="116">
        <v>0</v>
      </c>
      <c r="H25" s="116">
        <v>0</v>
      </c>
      <c r="I25" s="115" t="s">
        <v>127</v>
      </c>
      <c r="J25" s="117">
        <v>0</v>
      </c>
      <c r="K25" s="118" t="s">
        <v>128</v>
      </c>
    </row>
    <row r="26" spans="1:11" ht="63.75" customHeight="1">
      <c r="A26" s="64" t="s">
        <v>122</v>
      </c>
      <c r="B26" s="64">
        <v>852</v>
      </c>
      <c r="C26" s="64">
        <v>85202</v>
      </c>
      <c r="D26" s="115" t="s">
        <v>335</v>
      </c>
      <c r="E26" s="116">
        <v>6000</v>
      </c>
      <c r="F26" s="116">
        <v>6000</v>
      </c>
      <c r="G26" s="116">
        <v>0</v>
      </c>
      <c r="H26" s="116">
        <v>0</v>
      </c>
      <c r="I26" s="115" t="s">
        <v>127</v>
      </c>
      <c r="J26" s="117">
        <v>0</v>
      </c>
      <c r="K26" s="118" t="s">
        <v>128</v>
      </c>
    </row>
    <row r="27" spans="1:11" ht="63.75" customHeight="1">
      <c r="A27" s="64" t="s">
        <v>118</v>
      </c>
      <c r="B27" s="64">
        <v>852</v>
      </c>
      <c r="C27" s="64">
        <v>85202</v>
      </c>
      <c r="D27" s="115" t="s">
        <v>336</v>
      </c>
      <c r="E27" s="116">
        <v>6000</v>
      </c>
      <c r="F27" s="116">
        <v>6000</v>
      </c>
      <c r="G27" s="116">
        <v>0</v>
      </c>
      <c r="H27" s="116">
        <v>0</v>
      </c>
      <c r="I27" s="115" t="s">
        <v>127</v>
      </c>
      <c r="J27" s="117">
        <v>0</v>
      </c>
      <c r="K27" s="118" t="s">
        <v>128</v>
      </c>
    </row>
    <row r="28" spans="1:11" ht="66" customHeight="1">
      <c r="A28" s="64" t="s">
        <v>115</v>
      </c>
      <c r="B28" s="64">
        <v>854</v>
      </c>
      <c r="C28" s="64">
        <v>85403</v>
      </c>
      <c r="D28" s="115" t="s">
        <v>126</v>
      </c>
      <c r="E28" s="116">
        <v>6000</v>
      </c>
      <c r="F28" s="116">
        <v>6000</v>
      </c>
      <c r="G28" s="116">
        <v>0</v>
      </c>
      <c r="H28" s="116">
        <v>0</v>
      </c>
      <c r="I28" s="115" t="s">
        <v>120</v>
      </c>
      <c r="J28" s="117">
        <v>0</v>
      </c>
      <c r="K28" s="118" t="s">
        <v>119</v>
      </c>
    </row>
    <row r="29" spans="1:11" ht="66" customHeight="1">
      <c r="A29" s="64" t="s">
        <v>254</v>
      </c>
      <c r="B29" s="64">
        <v>854</v>
      </c>
      <c r="C29" s="64">
        <v>85403</v>
      </c>
      <c r="D29" s="115" t="s">
        <v>125</v>
      </c>
      <c r="E29" s="116">
        <v>11000</v>
      </c>
      <c r="F29" s="116">
        <v>11000</v>
      </c>
      <c r="G29" s="116">
        <v>0</v>
      </c>
      <c r="H29" s="116">
        <v>0</v>
      </c>
      <c r="I29" s="115" t="s">
        <v>120</v>
      </c>
      <c r="J29" s="117">
        <v>0</v>
      </c>
      <c r="K29" s="118" t="s">
        <v>119</v>
      </c>
    </row>
    <row r="30" spans="1:11" ht="66" customHeight="1">
      <c r="A30" s="64" t="s">
        <v>255</v>
      </c>
      <c r="B30" s="64">
        <v>854</v>
      </c>
      <c r="C30" s="64">
        <v>85403</v>
      </c>
      <c r="D30" s="115" t="s">
        <v>123</v>
      </c>
      <c r="E30" s="116">
        <v>44280</v>
      </c>
      <c r="F30" s="116">
        <v>44280</v>
      </c>
      <c r="G30" s="116">
        <v>0</v>
      </c>
      <c r="H30" s="116">
        <v>0</v>
      </c>
      <c r="I30" s="115" t="s">
        <v>120</v>
      </c>
      <c r="J30" s="117">
        <v>0</v>
      </c>
      <c r="K30" s="118" t="s">
        <v>119</v>
      </c>
    </row>
    <row r="31" spans="1:11" ht="66" customHeight="1">
      <c r="A31" s="64" t="s">
        <v>328</v>
      </c>
      <c r="B31" s="64">
        <v>854</v>
      </c>
      <c r="C31" s="64">
        <v>85403</v>
      </c>
      <c r="D31" s="115" t="s">
        <v>121</v>
      </c>
      <c r="E31" s="116">
        <v>40000</v>
      </c>
      <c r="F31" s="116">
        <v>40000</v>
      </c>
      <c r="G31" s="116">
        <v>0</v>
      </c>
      <c r="H31" s="116">
        <v>0</v>
      </c>
      <c r="I31" s="115" t="s">
        <v>120</v>
      </c>
      <c r="J31" s="117">
        <v>0</v>
      </c>
      <c r="K31" s="118" t="s">
        <v>119</v>
      </c>
    </row>
    <row r="32" spans="1:11" ht="66" customHeight="1">
      <c r="A32" s="64" t="s">
        <v>329</v>
      </c>
      <c r="B32" s="64">
        <v>854</v>
      </c>
      <c r="C32" s="64">
        <v>85403</v>
      </c>
      <c r="D32" s="115" t="s">
        <v>256</v>
      </c>
      <c r="E32" s="116">
        <v>4500</v>
      </c>
      <c r="F32" s="116">
        <v>4500</v>
      </c>
      <c r="G32" s="116">
        <v>0</v>
      </c>
      <c r="H32" s="116">
        <v>0</v>
      </c>
      <c r="I32" s="115" t="s">
        <v>120</v>
      </c>
      <c r="J32" s="117">
        <v>0</v>
      </c>
      <c r="K32" s="118" t="s">
        <v>257</v>
      </c>
    </row>
    <row r="33" spans="1:11" ht="86.25" customHeight="1">
      <c r="A33" s="64" t="s">
        <v>330</v>
      </c>
      <c r="B33" s="64">
        <v>600</v>
      </c>
      <c r="C33" s="64">
        <v>60014</v>
      </c>
      <c r="D33" s="119" t="s">
        <v>117</v>
      </c>
      <c r="E33" s="120">
        <v>797826</v>
      </c>
      <c r="F33" s="116">
        <v>448659</v>
      </c>
      <c r="G33" s="116">
        <v>0</v>
      </c>
      <c r="H33" s="120">
        <v>0</v>
      </c>
      <c r="I33" s="119" t="s">
        <v>116</v>
      </c>
      <c r="J33" s="121">
        <v>0</v>
      </c>
      <c r="K33" s="118" t="s">
        <v>112</v>
      </c>
    </row>
    <row r="34" spans="1:11" ht="66" customHeight="1">
      <c r="A34" s="64" t="s">
        <v>331</v>
      </c>
      <c r="B34" s="64">
        <v>600</v>
      </c>
      <c r="C34" s="64">
        <v>60014</v>
      </c>
      <c r="D34" s="119" t="s">
        <v>114</v>
      </c>
      <c r="E34" s="120">
        <v>120000</v>
      </c>
      <c r="F34" s="120">
        <v>120000</v>
      </c>
      <c r="G34" s="120">
        <v>0</v>
      </c>
      <c r="H34" s="120">
        <v>0</v>
      </c>
      <c r="I34" s="119" t="s">
        <v>113</v>
      </c>
      <c r="J34" s="121">
        <v>0</v>
      </c>
      <c r="K34" s="118" t="s">
        <v>112</v>
      </c>
    </row>
    <row r="35" spans="1:11" ht="39" customHeight="1">
      <c r="A35" s="299" t="s">
        <v>77</v>
      </c>
      <c r="B35" s="300"/>
      <c r="C35" s="300"/>
      <c r="D35" s="301"/>
      <c r="E35" s="123">
        <f>SUM(E11:E34)</f>
        <v>4376012</v>
      </c>
      <c r="F35" s="123">
        <f>SUM(F11:F34)</f>
        <v>2903622</v>
      </c>
      <c r="G35" s="124">
        <f>SUM(G11:G34)</f>
        <v>0</v>
      </c>
      <c r="H35" s="124">
        <v>0</v>
      </c>
      <c r="I35" s="125">
        <v>1472390</v>
      </c>
      <c r="J35" s="124">
        <f>SUM(J11:J34)</f>
        <v>0</v>
      </c>
      <c r="K35" s="162" t="s">
        <v>78</v>
      </c>
    </row>
    <row r="36" spans="1:11" ht="9.75" customHeight="1">
      <c r="A36" s="198"/>
      <c r="B36" s="198"/>
      <c r="C36" s="198"/>
      <c r="D36" s="198"/>
      <c r="E36" s="199"/>
      <c r="F36" s="199"/>
      <c r="G36" s="200"/>
      <c r="H36" s="200"/>
      <c r="I36" s="201"/>
      <c r="J36" s="200"/>
      <c r="K36" s="202"/>
    </row>
    <row r="37" spans="1:11" ht="12.75">
      <c r="A37" s="44" t="s">
        <v>79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2.75">
      <c r="A38" s="44" t="s">
        <v>80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6" ht="12.75">
      <c r="A39" s="44" t="s">
        <v>81</v>
      </c>
      <c r="B39" s="44"/>
      <c r="C39" s="44"/>
      <c r="D39" s="44"/>
      <c r="E39" s="44"/>
      <c r="F39" s="44"/>
    </row>
    <row r="40" spans="1:6" ht="12.75">
      <c r="A40" s="44" t="s">
        <v>111</v>
      </c>
      <c r="B40" s="44"/>
      <c r="C40" s="44"/>
      <c r="D40" s="44"/>
      <c r="E40" s="44"/>
      <c r="F40" s="44"/>
    </row>
    <row r="41" spans="1:6" ht="12.75">
      <c r="A41" s="44" t="s">
        <v>82</v>
      </c>
      <c r="B41" s="44"/>
      <c r="C41" s="44"/>
      <c r="D41" s="44"/>
      <c r="E41" s="44"/>
      <c r="F41" s="44"/>
    </row>
    <row r="42" ht="12.75">
      <c r="E42" s="17"/>
    </row>
  </sheetData>
  <sheetProtection/>
  <mergeCells count="16">
    <mergeCell ref="I1:K1"/>
    <mergeCell ref="F6:F9"/>
    <mergeCell ref="G6:G9"/>
    <mergeCell ref="I6:I9"/>
    <mergeCell ref="J6:J9"/>
    <mergeCell ref="H7:H9"/>
    <mergeCell ref="A35:D35"/>
    <mergeCell ref="A2:K2"/>
    <mergeCell ref="A4:A9"/>
    <mergeCell ref="B4:B9"/>
    <mergeCell ref="C4:C9"/>
    <mergeCell ref="D4:D9"/>
    <mergeCell ref="E4:J4"/>
    <mergeCell ref="K4:K9"/>
    <mergeCell ref="E5:E9"/>
    <mergeCell ref="F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170"/>
  <sheetViews>
    <sheetView zoomScalePageLayoutView="0" workbookViewId="0" topLeftCell="A1">
      <selection activeCell="O11" sqref="O11"/>
    </sheetView>
  </sheetViews>
  <sheetFormatPr defaultColWidth="9.33203125" defaultRowHeight="12.75"/>
  <cols>
    <col min="1" max="1" width="4.66015625" style="168" customWidth="1"/>
    <col min="2" max="2" width="23.66015625" style="168" customWidth="1"/>
    <col min="3" max="3" width="10.66015625" style="168" customWidth="1"/>
    <col min="4" max="4" width="10.16015625" style="168" customWidth="1"/>
    <col min="5" max="5" width="7.83203125" style="168" customWidth="1"/>
    <col min="6" max="6" width="9.5" style="168" customWidth="1"/>
    <col min="7" max="7" width="19" style="168" customWidth="1"/>
    <col min="8" max="8" width="13" style="168" customWidth="1"/>
    <col min="9" max="9" width="12.33203125" style="168" customWidth="1"/>
    <col min="10" max="16384" width="9.33203125" style="168" customWidth="1"/>
  </cols>
  <sheetData>
    <row r="2" spans="1:9" ht="38.25" customHeight="1">
      <c r="A2" s="197"/>
      <c r="B2" s="197"/>
      <c r="C2" s="197"/>
      <c r="D2" s="197"/>
      <c r="E2" s="197"/>
      <c r="F2" s="197"/>
      <c r="G2" s="311" t="s">
        <v>505</v>
      </c>
      <c r="H2" s="311"/>
      <c r="I2" s="311"/>
    </row>
    <row r="3" spans="1:9" ht="12.75">
      <c r="A3" s="312" t="s">
        <v>327</v>
      </c>
      <c r="B3" s="312"/>
      <c r="C3" s="312"/>
      <c r="D3" s="312"/>
      <c r="E3" s="312"/>
      <c r="F3" s="312"/>
      <c r="G3" s="312"/>
      <c r="H3" s="312"/>
      <c r="I3" s="312"/>
    </row>
    <row r="4" spans="1:9" ht="12.75">
      <c r="A4" s="312"/>
      <c r="B4" s="312"/>
      <c r="C4" s="312"/>
      <c r="D4" s="312"/>
      <c r="E4" s="312"/>
      <c r="F4" s="312"/>
      <c r="G4" s="312"/>
      <c r="H4" s="312"/>
      <c r="I4" s="312"/>
    </row>
    <row r="5" spans="1:9" ht="12.75">
      <c r="A5" s="312"/>
      <c r="B5" s="312"/>
      <c r="C5" s="312"/>
      <c r="D5" s="312"/>
      <c r="E5" s="312"/>
      <c r="F5" s="312"/>
      <c r="G5" s="312"/>
      <c r="H5" s="312"/>
      <c r="I5" s="312"/>
    </row>
    <row r="6" spans="1:9" ht="12.75">
      <c r="A6" s="196"/>
      <c r="B6" s="196"/>
      <c r="C6" s="196"/>
      <c r="D6" s="196"/>
      <c r="E6" s="196"/>
      <c r="F6" s="196"/>
      <c r="G6" s="196"/>
      <c r="H6" s="196"/>
      <c r="I6" s="196"/>
    </row>
    <row r="7" spans="1:9" ht="22.5" customHeight="1">
      <c r="A7" s="313" t="s">
        <v>326</v>
      </c>
      <c r="B7" s="313" t="s">
        <v>325</v>
      </c>
      <c r="C7" s="313" t="s">
        <v>324</v>
      </c>
      <c r="D7" s="313" t="s">
        <v>43</v>
      </c>
      <c r="E7" s="313" t="s">
        <v>0</v>
      </c>
      <c r="F7" s="313" t="s">
        <v>1</v>
      </c>
      <c r="G7" s="313" t="s">
        <v>323</v>
      </c>
      <c r="H7" s="313"/>
      <c r="I7" s="313" t="s">
        <v>322</v>
      </c>
    </row>
    <row r="8" spans="1:9" ht="66" customHeight="1">
      <c r="A8" s="313"/>
      <c r="B8" s="313"/>
      <c r="C8" s="313"/>
      <c r="D8" s="313"/>
      <c r="E8" s="313"/>
      <c r="F8" s="313"/>
      <c r="G8" s="195" t="s">
        <v>321</v>
      </c>
      <c r="H8" s="195" t="s">
        <v>320</v>
      </c>
      <c r="I8" s="313"/>
    </row>
    <row r="9" spans="1:9" ht="12.75">
      <c r="A9" s="194">
        <v>1</v>
      </c>
      <c r="B9" s="194">
        <v>2</v>
      </c>
      <c r="C9" s="194">
        <v>3</v>
      </c>
      <c r="D9" s="194">
        <v>4</v>
      </c>
      <c r="E9" s="194">
        <v>5</v>
      </c>
      <c r="F9" s="194">
        <v>6</v>
      </c>
      <c r="G9" s="194">
        <v>7</v>
      </c>
      <c r="H9" s="194">
        <v>8</v>
      </c>
      <c r="I9" s="194">
        <v>9</v>
      </c>
    </row>
    <row r="10" spans="1:9" ht="29.25" customHeight="1">
      <c r="A10" s="314" t="s">
        <v>39</v>
      </c>
      <c r="B10" s="172" t="s">
        <v>319</v>
      </c>
      <c r="C10" s="317" t="s">
        <v>311</v>
      </c>
      <c r="D10" s="317" t="s">
        <v>42</v>
      </c>
      <c r="E10" s="320" t="s">
        <v>62</v>
      </c>
      <c r="F10" s="320" t="s">
        <v>63</v>
      </c>
      <c r="G10" s="183" t="s">
        <v>269</v>
      </c>
      <c r="H10" s="203">
        <f>H11+H15</f>
        <v>7823312</v>
      </c>
      <c r="I10" s="203">
        <f>I11+I15</f>
        <v>5431984</v>
      </c>
    </row>
    <row r="11" spans="1:9" ht="35.25" customHeight="1">
      <c r="A11" s="315"/>
      <c r="B11" s="172" t="s">
        <v>318</v>
      </c>
      <c r="C11" s="318"/>
      <c r="D11" s="318"/>
      <c r="E11" s="321"/>
      <c r="F11" s="321"/>
      <c r="G11" s="183" t="s">
        <v>266</v>
      </c>
      <c r="H11" s="203">
        <f>H12+H13+H14</f>
        <v>2391328</v>
      </c>
      <c r="I11" s="203">
        <f>I12+I13+I14</f>
        <v>0</v>
      </c>
    </row>
    <row r="12" spans="1:9" ht="49.5" customHeight="1">
      <c r="A12" s="315"/>
      <c r="B12" s="172" t="s">
        <v>317</v>
      </c>
      <c r="C12" s="318"/>
      <c r="D12" s="318"/>
      <c r="E12" s="321"/>
      <c r="F12" s="321"/>
      <c r="G12" s="181" t="s">
        <v>264</v>
      </c>
      <c r="H12" s="204">
        <v>0</v>
      </c>
      <c r="I12" s="204">
        <v>0</v>
      </c>
    </row>
    <row r="13" spans="1:9" ht="21" customHeight="1">
      <c r="A13" s="315"/>
      <c r="B13" s="172" t="s">
        <v>316</v>
      </c>
      <c r="C13" s="318"/>
      <c r="D13" s="318"/>
      <c r="E13" s="321"/>
      <c r="F13" s="321"/>
      <c r="G13" s="181" t="s">
        <v>263</v>
      </c>
      <c r="H13" s="204">
        <v>597832</v>
      </c>
      <c r="I13" s="204">
        <v>0</v>
      </c>
    </row>
    <row r="14" spans="1:9" ht="35.25" customHeight="1">
      <c r="A14" s="315"/>
      <c r="B14" s="317" t="s">
        <v>315</v>
      </c>
      <c r="C14" s="318"/>
      <c r="D14" s="318"/>
      <c r="E14" s="321"/>
      <c r="F14" s="321"/>
      <c r="G14" s="180" t="s">
        <v>262</v>
      </c>
      <c r="H14" s="204">
        <v>1793496</v>
      </c>
      <c r="I14" s="204">
        <v>0</v>
      </c>
    </row>
    <row r="15" spans="1:9" ht="15.75" customHeight="1">
      <c r="A15" s="315"/>
      <c r="B15" s="323"/>
      <c r="C15" s="318"/>
      <c r="D15" s="318"/>
      <c r="E15" s="321"/>
      <c r="F15" s="321"/>
      <c r="G15" s="183" t="s">
        <v>265</v>
      </c>
      <c r="H15" s="203">
        <f>H16+H17+H18+H19</f>
        <v>5431984</v>
      </c>
      <c r="I15" s="203">
        <f>I16+I17+I18+I19</f>
        <v>5431984</v>
      </c>
    </row>
    <row r="16" spans="1:9" ht="15" customHeight="1">
      <c r="A16" s="315"/>
      <c r="B16" s="323"/>
      <c r="C16" s="318"/>
      <c r="D16" s="318"/>
      <c r="E16" s="321"/>
      <c r="F16" s="321"/>
      <c r="G16" s="181" t="s">
        <v>264</v>
      </c>
      <c r="H16" s="204">
        <v>0</v>
      </c>
      <c r="I16" s="204">
        <v>0</v>
      </c>
    </row>
    <row r="17" spans="1:9" ht="22.5">
      <c r="A17" s="315"/>
      <c r="B17" s="323"/>
      <c r="C17" s="318"/>
      <c r="D17" s="318"/>
      <c r="E17" s="321"/>
      <c r="F17" s="321"/>
      <c r="G17" s="180" t="s">
        <v>263</v>
      </c>
      <c r="H17" s="204">
        <v>2373243</v>
      </c>
      <c r="I17" s="204">
        <v>2373243</v>
      </c>
    </row>
    <row r="18" spans="1:9" ht="33.75">
      <c r="A18" s="315"/>
      <c r="B18" s="323"/>
      <c r="C18" s="318"/>
      <c r="D18" s="318"/>
      <c r="E18" s="321"/>
      <c r="F18" s="321"/>
      <c r="G18" s="180" t="s">
        <v>262</v>
      </c>
      <c r="H18" s="204">
        <v>3058741</v>
      </c>
      <c r="I18" s="204">
        <v>3058741</v>
      </c>
    </row>
    <row r="19" spans="1:9" ht="48.75" customHeight="1">
      <c r="A19" s="316"/>
      <c r="B19" s="324"/>
      <c r="C19" s="319"/>
      <c r="D19" s="319"/>
      <c r="E19" s="322"/>
      <c r="F19" s="322"/>
      <c r="G19" s="172" t="s">
        <v>261</v>
      </c>
      <c r="H19" s="193">
        <v>0</v>
      </c>
      <c r="I19" s="193">
        <v>0</v>
      </c>
    </row>
    <row r="20" spans="1:9" ht="48" customHeight="1">
      <c r="A20" s="325" t="s">
        <v>38</v>
      </c>
      <c r="B20" s="192" t="s">
        <v>314</v>
      </c>
      <c r="C20" s="317" t="s">
        <v>311</v>
      </c>
      <c r="D20" s="317" t="s">
        <v>42</v>
      </c>
      <c r="E20" s="328">
        <v>720</v>
      </c>
      <c r="F20" s="328">
        <v>72095</v>
      </c>
      <c r="G20" s="183" t="s">
        <v>269</v>
      </c>
      <c r="H20" s="177">
        <f>H21+H25</f>
        <v>337055</v>
      </c>
      <c r="I20" s="177">
        <f>I21+I25</f>
        <v>321657</v>
      </c>
    </row>
    <row r="21" spans="1:9" ht="12.75" customHeight="1">
      <c r="A21" s="326"/>
      <c r="B21" s="329" t="s">
        <v>310</v>
      </c>
      <c r="C21" s="318"/>
      <c r="D21" s="318"/>
      <c r="E21" s="323"/>
      <c r="F21" s="323"/>
      <c r="G21" s="183" t="s">
        <v>266</v>
      </c>
      <c r="H21" s="177">
        <f>H23+H24</f>
        <v>0</v>
      </c>
      <c r="I21" s="177">
        <f>I23+I24</f>
        <v>0</v>
      </c>
    </row>
    <row r="22" spans="1:9" ht="49.5" customHeight="1">
      <c r="A22" s="326"/>
      <c r="B22" s="330"/>
      <c r="C22" s="318"/>
      <c r="D22" s="318"/>
      <c r="E22" s="323"/>
      <c r="F22" s="323"/>
      <c r="G22" s="181" t="s">
        <v>264</v>
      </c>
      <c r="H22" s="171"/>
      <c r="I22" s="171">
        <v>0</v>
      </c>
    </row>
    <row r="23" spans="1:9" ht="12.75" customHeight="1">
      <c r="A23" s="326"/>
      <c r="B23" s="329" t="s">
        <v>313</v>
      </c>
      <c r="C23" s="318"/>
      <c r="D23" s="318"/>
      <c r="E23" s="323"/>
      <c r="F23" s="323"/>
      <c r="G23" s="180" t="s">
        <v>263</v>
      </c>
      <c r="H23" s="171">
        <v>0</v>
      </c>
      <c r="I23" s="171">
        <v>0</v>
      </c>
    </row>
    <row r="24" spans="1:9" ht="39" customHeight="1">
      <c r="A24" s="326"/>
      <c r="B24" s="331"/>
      <c r="C24" s="318"/>
      <c r="D24" s="318"/>
      <c r="E24" s="323"/>
      <c r="F24" s="323"/>
      <c r="G24" s="180" t="s">
        <v>262</v>
      </c>
      <c r="H24" s="171">
        <v>0</v>
      </c>
      <c r="I24" s="171">
        <v>0</v>
      </c>
    </row>
    <row r="25" spans="1:9" ht="12.75">
      <c r="A25" s="326"/>
      <c r="B25" s="331"/>
      <c r="C25" s="318"/>
      <c r="D25" s="318"/>
      <c r="E25" s="323"/>
      <c r="F25" s="323"/>
      <c r="G25" s="183" t="s">
        <v>265</v>
      </c>
      <c r="H25" s="177">
        <f>H26+H28</f>
        <v>337055</v>
      </c>
      <c r="I25" s="177">
        <f>I26+I27+I28+I29</f>
        <v>321657</v>
      </c>
    </row>
    <row r="26" spans="1:9" ht="12.75">
      <c r="A26" s="326"/>
      <c r="B26" s="331"/>
      <c r="C26" s="318"/>
      <c r="D26" s="318"/>
      <c r="E26" s="323"/>
      <c r="F26" s="323"/>
      <c r="G26" s="181" t="s">
        <v>264</v>
      </c>
      <c r="H26" s="171">
        <v>58926</v>
      </c>
      <c r="I26" s="171">
        <v>56616</v>
      </c>
    </row>
    <row r="27" spans="1:9" ht="22.5">
      <c r="A27" s="326"/>
      <c r="B27" s="331"/>
      <c r="C27" s="318"/>
      <c r="D27" s="318"/>
      <c r="E27" s="323"/>
      <c r="F27" s="323"/>
      <c r="G27" s="180" t="s">
        <v>263</v>
      </c>
      <c r="H27" s="171">
        <v>0</v>
      </c>
      <c r="I27" s="171">
        <v>0</v>
      </c>
    </row>
    <row r="28" spans="1:9" ht="33.75">
      <c r="A28" s="326"/>
      <c r="B28" s="331"/>
      <c r="C28" s="318"/>
      <c r="D28" s="318"/>
      <c r="E28" s="323"/>
      <c r="F28" s="323"/>
      <c r="G28" s="180" t="s">
        <v>262</v>
      </c>
      <c r="H28" s="171">
        <v>278129</v>
      </c>
      <c r="I28" s="171">
        <v>265041</v>
      </c>
    </row>
    <row r="29" spans="1:9" ht="45">
      <c r="A29" s="327"/>
      <c r="B29" s="330"/>
      <c r="C29" s="319"/>
      <c r="D29" s="319"/>
      <c r="E29" s="324"/>
      <c r="F29" s="324"/>
      <c r="G29" s="172" t="s">
        <v>261</v>
      </c>
      <c r="H29" s="171">
        <v>0</v>
      </c>
      <c r="I29" s="171">
        <v>0</v>
      </c>
    </row>
    <row r="30" spans="1:9" ht="12.75">
      <c r="A30" s="332" t="s">
        <v>37</v>
      </c>
      <c r="B30" s="333" t="s">
        <v>312</v>
      </c>
      <c r="C30" s="334" t="s">
        <v>311</v>
      </c>
      <c r="D30" s="334" t="s">
        <v>42</v>
      </c>
      <c r="E30" s="334">
        <v>720</v>
      </c>
      <c r="F30" s="334">
        <v>72095</v>
      </c>
      <c r="G30" s="183" t="s">
        <v>269</v>
      </c>
      <c r="H30" s="177">
        <f>H31+H35</f>
        <v>887567</v>
      </c>
      <c r="I30" s="182">
        <f>I31+I35</f>
        <v>868367</v>
      </c>
    </row>
    <row r="31" spans="1:9" ht="12.75">
      <c r="A31" s="332"/>
      <c r="B31" s="334"/>
      <c r="C31" s="334"/>
      <c r="D31" s="334"/>
      <c r="E31" s="334"/>
      <c r="F31" s="334"/>
      <c r="G31" s="183" t="s">
        <v>266</v>
      </c>
      <c r="H31" s="177">
        <f>H32+H33+H34</f>
        <v>0</v>
      </c>
      <c r="I31" s="182">
        <f>I32+I33+I34</f>
        <v>0</v>
      </c>
    </row>
    <row r="32" spans="1:9" ht="12.75">
      <c r="A32" s="332"/>
      <c r="B32" s="334"/>
      <c r="C32" s="334"/>
      <c r="D32" s="334"/>
      <c r="E32" s="334"/>
      <c r="F32" s="334"/>
      <c r="G32" s="181" t="s">
        <v>264</v>
      </c>
      <c r="H32" s="171">
        <v>0</v>
      </c>
      <c r="I32" s="179">
        <v>0</v>
      </c>
    </row>
    <row r="33" spans="1:9" ht="22.5">
      <c r="A33" s="332"/>
      <c r="B33" s="334"/>
      <c r="C33" s="334"/>
      <c r="D33" s="334"/>
      <c r="E33" s="334"/>
      <c r="F33" s="334"/>
      <c r="G33" s="180" t="s">
        <v>263</v>
      </c>
      <c r="H33" s="171">
        <v>0</v>
      </c>
      <c r="I33" s="179">
        <v>0</v>
      </c>
    </row>
    <row r="34" spans="1:9" ht="60.75" customHeight="1">
      <c r="A34" s="332"/>
      <c r="B34" s="172" t="s">
        <v>310</v>
      </c>
      <c r="C34" s="334"/>
      <c r="D34" s="334"/>
      <c r="E34" s="334"/>
      <c r="F34" s="334"/>
      <c r="G34" s="180" t="s">
        <v>262</v>
      </c>
      <c r="H34" s="171">
        <v>0</v>
      </c>
      <c r="I34" s="179">
        <v>0</v>
      </c>
    </row>
    <row r="35" spans="1:9" ht="38.25" customHeight="1">
      <c r="A35" s="332"/>
      <c r="B35" s="172" t="s">
        <v>309</v>
      </c>
      <c r="C35" s="334"/>
      <c r="D35" s="334"/>
      <c r="E35" s="334"/>
      <c r="F35" s="334"/>
      <c r="G35" s="183" t="s">
        <v>265</v>
      </c>
      <c r="H35" s="177">
        <f>H36+H37+H38+H39</f>
        <v>887567</v>
      </c>
      <c r="I35" s="182">
        <f>I36+I37+I38+I39</f>
        <v>868367</v>
      </c>
    </row>
    <row r="36" spans="1:9" ht="12.75">
      <c r="A36" s="332"/>
      <c r="B36" s="334" t="s">
        <v>308</v>
      </c>
      <c r="C36" s="334"/>
      <c r="D36" s="334"/>
      <c r="E36" s="334"/>
      <c r="F36" s="334"/>
      <c r="G36" s="180" t="s">
        <v>264</v>
      </c>
      <c r="H36" s="171">
        <v>181286</v>
      </c>
      <c r="I36" s="179">
        <v>178406</v>
      </c>
    </row>
    <row r="37" spans="1:9" ht="22.5">
      <c r="A37" s="332"/>
      <c r="B37" s="334"/>
      <c r="C37" s="334"/>
      <c r="D37" s="334"/>
      <c r="E37" s="334"/>
      <c r="F37" s="334"/>
      <c r="G37" s="180" t="s">
        <v>263</v>
      </c>
      <c r="H37" s="171">
        <v>0</v>
      </c>
      <c r="I37" s="179">
        <v>0</v>
      </c>
    </row>
    <row r="38" spans="1:9" ht="33.75">
      <c r="A38" s="332"/>
      <c r="B38" s="334"/>
      <c r="C38" s="334"/>
      <c r="D38" s="334"/>
      <c r="E38" s="334"/>
      <c r="F38" s="334"/>
      <c r="G38" s="180" t="s">
        <v>262</v>
      </c>
      <c r="H38" s="171">
        <v>706281</v>
      </c>
      <c r="I38" s="179">
        <v>689961</v>
      </c>
    </row>
    <row r="39" spans="1:9" ht="48" customHeight="1">
      <c r="A39" s="332"/>
      <c r="B39" s="334"/>
      <c r="C39" s="334"/>
      <c r="D39" s="334"/>
      <c r="E39" s="334"/>
      <c r="F39" s="334"/>
      <c r="G39" s="172" t="s">
        <v>261</v>
      </c>
      <c r="H39" s="171">
        <v>0</v>
      </c>
      <c r="I39" s="171">
        <v>0</v>
      </c>
    </row>
    <row r="40" spans="1:9" ht="12.75">
      <c r="A40" s="332" t="s">
        <v>36</v>
      </c>
      <c r="B40" s="336" t="s">
        <v>307</v>
      </c>
      <c r="C40" s="337" t="s">
        <v>306</v>
      </c>
      <c r="D40" s="334" t="s">
        <v>279</v>
      </c>
      <c r="E40" s="334">
        <v>852</v>
      </c>
      <c r="F40" s="334">
        <v>85295</v>
      </c>
      <c r="G40" s="183" t="s">
        <v>269</v>
      </c>
      <c r="H40" s="177">
        <f>H41+H45</f>
        <v>3328218</v>
      </c>
      <c r="I40" s="177">
        <f>I41+I45</f>
        <v>18255</v>
      </c>
    </row>
    <row r="41" spans="1:9" ht="12.75">
      <c r="A41" s="335"/>
      <c r="B41" s="336"/>
      <c r="C41" s="337"/>
      <c r="D41" s="334"/>
      <c r="E41" s="334"/>
      <c r="F41" s="334"/>
      <c r="G41" s="183" t="s">
        <v>266</v>
      </c>
      <c r="H41" s="177">
        <f>H42+H43+H44</f>
        <v>3150468</v>
      </c>
      <c r="I41" s="177">
        <f>I42+I43+I44</f>
        <v>18255</v>
      </c>
    </row>
    <row r="42" spans="1:9" ht="12.75">
      <c r="A42" s="335"/>
      <c r="B42" s="336"/>
      <c r="C42" s="337"/>
      <c r="D42" s="334"/>
      <c r="E42" s="334"/>
      <c r="F42" s="334"/>
      <c r="G42" s="181" t="s">
        <v>264</v>
      </c>
      <c r="H42" s="171">
        <v>101563</v>
      </c>
      <c r="I42" s="171"/>
    </row>
    <row r="43" spans="1:9" ht="22.5">
      <c r="A43" s="335"/>
      <c r="B43" s="336"/>
      <c r="C43" s="337"/>
      <c r="D43" s="334"/>
      <c r="E43" s="334"/>
      <c r="F43" s="334"/>
      <c r="G43" s="180" t="s">
        <v>263</v>
      </c>
      <c r="H43" s="171">
        <v>150553</v>
      </c>
      <c r="I43" s="171">
        <v>0</v>
      </c>
    </row>
    <row r="44" spans="1:9" ht="33.75">
      <c r="A44" s="335"/>
      <c r="B44" s="172" t="s">
        <v>305</v>
      </c>
      <c r="C44" s="337"/>
      <c r="D44" s="334"/>
      <c r="E44" s="334"/>
      <c r="F44" s="334"/>
      <c r="G44" s="180" t="s">
        <v>262</v>
      </c>
      <c r="H44" s="171">
        <v>2898352</v>
      </c>
      <c r="I44" s="171">
        <v>18255</v>
      </c>
    </row>
    <row r="45" spans="1:9" ht="17.25" customHeight="1">
      <c r="A45" s="335"/>
      <c r="B45" s="172" t="s">
        <v>304</v>
      </c>
      <c r="C45" s="337"/>
      <c r="D45" s="334"/>
      <c r="E45" s="334"/>
      <c r="F45" s="334"/>
      <c r="G45" s="183" t="s">
        <v>265</v>
      </c>
      <c r="H45" s="177">
        <f>H46+H47+H48+H49</f>
        <v>177750</v>
      </c>
      <c r="I45" s="177">
        <f>I46+I47+I48+I49</f>
        <v>0</v>
      </c>
    </row>
    <row r="46" spans="1:9" ht="33.75" customHeight="1">
      <c r="A46" s="335"/>
      <c r="B46" s="172" t="s">
        <v>303</v>
      </c>
      <c r="C46" s="337"/>
      <c r="D46" s="334"/>
      <c r="E46" s="334"/>
      <c r="F46" s="334"/>
      <c r="G46" s="181" t="s">
        <v>264</v>
      </c>
      <c r="H46" s="171">
        <v>0</v>
      </c>
      <c r="I46" s="171">
        <v>0</v>
      </c>
    </row>
    <row r="47" spans="1:9" ht="22.5">
      <c r="A47" s="335"/>
      <c r="B47" s="334" t="s">
        <v>302</v>
      </c>
      <c r="C47" s="337"/>
      <c r="D47" s="334"/>
      <c r="E47" s="334"/>
      <c r="F47" s="334"/>
      <c r="G47" s="180" t="s">
        <v>263</v>
      </c>
      <c r="H47" s="171">
        <v>8937</v>
      </c>
      <c r="I47" s="171">
        <v>0</v>
      </c>
    </row>
    <row r="48" spans="1:9" ht="33.75">
      <c r="A48" s="335"/>
      <c r="B48" s="334"/>
      <c r="C48" s="337"/>
      <c r="D48" s="334"/>
      <c r="E48" s="334"/>
      <c r="F48" s="334"/>
      <c r="G48" s="180" t="s">
        <v>262</v>
      </c>
      <c r="H48" s="171">
        <v>168813</v>
      </c>
      <c r="I48" s="171">
        <v>0</v>
      </c>
    </row>
    <row r="49" spans="1:9" ht="45">
      <c r="A49" s="335"/>
      <c r="B49" s="334"/>
      <c r="C49" s="337"/>
      <c r="D49" s="334"/>
      <c r="E49" s="334"/>
      <c r="F49" s="334"/>
      <c r="G49" s="172" t="s">
        <v>261</v>
      </c>
      <c r="H49" s="171">
        <v>0</v>
      </c>
      <c r="I49" s="171">
        <v>0</v>
      </c>
    </row>
    <row r="50" spans="1:9" ht="12.75">
      <c r="A50" s="314" t="s">
        <v>35</v>
      </c>
      <c r="B50" s="338" t="s">
        <v>301</v>
      </c>
      <c r="C50" s="341" t="s">
        <v>300</v>
      </c>
      <c r="D50" s="317" t="s">
        <v>64</v>
      </c>
      <c r="E50" s="325">
        <v>801</v>
      </c>
      <c r="F50" s="325">
        <v>80195</v>
      </c>
      <c r="G50" s="183" t="s">
        <v>269</v>
      </c>
      <c r="H50" s="177">
        <f>SUM(H51+H55)</f>
        <v>1485608</v>
      </c>
      <c r="I50" s="177">
        <f>SUM(I51+I55)</f>
        <v>802970</v>
      </c>
    </row>
    <row r="51" spans="1:9" ht="12.75">
      <c r="A51" s="321"/>
      <c r="B51" s="339"/>
      <c r="C51" s="342"/>
      <c r="D51" s="339"/>
      <c r="E51" s="326"/>
      <c r="F51" s="326"/>
      <c r="G51" s="183" t="s">
        <v>266</v>
      </c>
      <c r="H51" s="177">
        <f>SUM(H52:H54)</f>
        <v>1485608</v>
      </c>
      <c r="I51" s="177">
        <f>SUM(I52:I54)</f>
        <v>802970</v>
      </c>
    </row>
    <row r="52" spans="1:9" ht="12.75">
      <c r="A52" s="321"/>
      <c r="B52" s="339"/>
      <c r="C52" s="342"/>
      <c r="D52" s="339"/>
      <c r="E52" s="326"/>
      <c r="F52" s="326"/>
      <c r="G52" s="181" t="s">
        <v>264</v>
      </c>
      <c r="H52" s="171">
        <v>0</v>
      </c>
      <c r="I52" s="171"/>
    </row>
    <row r="53" spans="1:9" ht="47.25" customHeight="1">
      <c r="A53" s="321"/>
      <c r="B53" s="340"/>
      <c r="C53" s="342"/>
      <c r="D53" s="339"/>
      <c r="E53" s="326"/>
      <c r="F53" s="326"/>
      <c r="G53" s="180" t="s">
        <v>263</v>
      </c>
      <c r="H53" s="171">
        <v>222841</v>
      </c>
      <c r="I53" s="171">
        <v>120445</v>
      </c>
    </row>
    <row r="54" spans="1:9" ht="42.75" customHeight="1">
      <c r="A54" s="321"/>
      <c r="B54" s="172" t="s">
        <v>299</v>
      </c>
      <c r="C54" s="342"/>
      <c r="D54" s="339"/>
      <c r="E54" s="326"/>
      <c r="F54" s="326"/>
      <c r="G54" s="180" t="s">
        <v>262</v>
      </c>
      <c r="H54" s="171">
        <v>1262767</v>
      </c>
      <c r="I54" s="171">
        <v>682525</v>
      </c>
    </row>
    <row r="55" spans="1:9" ht="12.75">
      <c r="A55" s="321"/>
      <c r="B55" s="317" t="s">
        <v>298</v>
      </c>
      <c r="C55" s="342"/>
      <c r="D55" s="339"/>
      <c r="E55" s="326"/>
      <c r="F55" s="326"/>
      <c r="G55" s="183" t="s">
        <v>265</v>
      </c>
      <c r="H55" s="177">
        <f>SUM(H56:H59)</f>
        <v>0</v>
      </c>
      <c r="I55" s="177">
        <f>SUM(I56:I59)</f>
        <v>0</v>
      </c>
    </row>
    <row r="56" spans="1:9" ht="12.75">
      <c r="A56" s="321"/>
      <c r="B56" s="339"/>
      <c r="C56" s="342"/>
      <c r="D56" s="339"/>
      <c r="E56" s="326"/>
      <c r="F56" s="326"/>
      <c r="G56" s="181" t="s">
        <v>264</v>
      </c>
      <c r="H56" s="171">
        <v>0</v>
      </c>
      <c r="I56" s="171">
        <v>0</v>
      </c>
    </row>
    <row r="57" spans="1:9" ht="22.5">
      <c r="A57" s="321"/>
      <c r="B57" s="339"/>
      <c r="C57" s="342"/>
      <c r="D57" s="339"/>
      <c r="E57" s="326"/>
      <c r="F57" s="326"/>
      <c r="G57" s="180" t="s">
        <v>263</v>
      </c>
      <c r="H57" s="171">
        <v>0</v>
      </c>
      <c r="I57" s="171">
        <v>0</v>
      </c>
    </row>
    <row r="58" spans="1:9" ht="33.75">
      <c r="A58" s="321"/>
      <c r="B58" s="339"/>
      <c r="C58" s="342"/>
      <c r="D58" s="339"/>
      <c r="E58" s="326"/>
      <c r="F58" s="326"/>
      <c r="G58" s="180" t="s">
        <v>262</v>
      </c>
      <c r="H58" s="171">
        <v>0</v>
      </c>
      <c r="I58" s="171">
        <v>0</v>
      </c>
    </row>
    <row r="59" spans="1:9" ht="45">
      <c r="A59" s="322"/>
      <c r="B59" s="340"/>
      <c r="C59" s="343"/>
      <c r="D59" s="340"/>
      <c r="E59" s="344"/>
      <c r="F59" s="344"/>
      <c r="G59" s="172" t="s">
        <v>261</v>
      </c>
      <c r="H59" s="171">
        <v>0</v>
      </c>
      <c r="I59" s="171">
        <v>0</v>
      </c>
    </row>
    <row r="60" spans="1:9" ht="12.75">
      <c r="A60" s="314" t="s">
        <v>34</v>
      </c>
      <c r="B60" s="338" t="s">
        <v>289</v>
      </c>
      <c r="C60" s="325" t="s">
        <v>297</v>
      </c>
      <c r="D60" s="317" t="s">
        <v>296</v>
      </c>
      <c r="E60" s="325">
        <v>600</v>
      </c>
      <c r="F60" s="325">
        <v>60014</v>
      </c>
      <c r="G60" s="183" t="s">
        <v>269</v>
      </c>
      <c r="H60" s="177">
        <f>SUM(H61+H65)</f>
        <v>6506576</v>
      </c>
      <c r="I60" s="177">
        <f>SUM(I61+I65)</f>
        <v>3564744</v>
      </c>
    </row>
    <row r="61" spans="1:9" ht="12.75">
      <c r="A61" s="321"/>
      <c r="B61" s="339"/>
      <c r="C61" s="345"/>
      <c r="D61" s="339"/>
      <c r="E61" s="326"/>
      <c r="F61" s="326"/>
      <c r="G61" s="183" t="s">
        <v>266</v>
      </c>
      <c r="H61" s="177">
        <f>SUM(H62:H64)</f>
        <v>0</v>
      </c>
      <c r="I61" s="177">
        <f>SUM(I62:I64)</f>
        <v>0</v>
      </c>
    </row>
    <row r="62" spans="1:9" ht="12.75">
      <c r="A62" s="321"/>
      <c r="B62" s="339"/>
      <c r="C62" s="345"/>
      <c r="D62" s="339"/>
      <c r="E62" s="326"/>
      <c r="F62" s="326"/>
      <c r="G62" s="181" t="s">
        <v>264</v>
      </c>
      <c r="H62" s="171">
        <v>0</v>
      </c>
      <c r="I62" s="171"/>
    </row>
    <row r="63" spans="1:9" ht="22.5">
      <c r="A63" s="321"/>
      <c r="B63" s="340"/>
      <c r="C63" s="345"/>
      <c r="D63" s="339"/>
      <c r="E63" s="326"/>
      <c r="F63" s="326"/>
      <c r="G63" s="180" t="s">
        <v>263</v>
      </c>
      <c r="H63" s="171">
        <v>0</v>
      </c>
      <c r="I63" s="171">
        <v>0</v>
      </c>
    </row>
    <row r="64" spans="1:9" ht="33.75">
      <c r="A64" s="321"/>
      <c r="B64" s="336" t="s">
        <v>295</v>
      </c>
      <c r="C64" s="345"/>
      <c r="D64" s="339"/>
      <c r="E64" s="326"/>
      <c r="F64" s="326"/>
      <c r="G64" s="180" t="s">
        <v>262</v>
      </c>
      <c r="H64" s="171">
        <v>0</v>
      </c>
      <c r="I64" s="171"/>
    </row>
    <row r="65" spans="1:9" ht="63.75" customHeight="1">
      <c r="A65" s="321"/>
      <c r="B65" s="336"/>
      <c r="C65" s="345"/>
      <c r="D65" s="339"/>
      <c r="E65" s="326"/>
      <c r="F65" s="326"/>
      <c r="G65" s="183" t="s">
        <v>265</v>
      </c>
      <c r="H65" s="177">
        <f>H66+H68</f>
        <v>6506576</v>
      </c>
      <c r="I65" s="177">
        <f>SUM(I66:I69)</f>
        <v>3564744</v>
      </c>
    </row>
    <row r="66" spans="1:9" ht="12.75" customHeight="1">
      <c r="A66" s="321"/>
      <c r="B66" s="338" t="s">
        <v>294</v>
      </c>
      <c r="C66" s="345"/>
      <c r="D66" s="339"/>
      <c r="E66" s="326"/>
      <c r="F66" s="326"/>
      <c r="G66" s="181" t="s">
        <v>264</v>
      </c>
      <c r="H66" s="171">
        <v>2776372</v>
      </c>
      <c r="I66" s="171">
        <v>1576920</v>
      </c>
    </row>
    <row r="67" spans="1:9" ht="42.75" customHeight="1">
      <c r="A67" s="321"/>
      <c r="B67" s="347"/>
      <c r="C67" s="345"/>
      <c r="D67" s="339"/>
      <c r="E67" s="326"/>
      <c r="F67" s="326"/>
      <c r="G67" s="180" t="s">
        <v>263</v>
      </c>
      <c r="H67" s="171">
        <v>0</v>
      </c>
      <c r="I67" s="171">
        <v>0</v>
      </c>
    </row>
    <row r="68" spans="1:9" ht="33.75">
      <c r="A68" s="321"/>
      <c r="B68" s="347"/>
      <c r="C68" s="345"/>
      <c r="D68" s="339"/>
      <c r="E68" s="326"/>
      <c r="F68" s="326"/>
      <c r="G68" s="180" t="s">
        <v>262</v>
      </c>
      <c r="H68" s="171">
        <v>3730204</v>
      </c>
      <c r="I68" s="171">
        <v>1987824</v>
      </c>
    </row>
    <row r="69" spans="1:9" ht="45">
      <c r="A69" s="322"/>
      <c r="B69" s="348"/>
      <c r="C69" s="346"/>
      <c r="D69" s="340"/>
      <c r="E69" s="344"/>
      <c r="F69" s="344"/>
      <c r="G69" s="172" t="s">
        <v>261</v>
      </c>
      <c r="H69" s="171">
        <v>0</v>
      </c>
      <c r="I69" s="171">
        <v>0</v>
      </c>
    </row>
    <row r="70" spans="1:9" ht="12.75">
      <c r="A70" s="349" t="s">
        <v>33</v>
      </c>
      <c r="B70" s="338" t="s">
        <v>293</v>
      </c>
      <c r="C70" s="325" t="s">
        <v>292</v>
      </c>
      <c r="D70" s="317" t="s">
        <v>44</v>
      </c>
      <c r="E70" s="325">
        <v>852</v>
      </c>
      <c r="F70" s="325">
        <v>85202</v>
      </c>
      <c r="G70" s="183" t="s">
        <v>269</v>
      </c>
      <c r="H70" s="182">
        <f>H71+H75</f>
        <v>4988895</v>
      </c>
      <c r="I70" s="182">
        <f>I71+I75</f>
        <v>4826023</v>
      </c>
    </row>
    <row r="71" spans="1:9" ht="12.75">
      <c r="A71" s="350"/>
      <c r="B71" s="352"/>
      <c r="C71" s="354"/>
      <c r="D71" s="352"/>
      <c r="E71" s="326"/>
      <c r="F71" s="326"/>
      <c r="G71" s="183" t="s">
        <v>266</v>
      </c>
      <c r="H71" s="182">
        <f>H72+H74</f>
        <v>348074</v>
      </c>
      <c r="I71" s="182">
        <f>I72+I74</f>
        <v>265160</v>
      </c>
    </row>
    <row r="72" spans="1:9" ht="12.75">
      <c r="A72" s="350"/>
      <c r="B72" s="352"/>
      <c r="C72" s="354"/>
      <c r="D72" s="352"/>
      <c r="E72" s="326"/>
      <c r="F72" s="326"/>
      <c r="G72" s="181" t="s">
        <v>264</v>
      </c>
      <c r="H72" s="179">
        <v>56340</v>
      </c>
      <c r="I72" s="179">
        <v>39774</v>
      </c>
    </row>
    <row r="73" spans="1:9" ht="22.5">
      <c r="A73" s="350"/>
      <c r="B73" s="353"/>
      <c r="C73" s="354"/>
      <c r="D73" s="352"/>
      <c r="E73" s="326"/>
      <c r="F73" s="326"/>
      <c r="G73" s="180" t="s">
        <v>263</v>
      </c>
      <c r="H73" s="179">
        <v>0</v>
      </c>
      <c r="I73" s="179">
        <f>H73</f>
        <v>0</v>
      </c>
    </row>
    <row r="74" spans="1:9" ht="33.75">
      <c r="A74" s="350"/>
      <c r="B74" s="191" t="s">
        <v>291</v>
      </c>
      <c r="C74" s="354"/>
      <c r="D74" s="352"/>
      <c r="E74" s="326"/>
      <c r="F74" s="326"/>
      <c r="G74" s="180" t="s">
        <v>262</v>
      </c>
      <c r="H74" s="179">
        <v>291734</v>
      </c>
      <c r="I74" s="179">
        <v>225386</v>
      </c>
    </row>
    <row r="75" spans="1:9" ht="18.75" customHeight="1">
      <c r="A75" s="350"/>
      <c r="B75" s="338" t="s">
        <v>290</v>
      </c>
      <c r="C75" s="354"/>
      <c r="D75" s="352"/>
      <c r="E75" s="326"/>
      <c r="F75" s="326"/>
      <c r="G75" s="183" t="s">
        <v>265</v>
      </c>
      <c r="H75" s="182">
        <f>SUM(H76:H83)</f>
        <v>4640821</v>
      </c>
      <c r="I75" s="182">
        <f>SUM(I76:I83)</f>
        <v>4560863</v>
      </c>
    </row>
    <row r="76" spans="1:9" ht="12.75" customHeight="1">
      <c r="A76" s="350"/>
      <c r="B76" s="347"/>
      <c r="C76" s="354"/>
      <c r="D76" s="352"/>
      <c r="E76" s="326"/>
      <c r="F76" s="326"/>
      <c r="G76" s="181" t="s">
        <v>264</v>
      </c>
      <c r="H76" s="179">
        <v>1314565</v>
      </c>
      <c r="I76" s="179">
        <v>1234607</v>
      </c>
    </row>
    <row r="77" spans="1:9" ht="22.5">
      <c r="A77" s="350"/>
      <c r="B77" s="347"/>
      <c r="C77" s="354"/>
      <c r="D77" s="352"/>
      <c r="E77" s="326"/>
      <c r="F77" s="326"/>
      <c r="G77" s="180" t="s">
        <v>263</v>
      </c>
      <c r="H77" s="179">
        <v>0</v>
      </c>
      <c r="I77" s="179">
        <v>0</v>
      </c>
    </row>
    <row r="78" spans="1:9" ht="37.5" customHeight="1">
      <c r="A78" s="350"/>
      <c r="B78" s="347"/>
      <c r="C78" s="354"/>
      <c r="D78" s="352"/>
      <c r="E78" s="326"/>
      <c r="F78" s="326"/>
      <c r="G78" s="180" t="s">
        <v>262</v>
      </c>
      <c r="H78" s="179">
        <v>3326256</v>
      </c>
      <c r="I78" s="179">
        <v>3326256</v>
      </c>
    </row>
    <row r="79" spans="1:9" ht="37.5" customHeight="1">
      <c r="A79" s="350"/>
      <c r="B79" s="347"/>
      <c r="C79" s="354"/>
      <c r="D79" s="352"/>
      <c r="E79" s="326"/>
      <c r="F79" s="326"/>
      <c r="G79" s="180"/>
      <c r="H79" s="179"/>
      <c r="I79" s="179"/>
    </row>
    <row r="80" spans="1:9" ht="37.5" customHeight="1">
      <c r="A80" s="350"/>
      <c r="B80" s="347"/>
      <c r="C80" s="354"/>
      <c r="D80" s="352"/>
      <c r="E80" s="326"/>
      <c r="F80" s="326"/>
      <c r="G80" s="180"/>
      <c r="H80" s="179"/>
      <c r="I80" s="179"/>
    </row>
    <row r="81" spans="1:9" ht="37.5" customHeight="1">
      <c r="A81" s="350"/>
      <c r="B81" s="347"/>
      <c r="C81" s="354"/>
      <c r="D81" s="352"/>
      <c r="E81" s="326"/>
      <c r="F81" s="326"/>
      <c r="G81" s="180"/>
      <c r="H81" s="179"/>
      <c r="I81" s="179"/>
    </row>
    <row r="82" spans="1:9" ht="37.5" customHeight="1">
      <c r="A82" s="350"/>
      <c r="B82" s="347"/>
      <c r="C82" s="354"/>
      <c r="D82" s="352"/>
      <c r="E82" s="326"/>
      <c r="F82" s="326"/>
      <c r="G82" s="180"/>
      <c r="H82" s="179"/>
      <c r="I82" s="179"/>
    </row>
    <row r="83" spans="1:9" ht="297" customHeight="1">
      <c r="A83" s="351"/>
      <c r="B83" s="348"/>
      <c r="C83" s="355"/>
      <c r="D83" s="353"/>
      <c r="E83" s="356"/>
      <c r="F83" s="356"/>
      <c r="G83" s="172" t="s">
        <v>261</v>
      </c>
      <c r="H83" s="171">
        <v>0</v>
      </c>
      <c r="I83" s="171">
        <v>0</v>
      </c>
    </row>
    <row r="84" spans="1:9" ht="24.75" customHeight="1">
      <c r="A84" s="357" t="s">
        <v>41</v>
      </c>
      <c r="B84" s="360" t="s">
        <v>289</v>
      </c>
      <c r="C84" s="361" t="s">
        <v>288</v>
      </c>
      <c r="D84" s="341" t="s">
        <v>42</v>
      </c>
      <c r="E84" s="361">
        <v>700</v>
      </c>
      <c r="F84" s="361">
        <v>70005</v>
      </c>
      <c r="G84" s="188" t="s">
        <v>269</v>
      </c>
      <c r="H84" s="182">
        <f>SUM(H85+H89)</f>
        <v>7246966</v>
      </c>
      <c r="I84" s="182">
        <f>SUM(I85+I89)</f>
        <v>2945068</v>
      </c>
    </row>
    <row r="85" spans="1:9" ht="24.75" customHeight="1">
      <c r="A85" s="358"/>
      <c r="B85" s="342"/>
      <c r="C85" s="362"/>
      <c r="D85" s="342"/>
      <c r="E85" s="364"/>
      <c r="F85" s="364"/>
      <c r="G85" s="188" t="s">
        <v>266</v>
      </c>
      <c r="H85" s="182">
        <f>SUM(H86:H88)</f>
        <v>0</v>
      </c>
      <c r="I85" s="182">
        <f>SUM(I86:I88)</f>
        <v>0</v>
      </c>
    </row>
    <row r="86" spans="1:9" ht="24.75" customHeight="1">
      <c r="A86" s="358"/>
      <c r="B86" s="342"/>
      <c r="C86" s="362"/>
      <c r="D86" s="342"/>
      <c r="E86" s="364"/>
      <c r="F86" s="364"/>
      <c r="G86" s="187" t="s">
        <v>264</v>
      </c>
      <c r="H86" s="179">
        <v>0</v>
      </c>
      <c r="I86" s="179">
        <f>H86</f>
        <v>0</v>
      </c>
    </row>
    <row r="87" spans="1:9" ht="24.75" customHeight="1">
      <c r="A87" s="358"/>
      <c r="B87" s="343"/>
      <c r="C87" s="362"/>
      <c r="D87" s="342"/>
      <c r="E87" s="364"/>
      <c r="F87" s="364"/>
      <c r="G87" s="186" t="s">
        <v>263</v>
      </c>
      <c r="H87" s="179">
        <v>0</v>
      </c>
      <c r="I87" s="179">
        <v>0</v>
      </c>
    </row>
    <row r="88" spans="1:9" ht="42.75" customHeight="1">
      <c r="A88" s="358"/>
      <c r="B88" s="360" t="s">
        <v>287</v>
      </c>
      <c r="C88" s="362"/>
      <c r="D88" s="342"/>
      <c r="E88" s="364"/>
      <c r="F88" s="364"/>
      <c r="G88" s="186" t="s">
        <v>262</v>
      </c>
      <c r="H88" s="179">
        <v>0</v>
      </c>
      <c r="I88" s="179">
        <f>H88</f>
        <v>0</v>
      </c>
    </row>
    <row r="89" spans="1:9" ht="25.5" customHeight="1">
      <c r="A89" s="358"/>
      <c r="B89" s="366"/>
      <c r="C89" s="362"/>
      <c r="D89" s="342"/>
      <c r="E89" s="364"/>
      <c r="F89" s="364"/>
      <c r="G89" s="188" t="s">
        <v>265</v>
      </c>
      <c r="H89" s="182">
        <f>H90+H91+H92</f>
        <v>7246966</v>
      </c>
      <c r="I89" s="182">
        <f>SUM(I90:I93)</f>
        <v>2945068</v>
      </c>
    </row>
    <row r="90" spans="1:9" ht="24.75" customHeight="1">
      <c r="A90" s="358"/>
      <c r="B90" s="366" t="s">
        <v>286</v>
      </c>
      <c r="C90" s="362"/>
      <c r="D90" s="342"/>
      <c r="E90" s="364"/>
      <c r="F90" s="364"/>
      <c r="G90" s="187" t="s">
        <v>264</v>
      </c>
      <c r="H90" s="179">
        <v>3226991</v>
      </c>
      <c r="I90" s="179">
        <v>2275101</v>
      </c>
    </row>
    <row r="91" spans="1:9" ht="64.5" customHeight="1">
      <c r="A91" s="358"/>
      <c r="B91" s="366"/>
      <c r="C91" s="362"/>
      <c r="D91" s="342"/>
      <c r="E91" s="364"/>
      <c r="F91" s="364"/>
      <c r="G91" s="186" t="s">
        <v>263</v>
      </c>
      <c r="H91" s="179">
        <v>1199059</v>
      </c>
      <c r="I91" s="179">
        <v>0</v>
      </c>
    </row>
    <row r="92" spans="1:9" ht="25.5" customHeight="1">
      <c r="A92" s="358"/>
      <c r="B92" s="190"/>
      <c r="C92" s="362"/>
      <c r="D92" s="342"/>
      <c r="E92" s="364"/>
      <c r="F92" s="364"/>
      <c r="G92" s="186" t="s">
        <v>262</v>
      </c>
      <c r="H92" s="179">
        <v>2820916</v>
      </c>
      <c r="I92" s="179">
        <v>669967</v>
      </c>
    </row>
    <row r="93" spans="1:9" ht="56.25" customHeight="1">
      <c r="A93" s="359"/>
      <c r="B93" s="189"/>
      <c r="C93" s="363"/>
      <c r="D93" s="343"/>
      <c r="E93" s="365"/>
      <c r="F93" s="365"/>
      <c r="G93" s="185" t="s">
        <v>261</v>
      </c>
      <c r="H93" s="179">
        <v>0</v>
      </c>
      <c r="I93" s="179">
        <v>0</v>
      </c>
    </row>
    <row r="94" spans="1:9" ht="22.5" customHeight="1">
      <c r="A94" s="367" t="s">
        <v>40</v>
      </c>
      <c r="B94" s="369" t="s">
        <v>285</v>
      </c>
      <c r="C94" s="361">
        <v>2014</v>
      </c>
      <c r="D94" s="337" t="s">
        <v>279</v>
      </c>
      <c r="E94" s="337">
        <v>852</v>
      </c>
      <c r="F94" s="361">
        <v>85295</v>
      </c>
      <c r="G94" s="188" t="s">
        <v>269</v>
      </c>
      <c r="H94" s="182">
        <f>H95+H99</f>
        <v>792270</v>
      </c>
      <c r="I94" s="182">
        <f>I95+I99</f>
        <v>792270</v>
      </c>
    </row>
    <row r="95" spans="1:9" ht="22.5" customHeight="1">
      <c r="A95" s="368"/>
      <c r="B95" s="369"/>
      <c r="C95" s="364"/>
      <c r="D95" s="337"/>
      <c r="E95" s="337"/>
      <c r="F95" s="364"/>
      <c r="G95" s="188" t="s">
        <v>266</v>
      </c>
      <c r="H95" s="182">
        <f>H96+H97+H98</f>
        <v>792270</v>
      </c>
      <c r="I95" s="182">
        <f>I96+I97+I98</f>
        <v>792270</v>
      </c>
    </row>
    <row r="96" spans="1:9" ht="22.5" customHeight="1">
      <c r="A96" s="368"/>
      <c r="B96" s="369"/>
      <c r="C96" s="364"/>
      <c r="D96" s="337"/>
      <c r="E96" s="337"/>
      <c r="F96" s="364"/>
      <c r="G96" s="187" t="s">
        <v>264</v>
      </c>
      <c r="H96" s="179">
        <v>68330</v>
      </c>
      <c r="I96" s="179">
        <v>68330</v>
      </c>
    </row>
    <row r="97" spans="1:9" ht="22.5" customHeight="1">
      <c r="A97" s="368"/>
      <c r="B97" s="369"/>
      <c r="C97" s="364"/>
      <c r="D97" s="337"/>
      <c r="E97" s="337"/>
      <c r="F97" s="364"/>
      <c r="G97" s="186" t="s">
        <v>263</v>
      </c>
      <c r="H97" s="179">
        <v>0</v>
      </c>
      <c r="I97" s="179">
        <v>0</v>
      </c>
    </row>
    <row r="98" spans="1:9" ht="36.75" customHeight="1">
      <c r="A98" s="368"/>
      <c r="B98" s="185" t="s">
        <v>284</v>
      </c>
      <c r="C98" s="364"/>
      <c r="D98" s="337"/>
      <c r="E98" s="337"/>
      <c r="F98" s="364"/>
      <c r="G98" s="186" t="s">
        <v>262</v>
      </c>
      <c r="H98" s="179">
        <v>723940</v>
      </c>
      <c r="I98" s="179">
        <v>723940</v>
      </c>
    </row>
    <row r="99" spans="1:9" ht="39.75" customHeight="1">
      <c r="A99" s="368"/>
      <c r="B99" s="185" t="s">
        <v>283</v>
      </c>
      <c r="C99" s="364"/>
      <c r="D99" s="337"/>
      <c r="E99" s="337"/>
      <c r="F99" s="364"/>
      <c r="G99" s="188" t="s">
        <v>265</v>
      </c>
      <c r="H99" s="182">
        <f>H100+H101+H102+H103</f>
        <v>0</v>
      </c>
      <c r="I99" s="182">
        <f>I100+I101+I102+I103</f>
        <v>0</v>
      </c>
    </row>
    <row r="100" spans="1:9" ht="45" customHeight="1">
      <c r="A100" s="368"/>
      <c r="B100" s="185" t="s">
        <v>282</v>
      </c>
      <c r="C100" s="364"/>
      <c r="D100" s="337"/>
      <c r="E100" s="337"/>
      <c r="F100" s="364"/>
      <c r="G100" s="187" t="s">
        <v>264</v>
      </c>
      <c r="H100" s="179">
        <v>0</v>
      </c>
      <c r="I100" s="179">
        <v>0</v>
      </c>
    </row>
    <row r="101" spans="1:9" ht="22.5" customHeight="1">
      <c r="A101" s="368"/>
      <c r="B101" s="337" t="s">
        <v>281</v>
      </c>
      <c r="C101" s="364"/>
      <c r="D101" s="337"/>
      <c r="E101" s="337"/>
      <c r="F101" s="364"/>
      <c r="G101" s="186" t="s">
        <v>263</v>
      </c>
      <c r="H101" s="179">
        <v>0</v>
      </c>
      <c r="I101" s="179">
        <v>0</v>
      </c>
    </row>
    <row r="102" spans="1:9" ht="40.5" customHeight="1">
      <c r="A102" s="368"/>
      <c r="B102" s="337"/>
      <c r="C102" s="364"/>
      <c r="D102" s="337"/>
      <c r="E102" s="337"/>
      <c r="F102" s="364"/>
      <c r="G102" s="186" t="s">
        <v>262</v>
      </c>
      <c r="H102" s="179">
        <v>0</v>
      </c>
      <c r="I102" s="179">
        <v>0</v>
      </c>
    </row>
    <row r="103" spans="1:9" ht="45" customHeight="1">
      <c r="A103" s="368"/>
      <c r="B103" s="337"/>
      <c r="C103" s="370"/>
      <c r="D103" s="337"/>
      <c r="E103" s="337"/>
      <c r="F103" s="370"/>
      <c r="G103" s="185" t="s">
        <v>261</v>
      </c>
      <c r="H103" s="179">
        <v>0</v>
      </c>
      <c r="I103" s="179">
        <v>0</v>
      </c>
    </row>
    <row r="104" spans="1:9" ht="18.75" customHeight="1">
      <c r="A104" s="357" t="s">
        <v>58</v>
      </c>
      <c r="B104" s="369" t="s">
        <v>280</v>
      </c>
      <c r="C104" s="361">
        <v>2014</v>
      </c>
      <c r="D104" s="341" t="s">
        <v>279</v>
      </c>
      <c r="E104" s="361">
        <v>853</v>
      </c>
      <c r="F104" s="361">
        <v>85395</v>
      </c>
      <c r="G104" s="188" t="s">
        <v>269</v>
      </c>
      <c r="H104" s="182">
        <f>SUM(H105+H109)</f>
        <v>687934</v>
      </c>
      <c r="I104" s="182">
        <f>SUM(I105+I109)</f>
        <v>687934</v>
      </c>
    </row>
    <row r="105" spans="1:9" ht="18.75" customHeight="1">
      <c r="A105" s="358"/>
      <c r="B105" s="369"/>
      <c r="C105" s="362"/>
      <c r="D105" s="342"/>
      <c r="E105" s="364"/>
      <c r="F105" s="364"/>
      <c r="G105" s="188" t="s">
        <v>266</v>
      </c>
      <c r="H105" s="182">
        <f>SUM(H106:H108)</f>
        <v>687934</v>
      </c>
      <c r="I105" s="182">
        <f>SUM(I106:I108)</f>
        <v>687934</v>
      </c>
    </row>
    <row r="106" spans="1:9" ht="18.75" customHeight="1">
      <c r="A106" s="358"/>
      <c r="B106" s="369"/>
      <c r="C106" s="362"/>
      <c r="D106" s="342"/>
      <c r="E106" s="364"/>
      <c r="F106" s="364"/>
      <c r="G106" s="187" t="s">
        <v>264</v>
      </c>
      <c r="H106" s="179">
        <v>103192</v>
      </c>
      <c r="I106" s="179">
        <v>103192</v>
      </c>
    </row>
    <row r="107" spans="1:9" ht="26.25" customHeight="1">
      <c r="A107" s="358"/>
      <c r="B107" s="369"/>
      <c r="C107" s="362"/>
      <c r="D107" s="342"/>
      <c r="E107" s="364"/>
      <c r="F107" s="364"/>
      <c r="G107" s="186" t="s">
        <v>263</v>
      </c>
      <c r="H107" s="179">
        <v>0</v>
      </c>
      <c r="I107" s="179">
        <v>0</v>
      </c>
    </row>
    <row r="108" spans="1:9" ht="40.5" customHeight="1">
      <c r="A108" s="358"/>
      <c r="B108" s="369" t="s">
        <v>278</v>
      </c>
      <c r="C108" s="362"/>
      <c r="D108" s="342"/>
      <c r="E108" s="364"/>
      <c r="F108" s="364"/>
      <c r="G108" s="186" t="s">
        <v>262</v>
      </c>
      <c r="H108" s="179">
        <v>584742</v>
      </c>
      <c r="I108" s="179">
        <v>584742</v>
      </c>
    </row>
    <row r="109" spans="1:9" ht="18.75" customHeight="1">
      <c r="A109" s="358"/>
      <c r="B109" s="369"/>
      <c r="C109" s="362"/>
      <c r="D109" s="342"/>
      <c r="E109" s="364"/>
      <c r="F109" s="364"/>
      <c r="G109" s="188" t="s">
        <v>265</v>
      </c>
      <c r="H109" s="182">
        <f>H110+H112</f>
        <v>0</v>
      </c>
      <c r="I109" s="182">
        <f>SUM(I110:I113)</f>
        <v>0</v>
      </c>
    </row>
    <row r="110" spans="1:9" ht="18.75" customHeight="1">
      <c r="A110" s="358"/>
      <c r="B110" s="360" t="s">
        <v>277</v>
      </c>
      <c r="C110" s="362"/>
      <c r="D110" s="342"/>
      <c r="E110" s="364"/>
      <c r="F110" s="364"/>
      <c r="G110" s="187" t="s">
        <v>264</v>
      </c>
      <c r="H110" s="179">
        <v>0</v>
      </c>
      <c r="I110" s="179">
        <v>0</v>
      </c>
    </row>
    <row r="111" spans="1:9" ht="28.5" customHeight="1">
      <c r="A111" s="358"/>
      <c r="B111" s="366"/>
      <c r="C111" s="362"/>
      <c r="D111" s="342"/>
      <c r="E111" s="364"/>
      <c r="F111" s="364"/>
      <c r="G111" s="186" t="s">
        <v>263</v>
      </c>
      <c r="H111" s="179">
        <v>0</v>
      </c>
      <c r="I111" s="179">
        <v>0</v>
      </c>
    </row>
    <row r="112" spans="1:9" ht="38.25" customHeight="1">
      <c r="A112" s="358"/>
      <c r="B112" s="366"/>
      <c r="C112" s="362"/>
      <c r="D112" s="342"/>
      <c r="E112" s="364"/>
      <c r="F112" s="364"/>
      <c r="G112" s="186" t="s">
        <v>262</v>
      </c>
      <c r="H112" s="179">
        <v>0</v>
      </c>
      <c r="I112" s="179">
        <v>0</v>
      </c>
    </row>
    <row r="113" spans="1:9" ht="47.25" customHeight="1">
      <c r="A113" s="359"/>
      <c r="B113" s="371"/>
      <c r="C113" s="363"/>
      <c r="D113" s="343"/>
      <c r="E113" s="365"/>
      <c r="F113" s="365"/>
      <c r="G113" s="185" t="s">
        <v>261</v>
      </c>
      <c r="H113" s="179">
        <v>0</v>
      </c>
      <c r="I113" s="179">
        <v>0</v>
      </c>
    </row>
    <row r="114" spans="1:9" ht="47.25" customHeight="1">
      <c r="A114" s="357" t="s">
        <v>57</v>
      </c>
      <c r="B114" s="369" t="s">
        <v>274</v>
      </c>
      <c r="C114" s="361">
        <v>2014</v>
      </c>
      <c r="D114" s="341" t="s">
        <v>42</v>
      </c>
      <c r="E114" s="361">
        <v>921</v>
      </c>
      <c r="F114" s="361">
        <v>92195</v>
      </c>
      <c r="G114" s="188" t="s">
        <v>269</v>
      </c>
      <c r="H114" s="182">
        <f>SUM(H115+H119)</f>
        <v>28638</v>
      </c>
      <c r="I114" s="182">
        <f>SUM(I115+I119)</f>
        <v>28638</v>
      </c>
    </row>
    <row r="115" spans="1:9" ht="47.25" customHeight="1">
      <c r="A115" s="358"/>
      <c r="B115" s="369"/>
      <c r="C115" s="362"/>
      <c r="D115" s="342"/>
      <c r="E115" s="364"/>
      <c r="F115" s="364"/>
      <c r="G115" s="188" t="s">
        <v>266</v>
      </c>
      <c r="H115" s="182">
        <f>SUM(H116:H118)</f>
        <v>28638</v>
      </c>
      <c r="I115" s="182">
        <f>SUM(I116:I118)</f>
        <v>28638</v>
      </c>
    </row>
    <row r="116" spans="1:9" ht="47.25" customHeight="1">
      <c r="A116" s="358"/>
      <c r="B116" s="369"/>
      <c r="C116" s="362"/>
      <c r="D116" s="342"/>
      <c r="E116" s="364"/>
      <c r="F116" s="364"/>
      <c r="G116" s="187" t="s">
        <v>264</v>
      </c>
      <c r="H116" s="179">
        <v>3641</v>
      </c>
      <c r="I116" s="179">
        <v>3641</v>
      </c>
    </row>
    <row r="117" spans="1:9" ht="47.25" customHeight="1">
      <c r="A117" s="358"/>
      <c r="B117" s="369"/>
      <c r="C117" s="362"/>
      <c r="D117" s="342"/>
      <c r="E117" s="364"/>
      <c r="F117" s="364"/>
      <c r="G117" s="186" t="s">
        <v>263</v>
      </c>
      <c r="H117" s="179">
        <v>0</v>
      </c>
      <c r="I117" s="179">
        <v>0</v>
      </c>
    </row>
    <row r="118" spans="1:9" ht="47.25" customHeight="1">
      <c r="A118" s="358"/>
      <c r="B118" s="369" t="s">
        <v>273</v>
      </c>
      <c r="C118" s="362"/>
      <c r="D118" s="342"/>
      <c r="E118" s="364"/>
      <c r="F118" s="364"/>
      <c r="G118" s="186" t="s">
        <v>262</v>
      </c>
      <c r="H118" s="179">
        <v>24997</v>
      </c>
      <c r="I118" s="179">
        <v>24997</v>
      </c>
    </row>
    <row r="119" spans="1:9" ht="66" customHeight="1">
      <c r="A119" s="358"/>
      <c r="B119" s="369"/>
      <c r="C119" s="362"/>
      <c r="D119" s="342"/>
      <c r="E119" s="364"/>
      <c r="F119" s="364"/>
      <c r="G119" s="188" t="s">
        <v>265</v>
      </c>
      <c r="H119" s="182">
        <f>H120+H122</f>
        <v>0</v>
      </c>
      <c r="I119" s="182">
        <f>SUM(I120:I123)</f>
        <v>0</v>
      </c>
    </row>
    <row r="120" spans="1:9" ht="63" customHeight="1">
      <c r="A120" s="358"/>
      <c r="B120" s="360" t="s">
        <v>276</v>
      </c>
      <c r="C120" s="362"/>
      <c r="D120" s="342"/>
      <c r="E120" s="364"/>
      <c r="F120" s="364"/>
      <c r="G120" s="187" t="s">
        <v>264</v>
      </c>
      <c r="H120" s="179">
        <v>0</v>
      </c>
      <c r="I120" s="179">
        <v>0</v>
      </c>
    </row>
    <row r="121" spans="1:9" ht="47.25" customHeight="1">
      <c r="A121" s="358"/>
      <c r="B121" s="366"/>
      <c r="C121" s="362"/>
      <c r="D121" s="342"/>
      <c r="E121" s="364"/>
      <c r="F121" s="364"/>
      <c r="G121" s="186" t="s">
        <v>263</v>
      </c>
      <c r="H121" s="179">
        <v>0</v>
      </c>
      <c r="I121" s="179">
        <v>0</v>
      </c>
    </row>
    <row r="122" spans="1:9" ht="47.25" customHeight="1">
      <c r="A122" s="358"/>
      <c r="B122" s="366"/>
      <c r="C122" s="362"/>
      <c r="D122" s="342"/>
      <c r="E122" s="364"/>
      <c r="F122" s="364"/>
      <c r="G122" s="186" t="s">
        <v>262</v>
      </c>
      <c r="H122" s="179">
        <v>0</v>
      </c>
      <c r="I122" s="179">
        <v>0</v>
      </c>
    </row>
    <row r="123" spans="1:9" ht="47.25" customHeight="1">
      <c r="A123" s="359"/>
      <c r="B123" s="371"/>
      <c r="C123" s="363"/>
      <c r="D123" s="343"/>
      <c r="E123" s="365"/>
      <c r="F123" s="365"/>
      <c r="G123" s="185" t="s">
        <v>261</v>
      </c>
      <c r="H123" s="179">
        <v>0</v>
      </c>
      <c r="I123" s="179">
        <v>0</v>
      </c>
    </row>
    <row r="124" spans="1:9" ht="33" customHeight="1">
      <c r="A124" s="357" t="s">
        <v>59</v>
      </c>
      <c r="B124" s="369" t="s">
        <v>274</v>
      </c>
      <c r="C124" s="361">
        <v>2014</v>
      </c>
      <c r="D124" s="341" t="s">
        <v>42</v>
      </c>
      <c r="E124" s="361">
        <v>921</v>
      </c>
      <c r="F124" s="361">
        <v>92195</v>
      </c>
      <c r="G124" s="188" t="s">
        <v>269</v>
      </c>
      <c r="H124" s="182">
        <f>SUM(H125+H129)</f>
        <v>8852</v>
      </c>
      <c r="I124" s="182">
        <f>SUM(I125+I129)</f>
        <v>8852</v>
      </c>
    </row>
    <row r="125" spans="1:9" ht="18" customHeight="1">
      <c r="A125" s="358"/>
      <c r="B125" s="369"/>
      <c r="C125" s="362"/>
      <c r="D125" s="342"/>
      <c r="E125" s="364"/>
      <c r="F125" s="364"/>
      <c r="G125" s="188" t="s">
        <v>266</v>
      </c>
      <c r="H125" s="182">
        <f>SUM(H126:H128)</f>
        <v>8852</v>
      </c>
      <c r="I125" s="182">
        <f>SUM(I126:I128)</f>
        <v>8852</v>
      </c>
    </row>
    <row r="126" spans="1:9" ht="15.75" customHeight="1">
      <c r="A126" s="358"/>
      <c r="B126" s="369"/>
      <c r="C126" s="362"/>
      <c r="D126" s="342"/>
      <c r="E126" s="364"/>
      <c r="F126" s="364"/>
      <c r="G126" s="187" t="s">
        <v>264</v>
      </c>
      <c r="H126" s="179">
        <v>63</v>
      </c>
      <c r="I126" s="179">
        <v>63</v>
      </c>
    </row>
    <row r="127" spans="1:9" ht="25.5" customHeight="1">
      <c r="A127" s="358"/>
      <c r="B127" s="369"/>
      <c r="C127" s="362"/>
      <c r="D127" s="342"/>
      <c r="E127" s="364"/>
      <c r="F127" s="364"/>
      <c r="G127" s="186" t="s">
        <v>263</v>
      </c>
      <c r="H127" s="179">
        <v>0</v>
      </c>
      <c r="I127" s="179">
        <v>0</v>
      </c>
    </row>
    <row r="128" spans="1:9" ht="47.25" customHeight="1">
      <c r="A128" s="358"/>
      <c r="B128" s="369" t="s">
        <v>273</v>
      </c>
      <c r="C128" s="362"/>
      <c r="D128" s="342"/>
      <c r="E128" s="364"/>
      <c r="F128" s="364"/>
      <c r="G128" s="186" t="s">
        <v>262</v>
      </c>
      <c r="H128" s="179">
        <v>8789</v>
      </c>
      <c r="I128" s="179">
        <v>8789</v>
      </c>
    </row>
    <row r="129" spans="1:9" ht="60" customHeight="1">
      <c r="A129" s="358"/>
      <c r="B129" s="369"/>
      <c r="C129" s="362"/>
      <c r="D129" s="342"/>
      <c r="E129" s="364"/>
      <c r="F129" s="364"/>
      <c r="G129" s="188" t="s">
        <v>265</v>
      </c>
      <c r="H129" s="182">
        <f>H130+H132</f>
        <v>0</v>
      </c>
      <c r="I129" s="182">
        <f>SUM(I130:I133)</f>
        <v>0</v>
      </c>
    </row>
    <row r="130" spans="1:9" ht="18" customHeight="1">
      <c r="A130" s="358"/>
      <c r="B130" s="360" t="s">
        <v>275</v>
      </c>
      <c r="C130" s="362"/>
      <c r="D130" s="342"/>
      <c r="E130" s="364"/>
      <c r="F130" s="364"/>
      <c r="G130" s="187" t="s">
        <v>264</v>
      </c>
      <c r="H130" s="179">
        <v>0</v>
      </c>
      <c r="I130" s="179">
        <v>0</v>
      </c>
    </row>
    <row r="131" spans="1:9" ht="30" customHeight="1">
      <c r="A131" s="358"/>
      <c r="B131" s="366"/>
      <c r="C131" s="362"/>
      <c r="D131" s="342"/>
      <c r="E131" s="364"/>
      <c r="F131" s="364"/>
      <c r="G131" s="186" t="s">
        <v>263</v>
      </c>
      <c r="H131" s="179">
        <v>0</v>
      </c>
      <c r="I131" s="179">
        <v>0</v>
      </c>
    </row>
    <row r="132" spans="1:9" ht="36" customHeight="1">
      <c r="A132" s="358"/>
      <c r="B132" s="366"/>
      <c r="C132" s="362"/>
      <c r="D132" s="342"/>
      <c r="E132" s="364"/>
      <c r="F132" s="364"/>
      <c r="G132" s="186" t="s">
        <v>262</v>
      </c>
      <c r="H132" s="179">
        <v>0</v>
      </c>
      <c r="I132" s="179">
        <v>0</v>
      </c>
    </row>
    <row r="133" spans="1:9" ht="47.25" customHeight="1">
      <c r="A133" s="359"/>
      <c r="B133" s="371"/>
      <c r="C133" s="363"/>
      <c r="D133" s="343"/>
      <c r="E133" s="365"/>
      <c r="F133" s="365"/>
      <c r="G133" s="185" t="s">
        <v>261</v>
      </c>
      <c r="H133" s="179">
        <v>0</v>
      </c>
      <c r="I133" s="179">
        <v>0</v>
      </c>
    </row>
    <row r="134" spans="1:9" ht="34.5" customHeight="1">
      <c r="A134" s="357" t="s">
        <v>83</v>
      </c>
      <c r="B134" s="369" t="s">
        <v>274</v>
      </c>
      <c r="C134" s="361">
        <v>2014</v>
      </c>
      <c r="D134" s="341" t="s">
        <v>42</v>
      </c>
      <c r="E134" s="361">
        <v>921</v>
      </c>
      <c r="F134" s="361">
        <v>92195</v>
      </c>
      <c r="G134" s="188" t="s">
        <v>269</v>
      </c>
      <c r="H134" s="182">
        <f>SUM(H135+H139)</f>
        <v>11100</v>
      </c>
      <c r="I134" s="182">
        <f>SUM(I135+I139)</f>
        <v>11100</v>
      </c>
    </row>
    <row r="135" spans="1:9" ht="16.5" customHeight="1">
      <c r="A135" s="358"/>
      <c r="B135" s="369"/>
      <c r="C135" s="362"/>
      <c r="D135" s="342"/>
      <c r="E135" s="364"/>
      <c r="F135" s="364"/>
      <c r="G135" s="188" t="s">
        <v>266</v>
      </c>
      <c r="H135" s="182">
        <f>SUM(H136:H138)</f>
        <v>11100</v>
      </c>
      <c r="I135" s="182">
        <f>SUM(I136:I138)</f>
        <v>11100</v>
      </c>
    </row>
    <row r="136" spans="1:9" ht="15.75" customHeight="1">
      <c r="A136" s="358"/>
      <c r="B136" s="369"/>
      <c r="C136" s="362"/>
      <c r="D136" s="342"/>
      <c r="E136" s="364"/>
      <c r="F136" s="364"/>
      <c r="G136" s="187" t="s">
        <v>264</v>
      </c>
      <c r="H136" s="179">
        <v>123</v>
      </c>
      <c r="I136" s="179">
        <v>123</v>
      </c>
    </row>
    <row r="137" spans="1:9" ht="26.25" customHeight="1">
      <c r="A137" s="358"/>
      <c r="B137" s="369"/>
      <c r="C137" s="362"/>
      <c r="D137" s="342"/>
      <c r="E137" s="364"/>
      <c r="F137" s="364"/>
      <c r="G137" s="186" t="s">
        <v>263</v>
      </c>
      <c r="H137" s="179">
        <v>0</v>
      </c>
      <c r="I137" s="179">
        <v>0</v>
      </c>
    </row>
    <row r="138" spans="1:9" ht="47.25" customHeight="1">
      <c r="A138" s="358"/>
      <c r="B138" s="369" t="s">
        <v>273</v>
      </c>
      <c r="C138" s="362"/>
      <c r="D138" s="342"/>
      <c r="E138" s="364"/>
      <c r="F138" s="364"/>
      <c r="G138" s="186" t="s">
        <v>262</v>
      </c>
      <c r="H138" s="179">
        <v>10977</v>
      </c>
      <c r="I138" s="179">
        <v>10977</v>
      </c>
    </row>
    <row r="139" spans="1:9" ht="57" customHeight="1">
      <c r="A139" s="358"/>
      <c r="B139" s="369"/>
      <c r="C139" s="362"/>
      <c r="D139" s="342"/>
      <c r="E139" s="364"/>
      <c r="F139" s="364"/>
      <c r="G139" s="188" t="s">
        <v>265</v>
      </c>
      <c r="H139" s="182">
        <f>H140+H142</f>
        <v>0</v>
      </c>
      <c r="I139" s="182">
        <f>SUM(I140:I143)</f>
        <v>0</v>
      </c>
    </row>
    <row r="140" spans="1:9" ht="47.25" customHeight="1">
      <c r="A140" s="358"/>
      <c r="B140" s="360" t="s">
        <v>272</v>
      </c>
      <c r="C140" s="362"/>
      <c r="D140" s="342"/>
      <c r="E140" s="364"/>
      <c r="F140" s="364"/>
      <c r="G140" s="187" t="s">
        <v>264</v>
      </c>
      <c r="H140" s="179">
        <v>0</v>
      </c>
      <c r="I140" s="179">
        <v>0</v>
      </c>
    </row>
    <row r="141" spans="1:9" ht="24.75" customHeight="1">
      <c r="A141" s="358"/>
      <c r="B141" s="366"/>
      <c r="C141" s="362"/>
      <c r="D141" s="342"/>
      <c r="E141" s="364"/>
      <c r="F141" s="364"/>
      <c r="G141" s="186" t="s">
        <v>263</v>
      </c>
      <c r="H141" s="179">
        <v>0</v>
      </c>
      <c r="I141" s="179">
        <v>0</v>
      </c>
    </row>
    <row r="142" spans="1:9" ht="35.25" customHeight="1">
      <c r="A142" s="358"/>
      <c r="B142" s="366"/>
      <c r="C142" s="362"/>
      <c r="D142" s="342"/>
      <c r="E142" s="364"/>
      <c r="F142" s="364"/>
      <c r="G142" s="186" t="s">
        <v>262</v>
      </c>
      <c r="H142" s="179">
        <v>0</v>
      </c>
      <c r="I142" s="179">
        <v>0</v>
      </c>
    </row>
    <row r="143" spans="1:9" ht="47.25" customHeight="1">
      <c r="A143" s="359"/>
      <c r="B143" s="371"/>
      <c r="C143" s="363"/>
      <c r="D143" s="343"/>
      <c r="E143" s="365"/>
      <c r="F143" s="365"/>
      <c r="G143" s="185" t="s">
        <v>261</v>
      </c>
      <c r="H143" s="179">
        <v>0</v>
      </c>
      <c r="I143" s="179">
        <v>0</v>
      </c>
    </row>
    <row r="144" spans="1:9" ht="38.25" customHeight="1">
      <c r="A144" s="357" t="s">
        <v>84</v>
      </c>
      <c r="B144" s="369" t="s">
        <v>271</v>
      </c>
      <c r="C144" s="361" t="s">
        <v>270</v>
      </c>
      <c r="D144" s="341" t="s">
        <v>42</v>
      </c>
      <c r="E144" s="361">
        <v>630</v>
      </c>
      <c r="F144" s="361">
        <v>63095</v>
      </c>
      <c r="G144" s="188" t="s">
        <v>269</v>
      </c>
      <c r="H144" s="182">
        <f>SUM(H145+H149)</f>
        <v>212339</v>
      </c>
      <c r="I144" s="182">
        <v>1000</v>
      </c>
    </row>
    <row r="145" spans="1:9" ht="38.25" customHeight="1">
      <c r="A145" s="358"/>
      <c r="B145" s="369"/>
      <c r="C145" s="362"/>
      <c r="D145" s="342"/>
      <c r="E145" s="364"/>
      <c r="F145" s="364"/>
      <c r="G145" s="188" t="s">
        <v>266</v>
      </c>
      <c r="H145" s="182">
        <v>0</v>
      </c>
      <c r="I145" s="182">
        <v>0</v>
      </c>
    </row>
    <row r="146" spans="1:9" ht="38.25" customHeight="1">
      <c r="A146" s="358"/>
      <c r="B146" s="369"/>
      <c r="C146" s="362"/>
      <c r="D146" s="342"/>
      <c r="E146" s="364"/>
      <c r="F146" s="364"/>
      <c r="G146" s="187" t="s">
        <v>264</v>
      </c>
      <c r="H146" s="179">
        <v>0</v>
      </c>
      <c r="I146" s="179">
        <v>0</v>
      </c>
    </row>
    <row r="147" spans="1:9" ht="38.25" customHeight="1">
      <c r="A147" s="358"/>
      <c r="B147" s="369"/>
      <c r="C147" s="362"/>
      <c r="D147" s="342"/>
      <c r="E147" s="364"/>
      <c r="F147" s="364"/>
      <c r="G147" s="186" t="s">
        <v>263</v>
      </c>
      <c r="H147" s="179">
        <v>0</v>
      </c>
      <c r="I147" s="179">
        <v>0</v>
      </c>
    </row>
    <row r="148" spans="1:9" ht="38.25" customHeight="1">
      <c r="A148" s="358"/>
      <c r="B148" s="369" t="s">
        <v>268</v>
      </c>
      <c r="C148" s="362"/>
      <c r="D148" s="342"/>
      <c r="E148" s="364"/>
      <c r="F148" s="364"/>
      <c r="G148" s="186" t="s">
        <v>262</v>
      </c>
      <c r="H148" s="179">
        <v>0</v>
      </c>
      <c r="I148" s="179">
        <v>0</v>
      </c>
    </row>
    <row r="149" spans="1:9" ht="38.25" customHeight="1">
      <c r="A149" s="358"/>
      <c r="B149" s="369"/>
      <c r="C149" s="362"/>
      <c r="D149" s="342"/>
      <c r="E149" s="364"/>
      <c r="F149" s="364"/>
      <c r="G149" s="188" t="s">
        <v>265</v>
      </c>
      <c r="H149" s="182">
        <f>H150+H152</f>
        <v>212339</v>
      </c>
      <c r="I149" s="182">
        <f>SUM(I150:I153)</f>
        <v>1000</v>
      </c>
    </row>
    <row r="150" spans="1:9" ht="29.25" customHeight="1">
      <c r="A150" s="358"/>
      <c r="B150" s="360" t="s">
        <v>230</v>
      </c>
      <c r="C150" s="362"/>
      <c r="D150" s="342"/>
      <c r="E150" s="364"/>
      <c r="F150" s="364"/>
      <c r="G150" s="187" t="s">
        <v>264</v>
      </c>
      <c r="H150" s="179">
        <v>0</v>
      </c>
      <c r="I150" s="179">
        <v>0</v>
      </c>
    </row>
    <row r="151" spans="1:9" ht="27" customHeight="1">
      <c r="A151" s="358"/>
      <c r="B151" s="366"/>
      <c r="C151" s="362"/>
      <c r="D151" s="342"/>
      <c r="E151" s="364"/>
      <c r="F151" s="364"/>
      <c r="G151" s="186" t="s">
        <v>263</v>
      </c>
      <c r="H151" s="179">
        <v>0</v>
      </c>
      <c r="I151" s="179">
        <v>0</v>
      </c>
    </row>
    <row r="152" spans="1:9" ht="39.75" customHeight="1">
      <c r="A152" s="358"/>
      <c r="B152" s="366"/>
      <c r="C152" s="362"/>
      <c r="D152" s="342"/>
      <c r="E152" s="364"/>
      <c r="F152" s="364"/>
      <c r="G152" s="186" t="s">
        <v>262</v>
      </c>
      <c r="H152" s="179">
        <v>212339</v>
      </c>
      <c r="I152" s="179">
        <v>1000</v>
      </c>
    </row>
    <row r="153" spans="1:9" ht="55.5" customHeight="1">
      <c r="A153" s="359"/>
      <c r="B153" s="371"/>
      <c r="C153" s="363"/>
      <c r="D153" s="343"/>
      <c r="E153" s="365"/>
      <c r="F153" s="365"/>
      <c r="G153" s="185" t="s">
        <v>261</v>
      </c>
      <c r="H153" s="179">
        <v>0</v>
      </c>
      <c r="I153" s="179">
        <v>0</v>
      </c>
    </row>
    <row r="154" spans="1:9" ht="19.5" customHeight="1">
      <c r="A154" s="184"/>
      <c r="B154" s="183" t="s">
        <v>267</v>
      </c>
      <c r="C154" s="372"/>
      <c r="D154" s="373"/>
      <c r="E154" s="373"/>
      <c r="F154" s="373"/>
      <c r="G154" s="374"/>
      <c r="H154" s="182">
        <f>H155+H161</f>
        <v>34345330</v>
      </c>
      <c r="I154" s="182">
        <f>I155+I161</f>
        <v>20308862</v>
      </c>
    </row>
    <row r="155" spans="1:9" ht="21.75" customHeight="1">
      <c r="A155" s="174"/>
      <c r="B155" s="183" t="s">
        <v>266</v>
      </c>
      <c r="C155" s="372"/>
      <c r="D155" s="373"/>
      <c r="E155" s="373"/>
      <c r="F155" s="373"/>
      <c r="G155" s="374"/>
      <c r="H155" s="182">
        <f>H51+H41+H31+H21+H11+H61+H71+H85+H95+H105+H145+H115+H125+H135</f>
        <v>8904272</v>
      </c>
      <c r="I155" s="182">
        <f>I51+I41+I31+I21+I11+I61+I71+I85+I95+I105+I145+I115+I125+I135</f>
        <v>2615179</v>
      </c>
    </row>
    <row r="156" spans="1:9" ht="18" customHeight="1">
      <c r="A156" s="174"/>
      <c r="B156" s="181" t="s">
        <v>264</v>
      </c>
      <c r="C156" s="375"/>
      <c r="D156" s="376"/>
      <c r="E156" s="376"/>
      <c r="F156" s="376"/>
      <c r="G156" s="377"/>
      <c r="H156" s="179">
        <f>H52+H42+H32+H22+H12+H62+H72+H86+H96+H106+H146+H116+H126+H136</f>
        <v>333252</v>
      </c>
      <c r="I156" s="179">
        <f>I52+I42+I32+I22+I12+I62+I72+I86+I96+I106+I116+I126+I136</f>
        <v>215123</v>
      </c>
    </row>
    <row r="157" spans="1:9" ht="19.5" customHeight="1">
      <c r="A157" s="174"/>
      <c r="B157" s="181" t="s">
        <v>263</v>
      </c>
      <c r="C157" s="375"/>
      <c r="D157" s="376"/>
      <c r="E157" s="376"/>
      <c r="F157" s="376"/>
      <c r="G157" s="377"/>
      <c r="H157" s="179">
        <f>H53+H43+H33+H23+H13+H73+H63+H87+H97+H107+H147</f>
        <v>971226</v>
      </c>
      <c r="I157" s="179">
        <f>I53+I43+I33+I23+I13+I73+I63+I87+I97+I107+I147</f>
        <v>120445</v>
      </c>
    </row>
    <row r="158" spans="1:9" ht="32.25" customHeight="1">
      <c r="A158" s="174"/>
      <c r="B158" s="180" t="s">
        <v>262</v>
      </c>
      <c r="C158" s="375"/>
      <c r="D158" s="376"/>
      <c r="E158" s="376"/>
      <c r="F158" s="376"/>
      <c r="G158" s="377"/>
      <c r="H158" s="179">
        <f>H54+H44+H34+H24+H14+H64+H74+H88+H98+H108+H148+H118+H128+H138</f>
        <v>7599794</v>
      </c>
      <c r="I158" s="179">
        <f>I54+I44+I34+I24+I14+I64+I74+I88+I98+I108+I148+I118+I128+I138</f>
        <v>2279611</v>
      </c>
    </row>
    <row r="159" spans="1:9" ht="32.25" customHeight="1">
      <c r="A159" s="174"/>
      <c r="B159" s="172" t="s">
        <v>261</v>
      </c>
      <c r="C159" s="375"/>
      <c r="D159" s="376"/>
      <c r="E159" s="376"/>
      <c r="F159" s="376"/>
      <c r="G159" s="377"/>
      <c r="H159" s="171">
        <v>0</v>
      </c>
      <c r="I159" s="171">
        <v>0</v>
      </c>
    </row>
    <row r="160" spans="1:9" ht="12.75">
      <c r="A160" s="174"/>
      <c r="B160" s="173"/>
      <c r="C160" s="375"/>
      <c r="D160" s="376"/>
      <c r="E160" s="376"/>
      <c r="F160" s="376"/>
      <c r="G160" s="377"/>
      <c r="H160" s="171"/>
      <c r="I160" s="171"/>
    </row>
    <row r="161" spans="1:9" ht="16.5" customHeight="1">
      <c r="A161" s="174"/>
      <c r="B161" s="178" t="s">
        <v>265</v>
      </c>
      <c r="C161" s="372"/>
      <c r="D161" s="373"/>
      <c r="E161" s="373"/>
      <c r="F161" s="373"/>
      <c r="G161" s="374"/>
      <c r="H161" s="177">
        <f>H55+H45+H35+H25+H15+H65+H75+H89+H99+H109+H149</f>
        <v>25441058</v>
      </c>
      <c r="I161" s="177">
        <f>I55+I45+I35+I25+I15+I65+I75+I89+I99+I109+I149</f>
        <v>17693683</v>
      </c>
    </row>
    <row r="162" spans="1:9" ht="18.75" customHeight="1">
      <c r="A162" s="174"/>
      <c r="B162" s="176" t="s">
        <v>264</v>
      </c>
      <c r="C162" s="375"/>
      <c r="D162" s="376"/>
      <c r="E162" s="376"/>
      <c r="F162" s="376"/>
      <c r="G162" s="377"/>
      <c r="H162" s="171">
        <f>H56+H46+H36+H26+H16+H66+H76+H90+H100+H110+H150</f>
        <v>7558140</v>
      </c>
      <c r="I162" s="171">
        <f>I56+I46+I36+I26+I16+I66+I76+I90+I100+I110+I150</f>
        <v>5321650</v>
      </c>
    </row>
    <row r="163" spans="1:9" ht="20.25" customHeight="1">
      <c r="A163" s="174"/>
      <c r="B163" s="176" t="s">
        <v>263</v>
      </c>
      <c r="C163" s="375"/>
      <c r="D163" s="381"/>
      <c r="E163" s="381"/>
      <c r="F163" s="381"/>
      <c r="G163" s="382"/>
      <c r="H163" s="171">
        <f>H57+H47+H37+H27+H17+H77+H67+H91+H101+H111+H151</f>
        <v>3581239</v>
      </c>
      <c r="I163" s="171">
        <f>I57+I47+I37+I27+I17+I77+I67+I91+I101+I111+I151</f>
        <v>2373243</v>
      </c>
    </row>
    <row r="164" spans="1:9" ht="32.25" customHeight="1">
      <c r="A164" s="174"/>
      <c r="B164" s="175" t="s">
        <v>262</v>
      </c>
      <c r="C164" s="375"/>
      <c r="D164" s="381"/>
      <c r="E164" s="381"/>
      <c r="F164" s="381"/>
      <c r="G164" s="382"/>
      <c r="H164" s="171">
        <f>H58+H48+H38+H28+H18+H68+H78+H92+H102+H112+H152</f>
        <v>14301679</v>
      </c>
      <c r="I164" s="171">
        <f>I58+I48+I38+I28+I18+I68+I78+I92+I102+I112+I152</f>
        <v>9998790</v>
      </c>
    </row>
    <row r="165" spans="1:9" ht="33" customHeight="1">
      <c r="A165" s="174"/>
      <c r="B165" s="173" t="s">
        <v>261</v>
      </c>
      <c r="C165" s="334"/>
      <c r="D165" s="383"/>
      <c r="E165" s="383"/>
      <c r="F165" s="383"/>
      <c r="G165" s="383"/>
      <c r="H165" s="171">
        <f>H59+H49+H39+H29+H19</f>
        <v>0</v>
      </c>
      <c r="I165" s="171">
        <f>I59+I49+I39+I29+I19</f>
        <v>0</v>
      </c>
    </row>
    <row r="166" spans="1:9" ht="12.75">
      <c r="A166" s="170"/>
      <c r="B166" s="170"/>
      <c r="C166" s="170"/>
      <c r="D166" s="170"/>
      <c r="E166" s="170"/>
      <c r="F166" s="170"/>
      <c r="G166" s="170"/>
      <c r="H166" s="170"/>
      <c r="I166" s="170"/>
    </row>
    <row r="167" spans="1:9" ht="12.75" customHeight="1" hidden="1">
      <c r="A167" s="169"/>
      <c r="B167" s="378"/>
      <c r="C167" s="378"/>
      <c r="D167" s="378"/>
      <c r="E167" s="378"/>
      <c r="F167" s="378"/>
      <c r="G167" s="378"/>
      <c r="H167" s="378"/>
      <c r="I167" s="378"/>
    </row>
    <row r="168" spans="1:9" ht="8.25" customHeight="1">
      <c r="A168" s="379" t="s">
        <v>260</v>
      </c>
      <c r="B168" s="380" t="s">
        <v>259</v>
      </c>
      <c r="C168" s="380"/>
      <c r="D168" s="380"/>
      <c r="E168" s="380"/>
      <c r="F168" s="380"/>
      <c r="G168" s="380"/>
      <c r="H168" s="380"/>
      <c r="I168" s="380"/>
    </row>
    <row r="169" spans="1:9" ht="36.75" customHeight="1">
      <c r="A169" s="379"/>
      <c r="B169" s="380"/>
      <c r="C169" s="380"/>
      <c r="D169" s="380"/>
      <c r="E169" s="380"/>
      <c r="F169" s="380"/>
      <c r="G169" s="380"/>
      <c r="H169" s="380"/>
      <c r="I169" s="380"/>
    </row>
    <row r="170" spans="1:9" ht="12.75" hidden="1">
      <c r="A170" s="379"/>
      <c r="B170" s="380"/>
      <c r="C170" s="380"/>
      <c r="D170" s="380"/>
      <c r="E170" s="380"/>
      <c r="F170" s="380"/>
      <c r="G170" s="380"/>
      <c r="H170" s="380"/>
      <c r="I170" s="380"/>
    </row>
  </sheetData>
  <sheetProtection/>
  <mergeCells count="129">
    <mergeCell ref="A134:A143"/>
    <mergeCell ref="B134:B137"/>
    <mergeCell ref="C134:C143"/>
    <mergeCell ref="D134:D143"/>
    <mergeCell ref="E134:E143"/>
    <mergeCell ref="F134:F143"/>
    <mergeCell ref="B138:B139"/>
    <mergeCell ref="B140:B143"/>
    <mergeCell ref="A124:A133"/>
    <mergeCell ref="B124:B127"/>
    <mergeCell ref="C124:C133"/>
    <mergeCell ref="D124:D133"/>
    <mergeCell ref="E124:E133"/>
    <mergeCell ref="F124:F133"/>
    <mergeCell ref="B128:B129"/>
    <mergeCell ref="B130:B133"/>
    <mergeCell ref="B167:I167"/>
    <mergeCell ref="A168:A170"/>
    <mergeCell ref="B168:I170"/>
    <mergeCell ref="C160:G160"/>
    <mergeCell ref="C161:G161"/>
    <mergeCell ref="C162:G162"/>
    <mergeCell ref="C163:G163"/>
    <mergeCell ref="C164:G164"/>
    <mergeCell ref="C165:G165"/>
    <mergeCell ref="C154:G154"/>
    <mergeCell ref="C155:G155"/>
    <mergeCell ref="C156:G156"/>
    <mergeCell ref="C157:G157"/>
    <mergeCell ref="C158:G158"/>
    <mergeCell ref="C159:G159"/>
    <mergeCell ref="A144:A153"/>
    <mergeCell ref="B144:B147"/>
    <mergeCell ref="C144:C153"/>
    <mergeCell ref="D144:D153"/>
    <mergeCell ref="E144:E153"/>
    <mergeCell ref="F144:F153"/>
    <mergeCell ref="B148:B149"/>
    <mergeCell ref="B150:B153"/>
    <mergeCell ref="A114:A123"/>
    <mergeCell ref="B114:B117"/>
    <mergeCell ref="C114:C123"/>
    <mergeCell ref="D114:D123"/>
    <mergeCell ref="E114:E123"/>
    <mergeCell ref="F114:F123"/>
    <mergeCell ref="B118:B119"/>
    <mergeCell ref="B120:B123"/>
    <mergeCell ref="A104:A113"/>
    <mergeCell ref="B104:B107"/>
    <mergeCell ref="C104:C113"/>
    <mergeCell ref="D104:D113"/>
    <mergeCell ref="E104:E113"/>
    <mergeCell ref="F104:F113"/>
    <mergeCell ref="B108:B109"/>
    <mergeCell ref="B110:B113"/>
    <mergeCell ref="A94:A103"/>
    <mergeCell ref="B94:B97"/>
    <mergeCell ref="C94:C103"/>
    <mergeCell ref="D94:D103"/>
    <mergeCell ref="E94:E103"/>
    <mergeCell ref="F94:F103"/>
    <mergeCell ref="B101:B103"/>
    <mergeCell ref="A84:A93"/>
    <mergeCell ref="B84:B87"/>
    <mergeCell ref="C84:C93"/>
    <mergeCell ref="D84:D93"/>
    <mergeCell ref="E84:E93"/>
    <mergeCell ref="F84:F93"/>
    <mergeCell ref="B88:B89"/>
    <mergeCell ref="B90:B91"/>
    <mergeCell ref="A70:A83"/>
    <mergeCell ref="B70:B73"/>
    <mergeCell ref="C70:C83"/>
    <mergeCell ref="D70:D83"/>
    <mergeCell ref="E70:E83"/>
    <mergeCell ref="F70:F83"/>
    <mergeCell ref="B75:B83"/>
    <mergeCell ref="A60:A69"/>
    <mergeCell ref="B60:B63"/>
    <mergeCell ref="C60:C69"/>
    <mergeCell ref="D60:D69"/>
    <mergeCell ref="E60:E69"/>
    <mergeCell ref="F60:F69"/>
    <mergeCell ref="B64:B65"/>
    <mergeCell ref="B66:B69"/>
    <mergeCell ref="A50:A59"/>
    <mergeCell ref="B50:B53"/>
    <mergeCell ref="C50:C59"/>
    <mergeCell ref="D50:D59"/>
    <mergeCell ref="E50:E59"/>
    <mergeCell ref="F50:F59"/>
    <mergeCell ref="B55:B59"/>
    <mergeCell ref="A40:A49"/>
    <mergeCell ref="B40:B43"/>
    <mergeCell ref="C40:C49"/>
    <mergeCell ref="D40:D49"/>
    <mergeCell ref="E40:E49"/>
    <mergeCell ref="F40:F49"/>
    <mergeCell ref="B47:B49"/>
    <mergeCell ref="A30:A39"/>
    <mergeCell ref="B30:B33"/>
    <mergeCell ref="C30:C39"/>
    <mergeCell ref="D30:D39"/>
    <mergeCell ref="E30:E39"/>
    <mergeCell ref="F30:F39"/>
    <mergeCell ref="B36:B39"/>
    <mergeCell ref="A20:A29"/>
    <mergeCell ref="C20:C29"/>
    <mergeCell ref="D20:D29"/>
    <mergeCell ref="E20:E29"/>
    <mergeCell ref="F20:F29"/>
    <mergeCell ref="B21:B22"/>
    <mergeCell ref="B23:B29"/>
    <mergeCell ref="A10:A19"/>
    <mergeCell ref="C10:C19"/>
    <mergeCell ref="D10:D19"/>
    <mergeCell ref="E10:E19"/>
    <mergeCell ref="F10:F19"/>
    <mergeCell ref="B14:B19"/>
    <mergeCell ref="G2:I2"/>
    <mergeCell ref="A3:I5"/>
    <mergeCell ref="A7:A8"/>
    <mergeCell ref="B7:B8"/>
    <mergeCell ref="C7:C8"/>
    <mergeCell ref="D7:D8"/>
    <mergeCell ref="E7:E8"/>
    <mergeCell ref="F7:F8"/>
    <mergeCell ref="G7:H7"/>
    <mergeCell ref="I7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workbookViewId="0" topLeftCell="A1">
      <selection activeCell="S9" sqref="S9"/>
    </sheetView>
  </sheetViews>
  <sheetFormatPr defaultColWidth="9.33203125" defaultRowHeight="12.75"/>
  <cols>
    <col min="1" max="1" width="6" style="16" customWidth="1"/>
    <col min="2" max="2" width="9.5" style="16" customWidth="1"/>
    <col min="3" max="3" width="7.83203125" style="16" customWidth="1"/>
    <col min="4" max="4" width="13.66015625" style="16" customWidth="1"/>
    <col min="5" max="5" width="16.83203125" style="16" customWidth="1"/>
    <col min="6" max="6" width="13.5" style="16" customWidth="1"/>
    <col min="7" max="7" width="13.66015625" style="16" customWidth="1"/>
    <col min="8" max="8" width="13.33203125" style="16" customWidth="1"/>
    <col min="9" max="9" width="7.33203125" style="16" customWidth="1"/>
    <col min="10" max="10" width="11.83203125" style="16" customWidth="1"/>
    <col min="11" max="11" width="10.16015625" style="3" customWidth="1"/>
    <col min="12" max="12" width="12.83203125" style="3" customWidth="1"/>
    <col min="13" max="13" width="12.66015625" style="3" bestFit="1" customWidth="1"/>
    <col min="14" max="14" width="12.83203125" style="3" customWidth="1"/>
    <col min="15" max="15" width="7.66015625" style="3" customWidth="1"/>
    <col min="16" max="16" width="8.33203125" style="3" customWidth="1"/>
    <col min="17" max="16384" width="9.33203125" style="3" customWidth="1"/>
  </cols>
  <sheetData>
    <row r="1" spans="1:16" ht="39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3"/>
      <c r="L1" s="43"/>
      <c r="M1" s="384" t="s">
        <v>506</v>
      </c>
      <c r="N1" s="384"/>
      <c r="O1" s="384"/>
      <c r="P1" s="384"/>
    </row>
    <row r="2" spans="1:16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3"/>
      <c r="L2" s="43"/>
      <c r="M2" s="43"/>
      <c r="N2" s="43"/>
      <c r="O2" s="43"/>
      <c r="P2" s="43"/>
    </row>
    <row r="3" spans="1:16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3"/>
      <c r="L3" s="43"/>
      <c r="M3" s="43"/>
      <c r="N3" s="43"/>
      <c r="O3" s="43"/>
      <c r="P3" s="43"/>
    </row>
    <row r="4" spans="1:17" ht="36" customHeight="1">
      <c r="A4" s="395" t="s">
        <v>102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46"/>
    </row>
    <row r="5" spans="1:16" s="27" customFormat="1" ht="18.75" customHeight="1">
      <c r="A5" s="45"/>
      <c r="B5" s="45"/>
      <c r="C5" s="45"/>
      <c r="D5" s="45"/>
      <c r="E5" s="45"/>
      <c r="F5" s="45"/>
      <c r="G5" s="44"/>
      <c r="H5" s="44"/>
      <c r="I5" s="44"/>
      <c r="J5" s="44"/>
      <c r="K5" s="44"/>
      <c r="L5" s="43"/>
      <c r="M5" s="43"/>
      <c r="N5" s="43"/>
      <c r="O5" s="43"/>
      <c r="P5" s="42" t="s">
        <v>101</v>
      </c>
    </row>
    <row r="6" spans="1:16" s="27" customFormat="1" ht="12.75">
      <c r="A6" s="386" t="s">
        <v>0</v>
      </c>
      <c r="B6" s="386" t="s">
        <v>1</v>
      </c>
      <c r="C6" s="386" t="s">
        <v>2</v>
      </c>
      <c r="D6" s="386" t="s">
        <v>100</v>
      </c>
      <c r="E6" s="386" t="s">
        <v>99</v>
      </c>
      <c r="F6" s="392" t="s">
        <v>25</v>
      </c>
      <c r="G6" s="396"/>
      <c r="H6" s="396"/>
      <c r="I6" s="396"/>
      <c r="J6" s="396"/>
      <c r="K6" s="396"/>
      <c r="L6" s="396"/>
      <c r="M6" s="396"/>
      <c r="N6" s="396"/>
      <c r="O6" s="396"/>
      <c r="P6" s="393"/>
    </row>
    <row r="7" spans="1:16" s="27" customFormat="1" ht="12.75">
      <c r="A7" s="387"/>
      <c r="B7" s="387"/>
      <c r="C7" s="387"/>
      <c r="D7" s="387"/>
      <c r="E7" s="387"/>
      <c r="F7" s="386" t="s">
        <v>98</v>
      </c>
      <c r="G7" s="394" t="s">
        <v>25</v>
      </c>
      <c r="H7" s="394"/>
      <c r="I7" s="394"/>
      <c r="J7" s="394"/>
      <c r="K7" s="394"/>
      <c r="L7" s="386" t="s">
        <v>97</v>
      </c>
      <c r="M7" s="389" t="s">
        <v>25</v>
      </c>
      <c r="N7" s="390"/>
      <c r="O7" s="390"/>
      <c r="P7" s="391"/>
    </row>
    <row r="8" spans="1:16" s="27" customFormat="1" ht="25.5" customHeight="1">
      <c r="A8" s="387"/>
      <c r="B8" s="387"/>
      <c r="C8" s="387"/>
      <c r="D8" s="387"/>
      <c r="E8" s="387"/>
      <c r="F8" s="387"/>
      <c r="G8" s="392" t="s">
        <v>96</v>
      </c>
      <c r="H8" s="393"/>
      <c r="I8" s="386" t="s">
        <v>95</v>
      </c>
      <c r="J8" s="386" t="s">
        <v>94</v>
      </c>
      <c r="K8" s="386" t="s">
        <v>93</v>
      </c>
      <c r="L8" s="387"/>
      <c r="M8" s="392" t="s">
        <v>28</v>
      </c>
      <c r="N8" s="41" t="s">
        <v>27</v>
      </c>
      <c r="O8" s="394" t="s">
        <v>92</v>
      </c>
      <c r="P8" s="394" t="s">
        <v>91</v>
      </c>
    </row>
    <row r="9" spans="1:16" s="27" customFormat="1" ht="80.25" customHeight="1">
      <c r="A9" s="388"/>
      <c r="B9" s="388"/>
      <c r="C9" s="388"/>
      <c r="D9" s="388"/>
      <c r="E9" s="388"/>
      <c r="F9" s="388"/>
      <c r="G9" s="40" t="s">
        <v>18</v>
      </c>
      <c r="H9" s="40" t="s">
        <v>90</v>
      </c>
      <c r="I9" s="388"/>
      <c r="J9" s="388"/>
      <c r="K9" s="388"/>
      <c r="L9" s="388"/>
      <c r="M9" s="394"/>
      <c r="N9" s="39" t="s">
        <v>22</v>
      </c>
      <c r="O9" s="394"/>
      <c r="P9" s="394"/>
    </row>
    <row r="10" spans="1:16" s="27" customFormat="1" ht="10.5" customHeight="1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38">
        <v>13</v>
      </c>
      <c r="N10" s="38">
        <v>14</v>
      </c>
      <c r="O10" s="38">
        <v>15</v>
      </c>
      <c r="P10" s="38">
        <v>16</v>
      </c>
    </row>
    <row r="11" spans="1:16" s="27" customFormat="1" ht="12.75">
      <c r="A11" s="37" t="s">
        <v>62</v>
      </c>
      <c r="B11" s="37"/>
      <c r="C11" s="36"/>
      <c r="D11" s="30">
        <f aca="true" t="shared" si="0" ref="D11:P11">D12+D13</f>
        <v>2373243</v>
      </c>
      <c r="E11" s="30">
        <f t="shared" si="0"/>
        <v>2373243</v>
      </c>
      <c r="F11" s="30">
        <f t="shared" si="0"/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2373243</v>
      </c>
      <c r="M11" s="30">
        <f t="shared" si="0"/>
        <v>2373243</v>
      </c>
      <c r="N11" s="30">
        <f t="shared" si="0"/>
        <v>1040243</v>
      </c>
      <c r="O11" s="30">
        <f t="shared" si="0"/>
        <v>0</v>
      </c>
      <c r="P11" s="30">
        <f t="shared" si="0"/>
        <v>0</v>
      </c>
    </row>
    <row r="12" spans="1:18" s="27" customFormat="1" ht="12.75">
      <c r="A12" s="35" t="s">
        <v>62</v>
      </c>
      <c r="B12" s="35" t="s">
        <v>63</v>
      </c>
      <c r="C12" s="34">
        <v>6410</v>
      </c>
      <c r="D12" s="33">
        <v>1333000</v>
      </c>
      <c r="E12" s="33">
        <f>F12+L12</f>
        <v>1333000</v>
      </c>
      <c r="F12" s="33">
        <f>H12</f>
        <v>0</v>
      </c>
      <c r="G12" s="28">
        <v>0</v>
      </c>
      <c r="H12" s="28">
        <v>0</v>
      </c>
      <c r="I12" s="28">
        <v>0</v>
      </c>
      <c r="J12" s="28">
        <v>0</v>
      </c>
      <c r="K12" s="28">
        <f>-T12</f>
        <v>0</v>
      </c>
      <c r="L12" s="28">
        <v>1333000</v>
      </c>
      <c r="M12" s="28">
        <v>1333000</v>
      </c>
      <c r="N12" s="28">
        <v>0</v>
      </c>
      <c r="O12" s="28">
        <v>0</v>
      </c>
      <c r="P12" s="28">
        <v>0</v>
      </c>
      <c r="Q12" s="24"/>
      <c r="R12" s="24"/>
    </row>
    <row r="13" spans="1:18" s="27" customFormat="1" ht="12.75">
      <c r="A13" s="35"/>
      <c r="B13" s="35"/>
      <c r="C13" s="22">
        <v>6419</v>
      </c>
      <c r="D13" s="21">
        <v>1040243</v>
      </c>
      <c r="E13" s="21">
        <v>1040243</v>
      </c>
      <c r="F13" s="21">
        <f>K13</f>
        <v>0</v>
      </c>
      <c r="G13" s="20"/>
      <c r="H13" s="20"/>
      <c r="I13" s="20"/>
      <c r="J13" s="20"/>
      <c r="K13" s="20">
        <v>0</v>
      </c>
      <c r="L13" s="20">
        <v>1040243</v>
      </c>
      <c r="M13" s="20">
        <v>1040243</v>
      </c>
      <c r="N13" s="20">
        <v>1040243</v>
      </c>
      <c r="O13" s="20"/>
      <c r="P13" s="20"/>
      <c r="Q13" s="24"/>
      <c r="R13" s="24"/>
    </row>
    <row r="14" spans="1:16" s="27" customFormat="1" ht="12.75">
      <c r="A14" s="32" t="s">
        <v>89</v>
      </c>
      <c r="B14" s="31"/>
      <c r="C14" s="165"/>
      <c r="D14" s="26">
        <f aca="true" t="shared" si="1" ref="D14:M14">SUM(D15)</f>
        <v>50000</v>
      </c>
      <c r="E14" s="26">
        <f t="shared" si="1"/>
        <v>50000</v>
      </c>
      <c r="F14" s="26">
        <f t="shared" si="1"/>
        <v>50000</v>
      </c>
      <c r="G14" s="26">
        <f t="shared" si="1"/>
        <v>18000</v>
      </c>
      <c r="H14" s="26">
        <f t="shared" si="1"/>
        <v>32000</v>
      </c>
      <c r="I14" s="26">
        <f t="shared" si="1"/>
        <v>0</v>
      </c>
      <c r="J14" s="26">
        <f t="shared" si="1"/>
        <v>0</v>
      </c>
      <c r="K14" s="30">
        <f t="shared" si="1"/>
        <v>0</v>
      </c>
      <c r="L14" s="30">
        <f t="shared" si="1"/>
        <v>0</v>
      </c>
      <c r="M14" s="30">
        <f t="shared" si="1"/>
        <v>0</v>
      </c>
      <c r="N14" s="30">
        <v>0</v>
      </c>
      <c r="O14" s="30">
        <f>SUM(O15)</f>
        <v>0</v>
      </c>
      <c r="P14" s="30">
        <f>SUM(P15)</f>
        <v>0</v>
      </c>
    </row>
    <row r="15" spans="1:18" s="27" customFormat="1" ht="12.75">
      <c r="A15" s="2">
        <v>700</v>
      </c>
      <c r="B15" s="2">
        <v>70005</v>
      </c>
      <c r="C15" s="22">
        <v>2110</v>
      </c>
      <c r="D15" s="21">
        <v>50000</v>
      </c>
      <c r="E15" s="21">
        <f>SUM(F15)</f>
        <v>50000</v>
      </c>
      <c r="F15" s="21">
        <f>SUM(G15:H15)</f>
        <v>50000</v>
      </c>
      <c r="G15" s="20">
        <v>18000</v>
      </c>
      <c r="H15" s="20">
        <v>32000</v>
      </c>
      <c r="I15" s="20">
        <v>0</v>
      </c>
      <c r="J15" s="20">
        <v>0</v>
      </c>
      <c r="K15" s="28">
        <v>0</v>
      </c>
      <c r="L15" s="28">
        <v>0</v>
      </c>
      <c r="M15" s="28">
        <v>0</v>
      </c>
      <c r="N15" s="28">
        <f>SUM(O15+Q15+R15)</f>
        <v>0</v>
      </c>
      <c r="O15" s="28">
        <v>0</v>
      </c>
      <c r="P15" s="28">
        <v>0</v>
      </c>
      <c r="Q15" s="24"/>
      <c r="R15" s="24"/>
    </row>
    <row r="16" spans="1:18" s="27" customFormat="1" ht="12.75">
      <c r="A16" s="23">
        <v>710</v>
      </c>
      <c r="B16" s="23"/>
      <c r="C16" s="165"/>
      <c r="D16" s="26">
        <f aca="true" t="shared" si="2" ref="D16:P16">SUM(D17:D19)</f>
        <v>346500</v>
      </c>
      <c r="E16" s="26">
        <f t="shared" si="2"/>
        <v>346500</v>
      </c>
      <c r="F16" s="26">
        <f t="shared" si="2"/>
        <v>346500</v>
      </c>
      <c r="G16" s="26">
        <f t="shared" si="2"/>
        <v>220321</v>
      </c>
      <c r="H16" s="26">
        <f t="shared" si="2"/>
        <v>126179</v>
      </c>
      <c r="I16" s="26">
        <f t="shared" si="2"/>
        <v>0</v>
      </c>
      <c r="J16" s="26">
        <f t="shared" si="2"/>
        <v>0</v>
      </c>
      <c r="K16" s="26">
        <f t="shared" si="2"/>
        <v>0</v>
      </c>
      <c r="L16" s="26">
        <f t="shared" si="2"/>
        <v>0</v>
      </c>
      <c r="M16" s="26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29"/>
      <c r="R16" s="29"/>
    </row>
    <row r="17" spans="1:18" s="27" customFormat="1" ht="12.75">
      <c r="A17" s="2">
        <v>710</v>
      </c>
      <c r="B17" s="2">
        <v>71013</v>
      </c>
      <c r="C17" s="22">
        <v>2110</v>
      </c>
      <c r="D17" s="21">
        <v>60000</v>
      </c>
      <c r="E17" s="21">
        <f>SUM(F17)</f>
        <v>60000</v>
      </c>
      <c r="F17" s="21">
        <f>SUM(H17)</f>
        <v>60000</v>
      </c>
      <c r="G17" s="20">
        <v>0</v>
      </c>
      <c r="H17" s="20">
        <v>60000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8">
        <f>SUM(O17+Q17+R17)</f>
        <v>0</v>
      </c>
      <c r="O17" s="28">
        <v>0</v>
      </c>
      <c r="P17" s="28">
        <v>0</v>
      </c>
      <c r="Q17" s="24"/>
      <c r="R17" s="24"/>
    </row>
    <row r="18" spans="1:16" s="27" customFormat="1" ht="12.75">
      <c r="A18" s="2">
        <v>710</v>
      </c>
      <c r="B18" s="2">
        <v>71014</v>
      </c>
      <c r="C18" s="22">
        <v>2110</v>
      </c>
      <c r="D18" s="21">
        <v>20000</v>
      </c>
      <c r="E18" s="21">
        <f>SUM(N18+F18)</f>
        <v>20000</v>
      </c>
      <c r="F18" s="21">
        <f>SUM(G18:K18)</f>
        <v>20000</v>
      </c>
      <c r="G18" s="20">
        <v>0</v>
      </c>
      <c r="H18" s="20">
        <v>20000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8">
        <f>SUM(O18+Q18+R18)</f>
        <v>0</v>
      </c>
      <c r="O18" s="28">
        <v>0</v>
      </c>
      <c r="P18" s="28">
        <v>0</v>
      </c>
    </row>
    <row r="19" spans="1:16" s="27" customFormat="1" ht="12.75">
      <c r="A19" s="2">
        <v>710</v>
      </c>
      <c r="B19" s="2">
        <v>71015</v>
      </c>
      <c r="C19" s="22">
        <v>2110</v>
      </c>
      <c r="D19" s="21">
        <v>266500</v>
      </c>
      <c r="E19" s="21">
        <f>SUM(F19)</f>
        <v>266500</v>
      </c>
      <c r="F19" s="21">
        <f>SUM(G19:H19)</f>
        <v>266500</v>
      </c>
      <c r="G19" s="20">
        <v>220321</v>
      </c>
      <c r="H19" s="20">
        <v>46179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f>SUM(O19+Q19+R19)</f>
        <v>0</v>
      </c>
      <c r="O19" s="20">
        <v>0</v>
      </c>
      <c r="P19" s="20">
        <v>0</v>
      </c>
    </row>
    <row r="20" spans="1:16" s="27" customFormat="1" ht="12.75">
      <c r="A20" s="23">
        <v>750</v>
      </c>
      <c r="B20" s="23"/>
      <c r="C20" s="165"/>
      <c r="D20" s="26">
        <f aca="true" t="shared" si="3" ref="D20:P20">SUM(D21:D22)</f>
        <v>168792</v>
      </c>
      <c r="E20" s="26">
        <f t="shared" si="3"/>
        <v>168792</v>
      </c>
      <c r="F20" s="26">
        <f t="shared" si="3"/>
        <v>168792</v>
      </c>
      <c r="G20" s="26">
        <f t="shared" si="3"/>
        <v>161439</v>
      </c>
      <c r="H20" s="26">
        <f t="shared" si="3"/>
        <v>7353</v>
      </c>
      <c r="I20" s="26">
        <f t="shared" si="3"/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0</v>
      </c>
      <c r="O20" s="26">
        <f t="shared" si="3"/>
        <v>0</v>
      </c>
      <c r="P20" s="26">
        <f t="shared" si="3"/>
        <v>0</v>
      </c>
    </row>
    <row r="21" spans="1:16" s="27" customFormat="1" ht="12.75">
      <c r="A21" s="2">
        <v>750</v>
      </c>
      <c r="B21" s="2">
        <v>75011</v>
      </c>
      <c r="C21" s="22">
        <v>2110</v>
      </c>
      <c r="D21" s="21">
        <f>E21</f>
        <v>152352</v>
      </c>
      <c r="E21" s="21">
        <f>SUM(N21+F21)</f>
        <v>152352</v>
      </c>
      <c r="F21" s="21">
        <f>SUM(G21:K21)</f>
        <v>152352</v>
      </c>
      <c r="G21" s="20">
        <v>152352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f>SUM(O21+Q21+R21)</f>
        <v>0</v>
      </c>
      <c r="O21" s="20">
        <v>0</v>
      </c>
      <c r="P21" s="20">
        <v>0</v>
      </c>
    </row>
    <row r="22" spans="1:16" s="27" customFormat="1" ht="12.75">
      <c r="A22" s="2">
        <v>750</v>
      </c>
      <c r="B22" s="2">
        <v>75045</v>
      </c>
      <c r="C22" s="22">
        <v>2110</v>
      </c>
      <c r="D22" s="21">
        <v>16440</v>
      </c>
      <c r="E22" s="21">
        <f>SUM(F22)</f>
        <v>16440</v>
      </c>
      <c r="F22" s="21">
        <f>SUM(G22:H22)</f>
        <v>16440</v>
      </c>
      <c r="G22" s="20">
        <v>9087</v>
      </c>
      <c r="H22" s="20">
        <v>7353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f>SUM(O22+Q22+R22)</f>
        <v>0</v>
      </c>
      <c r="O22" s="20">
        <v>0</v>
      </c>
      <c r="P22" s="20">
        <v>0</v>
      </c>
    </row>
    <row r="23" spans="1:16" s="27" customFormat="1" ht="12.75">
      <c r="A23" s="23">
        <v>751</v>
      </c>
      <c r="B23" s="23"/>
      <c r="C23" s="165"/>
      <c r="D23" s="26">
        <f>SUM(D24)</f>
        <v>63142</v>
      </c>
      <c r="E23" s="26">
        <f>SUM(E24)</f>
        <v>63142</v>
      </c>
      <c r="F23" s="26">
        <f>SUM(F24)</f>
        <v>63142</v>
      </c>
      <c r="G23" s="26">
        <f>SUM(G24)</f>
        <v>4538</v>
      </c>
      <c r="H23" s="26">
        <f>SUM(H24)</f>
        <v>53504</v>
      </c>
      <c r="I23" s="26">
        <f>SUM(I24:I25)</f>
        <v>0</v>
      </c>
      <c r="J23" s="26">
        <f>SUM(J24)</f>
        <v>5100</v>
      </c>
      <c r="K23" s="26">
        <f>SUM(K24:K25)</f>
        <v>0</v>
      </c>
      <c r="L23" s="26">
        <f>SUM(L24)</f>
        <v>0</v>
      </c>
      <c r="M23" s="26">
        <f>SUM(M24)</f>
        <v>0</v>
      </c>
      <c r="N23" s="26">
        <f>SUM(N24:N25)</f>
        <v>0</v>
      </c>
      <c r="O23" s="26">
        <f>SUM(O24:O25)</f>
        <v>0</v>
      </c>
      <c r="P23" s="26">
        <f>SUM(P24:P25)</f>
        <v>0</v>
      </c>
    </row>
    <row r="24" spans="1:16" s="27" customFormat="1" ht="12.75">
      <c r="A24" s="2">
        <v>751</v>
      </c>
      <c r="B24" s="2">
        <v>75109</v>
      </c>
      <c r="C24" s="22">
        <v>2110</v>
      </c>
      <c r="D24" s="21">
        <f>E24</f>
        <v>63142</v>
      </c>
      <c r="E24" s="21">
        <f>SUM(N24+F24)</f>
        <v>63142</v>
      </c>
      <c r="F24" s="21">
        <f>SUM(G24:K24)</f>
        <v>63142</v>
      </c>
      <c r="G24" s="20">
        <v>4538</v>
      </c>
      <c r="H24" s="20">
        <v>53504</v>
      </c>
      <c r="I24" s="20">
        <v>0</v>
      </c>
      <c r="J24" s="20">
        <v>5100</v>
      </c>
      <c r="K24" s="20">
        <v>0</v>
      </c>
      <c r="L24" s="20">
        <v>0</v>
      </c>
      <c r="M24" s="20">
        <v>0</v>
      </c>
      <c r="N24" s="20">
        <f>SUM(O24+Q24+R24)</f>
        <v>0</v>
      </c>
      <c r="O24" s="20">
        <v>0</v>
      </c>
      <c r="P24" s="20">
        <v>0</v>
      </c>
    </row>
    <row r="25" spans="1:16" s="25" customFormat="1" ht="14.25" customHeight="1">
      <c r="A25" s="23">
        <v>754</v>
      </c>
      <c r="B25" s="23"/>
      <c r="C25" s="165"/>
      <c r="D25" s="26">
        <f>SUM(D26:D29)</f>
        <v>3469772</v>
      </c>
      <c r="E25" s="26">
        <f>SUM(E26:E29)</f>
        <v>3469772</v>
      </c>
      <c r="F25" s="26">
        <f>SUM(F26:F29)</f>
        <v>3379357</v>
      </c>
      <c r="G25" s="26">
        <f>SUM(G26:G29)</f>
        <v>2894841</v>
      </c>
      <c r="H25" s="26">
        <f>SUM(H26:H29)</f>
        <v>334088</v>
      </c>
      <c r="I25" s="26">
        <f>SUM(I26)</f>
        <v>0</v>
      </c>
      <c r="J25" s="26">
        <f>SUM(J26:J29)</f>
        <v>150428</v>
      </c>
      <c r="K25" s="26">
        <f>SUM(K26)</f>
        <v>0</v>
      </c>
      <c r="L25" s="26">
        <f>SUM(L26:L29)</f>
        <v>90415</v>
      </c>
      <c r="M25" s="26">
        <f>SUM(M26:M29)</f>
        <v>90415</v>
      </c>
      <c r="N25" s="26">
        <f>SUM(N26)</f>
        <v>0</v>
      </c>
      <c r="O25" s="26">
        <f>SUM(O26)</f>
        <v>0</v>
      </c>
      <c r="P25" s="26">
        <f>SUM(P26)</f>
        <v>0</v>
      </c>
    </row>
    <row r="26" spans="1:16" ht="12.75" customHeight="1">
      <c r="A26" s="2">
        <v>754</v>
      </c>
      <c r="B26" s="2">
        <v>75411</v>
      </c>
      <c r="C26" s="22">
        <v>2110</v>
      </c>
      <c r="D26" s="21">
        <v>3347477</v>
      </c>
      <c r="E26" s="21">
        <f>SUM(F26)</f>
        <v>3347477</v>
      </c>
      <c r="F26" s="21">
        <f>SUM(G26:J26)</f>
        <v>3347477</v>
      </c>
      <c r="G26" s="20">
        <v>2883211</v>
      </c>
      <c r="H26" s="20">
        <v>313838</v>
      </c>
      <c r="I26" s="20">
        <v>0</v>
      </c>
      <c r="J26" s="20">
        <v>150428</v>
      </c>
      <c r="K26" s="20">
        <v>0</v>
      </c>
      <c r="L26" s="20">
        <v>0</v>
      </c>
      <c r="M26" s="20">
        <v>0</v>
      </c>
      <c r="N26" s="20">
        <f>SUM(O26+Q26+R26)</f>
        <v>0</v>
      </c>
      <c r="O26" s="20">
        <v>0</v>
      </c>
      <c r="P26" s="20">
        <v>0</v>
      </c>
    </row>
    <row r="27" spans="1:16" ht="12.75" customHeight="1">
      <c r="A27" s="2"/>
      <c r="B27" s="2"/>
      <c r="C27" s="22">
        <v>6410</v>
      </c>
      <c r="D27" s="21">
        <v>85515</v>
      </c>
      <c r="E27" s="21">
        <v>85515</v>
      </c>
      <c r="F27" s="21">
        <f>SUM(G27:J27)</f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85515</v>
      </c>
      <c r="M27" s="20">
        <v>85515</v>
      </c>
      <c r="N27" s="20">
        <f>SUM(O27+Q27+R27)</f>
        <v>0</v>
      </c>
      <c r="O27" s="20">
        <v>0</v>
      </c>
      <c r="P27" s="20">
        <v>0</v>
      </c>
    </row>
    <row r="28" spans="1:16" ht="12.75" customHeight="1">
      <c r="A28" s="2">
        <v>754</v>
      </c>
      <c r="B28" s="2">
        <v>75478</v>
      </c>
      <c r="C28" s="22">
        <v>2110</v>
      </c>
      <c r="D28" s="21">
        <v>31880</v>
      </c>
      <c r="E28" s="21">
        <f>SUM(F28)</f>
        <v>31880</v>
      </c>
      <c r="F28" s="21">
        <f>SUM(G28:J28)</f>
        <v>31880</v>
      </c>
      <c r="G28" s="20">
        <v>11630</v>
      </c>
      <c r="H28" s="20">
        <v>20250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f>SUM(O28+Q28+R28)</f>
        <v>0</v>
      </c>
      <c r="O28" s="20">
        <v>0</v>
      </c>
      <c r="P28" s="20">
        <v>0</v>
      </c>
    </row>
    <row r="29" spans="1:16" ht="12.75" customHeight="1">
      <c r="A29" s="2"/>
      <c r="B29" s="2"/>
      <c r="C29" s="22">
        <v>6410</v>
      </c>
      <c r="D29" s="21">
        <v>4900</v>
      </c>
      <c r="E29" s="21">
        <v>4900</v>
      </c>
      <c r="F29" s="21">
        <f>SUM(G29:J29)</f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4900</v>
      </c>
      <c r="M29" s="20">
        <v>4900</v>
      </c>
      <c r="N29" s="20">
        <f>SUM(O29+Q29+R29)</f>
        <v>0</v>
      </c>
      <c r="O29" s="20">
        <v>0</v>
      </c>
      <c r="P29" s="20">
        <v>0</v>
      </c>
    </row>
    <row r="30" spans="1:16" ht="12.75">
      <c r="A30" s="23">
        <v>851</v>
      </c>
      <c r="B30" s="164"/>
      <c r="C30" s="165"/>
      <c r="D30" s="19">
        <f>D31</f>
        <v>3304659</v>
      </c>
      <c r="E30" s="19">
        <f aca="true" t="shared" si="4" ref="E30:P30">SUM(E31)</f>
        <v>3304659</v>
      </c>
      <c r="F30" s="19">
        <f t="shared" si="4"/>
        <v>3304659</v>
      </c>
      <c r="G30" s="19">
        <f t="shared" si="4"/>
        <v>0</v>
      </c>
      <c r="H30" s="19">
        <f t="shared" si="4"/>
        <v>3304659</v>
      </c>
      <c r="I30" s="19">
        <f t="shared" si="4"/>
        <v>0</v>
      </c>
      <c r="J30" s="19">
        <f t="shared" si="4"/>
        <v>0</v>
      </c>
      <c r="K30" s="19">
        <f t="shared" si="4"/>
        <v>0</v>
      </c>
      <c r="L30" s="19">
        <f t="shared" si="4"/>
        <v>0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 t="shared" si="4"/>
        <v>0</v>
      </c>
    </row>
    <row r="31" spans="1:17" ht="12.75">
      <c r="A31" s="2">
        <v>851</v>
      </c>
      <c r="B31" s="2">
        <v>85156</v>
      </c>
      <c r="C31" s="22">
        <v>2110</v>
      </c>
      <c r="D31" s="20">
        <v>3304659</v>
      </c>
      <c r="E31" s="21">
        <f>SUM(H31)</f>
        <v>3304659</v>
      </c>
      <c r="F31" s="21">
        <f>SUM(H31)</f>
        <v>3304659</v>
      </c>
      <c r="G31" s="20">
        <v>0</v>
      </c>
      <c r="H31" s="20">
        <v>3304659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f>SUM(O31+Q31+R31)</f>
        <v>0</v>
      </c>
      <c r="O31" s="20">
        <v>0</v>
      </c>
      <c r="P31" s="20">
        <v>0</v>
      </c>
      <c r="Q31" s="24"/>
    </row>
    <row r="32" spans="1:16" ht="12.75">
      <c r="A32" s="23">
        <v>853</v>
      </c>
      <c r="B32" s="164"/>
      <c r="C32" s="165"/>
      <c r="D32" s="167">
        <f>SUM(D33)</f>
        <v>361285</v>
      </c>
      <c r="E32" s="167">
        <f>E33</f>
        <v>361285</v>
      </c>
      <c r="F32" s="167">
        <f>F33</f>
        <v>361285</v>
      </c>
      <c r="G32" s="167">
        <f>G33</f>
        <v>314372</v>
      </c>
      <c r="H32" s="19">
        <f>H33</f>
        <v>46913</v>
      </c>
      <c r="I32" s="19">
        <f aca="true" t="shared" si="5" ref="I32:P32">SUM(I33)</f>
        <v>0</v>
      </c>
      <c r="J32" s="19">
        <f t="shared" si="5"/>
        <v>0</v>
      </c>
      <c r="K32" s="19">
        <f t="shared" si="5"/>
        <v>0</v>
      </c>
      <c r="L32" s="19">
        <f t="shared" si="5"/>
        <v>0</v>
      </c>
      <c r="M32" s="19">
        <f t="shared" si="5"/>
        <v>0</v>
      </c>
      <c r="N32" s="19">
        <f t="shared" si="5"/>
        <v>0</v>
      </c>
      <c r="O32" s="19">
        <f t="shared" si="5"/>
        <v>0</v>
      </c>
      <c r="P32" s="19">
        <f t="shared" si="5"/>
        <v>0</v>
      </c>
    </row>
    <row r="33" spans="1:16" ht="12.75">
      <c r="A33" s="2">
        <v>853</v>
      </c>
      <c r="B33" s="2">
        <v>85321</v>
      </c>
      <c r="C33" s="22">
        <v>2110</v>
      </c>
      <c r="D33" s="166">
        <v>361285</v>
      </c>
      <c r="E33" s="21">
        <f>SUM(H33+G33+E38)</f>
        <v>361285</v>
      </c>
      <c r="F33" s="20">
        <f>SUM(G33:K33)</f>
        <v>361285</v>
      </c>
      <c r="G33" s="20">
        <v>314372</v>
      </c>
      <c r="H33" s="20">
        <v>46913</v>
      </c>
      <c r="I33" s="20">
        <v>0</v>
      </c>
      <c r="J33" s="20">
        <v>0</v>
      </c>
      <c r="K33" s="20">
        <v>0</v>
      </c>
      <c r="L33" s="20">
        <v>0</v>
      </c>
      <c r="M33" s="20">
        <f>SUM(N33+P33+Q33)</f>
        <v>0</v>
      </c>
      <c r="N33" s="20">
        <v>0</v>
      </c>
      <c r="O33" s="20">
        <v>0</v>
      </c>
      <c r="P33" s="20">
        <v>0</v>
      </c>
    </row>
    <row r="34" spans="1:16" ht="12.75">
      <c r="A34" s="385" t="s">
        <v>77</v>
      </c>
      <c r="B34" s="385"/>
      <c r="C34" s="385"/>
      <c r="D34" s="19">
        <f>SUM(D11+D14+D16+D20+D25+D30+D32+D23)</f>
        <v>10137393</v>
      </c>
      <c r="E34" s="19">
        <f>SUM(E11+E14+E16+E20+E25+E30+E32+E23)</f>
        <v>10137393</v>
      </c>
      <c r="F34" s="19">
        <f>SUM(F11+F14+F16+F20+F25+F30+F32+F23)</f>
        <v>7673735</v>
      </c>
      <c r="G34" s="19">
        <f>SUM(G11+G14+G16+G20+G25+G30+G32+G23)</f>
        <v>3613511</v>
      </c>
      <c r="H34" s="19">
        <f>SUM(H11+H14+H16+H20+H25+H30+H32+H23)</f>
        <v>3904696</v>
      </c>
      <c r="I34" s="19">
        <f>SUM(I11+I14+I16+I20+I25+I30+I32)</f>
        <v>0</v>
      </c>
      <c r="J34" s="19">
        <f>SUM(J11+J14+J16+J20+J25+J30+J32+J23)</f>
        <v>155528</v>
      </c>
      <c r="K34" s="19">
        <f aca="true" t="shared" si="6" ref="K34:P34">SUM(K11+K14+K16+K20+K25+K30+K32)</f>
        <v>0</v>
      </c>
      <c r="L34" s="19">
        <f t="shared" si="6"/>
        <v>2463658</v>
      </c>
      <c r="M34" s="19">
        <f t="shared" si="6"/>
        <v>2463658</v>
      </c>
      <c r="N34" s="19">
        <f t="shared" si="6"/>
        <v>1040243</v>
      </c>
      <c r="O34" s="19">
        <f t="shared" si="6"/>
        <v>0</v>
      </c>
      <c r="P34" s="19">
        <f t="shared" si="6"/>
        <v>0</v>
      </c>
    </row>
    <row r="35" ht="12.75">
      <c r="E35" s="18"/>
    </row>
    <row r="37" spans="7:8" ht="12.75">
      <c r="G37" s="17"/>
      <c r="H37" s="17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17"/>
    </row>
  </sheetData>
  <sheetProtection/>
  <mergeCells count="20">
    <mergeCell ref="P8:P9"/>
    <mergeCell ref="A4:P4"/>
    <mergeCell ref="A6:A9"/>
    <mergeCell ref="B6:B9"/>
    <mergeCell ref="C6:C9"/>
    <mergeCell ref="D6:D9"/>
    <mergeCell ref="E6:E9"/>
    <mergeCell ref="F6:P6"/>
    <mergeCell ref="F7:F9"/>
    <mergeCell ref="G7:K7"/>
    <mergeCell ref="M1:P1"/>
    <mergeCell ref="A34:C34"/>
    <mergeCell ref="L7:L9"/>
    <mergeCell ref="M7:P7"/>
    <mergeCell ref="G8:H8"/>
    <mergeCell ref="I8:I9"/>
    <mergeCell ref="J8:J9"/>
    <mergeCell ref="K8:K9"/>
    <mergeCell ref="M8:M9"/>
    <mergeCell ref="O8:O9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30"/>
  <sheetViews>
    <sheetView workbookViewId="0" topLeftCell="A7">
      <pane ySplit="2955" topLeftCell="A1" activePane="bottomLeft" state="split"/>
      <selection pane="topLeft" activeCell="A3" sqref="A3:S4"/>
      <selection pane="bottomLeft" activeCell="T5" sqref="T5"/>
    </sheetView>
  </sheetViews>
  <sheetFormatPr defaultColWidth="9.33203125" defaultRowHeight="12.75"/>
  <cols>
    <col min="1" max="1" width="31.16015625" style="91" customWidth="1"/>
    <col min="2" max="2" width="4.66015625" style="91" customWidth="1"/>
    <col min="3" max="3" width="6.83203125" style="91" customWidth="1"/>
    <col min="4" max="4" width="9.16015625" style="91" customWidth="1"/>
    <col min="5" max="5" width="12.83203125" style="91" customWidth="1"/>
    <col min="6" max="6" width="13.83203125" style="91" customWidth="1"/>
    <col min="7" max="7" width="13.33203125" style="91" customWidth="1"/>
    <col min="8" max="8" width="10.33203125" style="91" customWidth="1"/>
    <col min="9" max="9" width="12.66015625" style="91" customWidth="1"/>
    <col min="10" max="10" width="12.16015625" style="91" customWidth="1"/>
    <col min="11" max="11" width="7.5" style="91" customWidth="1"/>
    <col min="12" max="12" width="9.83203125" style="91" customWidth="1"/>
    <col min="13" max="13" width="7.5" style="91" customWidth="1"/>
    <col min="14" max="14" width="6.66015625" style="91" customWidth="1"/>
    <col min="15" max="15" width="13" style="91" customWidth="1"/>
    <col min="16" max="16" width="13.33203125" style="90" customWidth="1"/>
    <col min="17" max="17" width="12.5" style="90" customWidth="1"/>
    <col min="18" max="18" width="8.83203125" style="90" customWidth="1"/>
    <col min="19" max="19" width="9.83203125" style="90" customWidth="1"/>
    <col min="20" max="20" width="9.33203125" style="90" customWidth="1"/>
    <col min="21" max="21" width="10.83203125" style="90" bestFit="1" customWidth="1"/>
    <col min="22" max="16384" width="9.33203125" style="90" customWidth="1"/>
  </cols>
  <sheetData>
    <row r="1" spans="16:19" ht="48" customHeight="1">
      <c r="P1" s="305" t="s">
        <v>507</v>
      </c>
      <c r="Q1" s="305"/>
      <c r="R1" s="305"/>
      <c r="S1" s="305"/>
    </row>
    <row r="3" spans="1:19" ht="18.75" customHeight="1">
      <c r="A3" s="398" t="s">
        <v>201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</row>
    <row r="4" spans="1:19" ht="18.7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</row>
    <row r="5" spans="1:19" ht="12.75">
      <c r="A5" s="113"/>
      <c r="B5" s="113"/>
      <c r="C5" s="113"/>
      <c r="D5" s="113"/>
      <c r="E5" s="113"/>
      <c r="F5" s="113"/>
      <c r="G5" s="113"/>
      <c r="H5" s="112"/>
      <c r="I5" s="112"/>
      <c r="J5" s="112"/>
      <c r="K5" s="112"/>
      <c r="L5" s="112"/>
      <c r="M5" s="112"/>
      <c r="N5" s="112"/>
      <c r="O5" s="112"/>
      <c r="P5" s="58"/>
      <c r="Q5" s="58"/>
      <c r="R5" s="58"/>
      <c r="S5" s="111" t="s">
        <v>101</v>
      </c>
    </row>
    <row r="6" spans="1:19" s="110" customFormat="1" ht="11.25">
      <c r="A6" s="386" t="s">
        <v>200</v>
      </c>
      <c r="B6" s="386" t="s">
        <v>0</v>
      </c>
      <c r="C6" s="386" t="s">
        <v>1</v>
      </c>
      <c r="D6" s="386" t="s">
        <v>2</v>
      </c>
      <c r="E6" s="386" t="s">
        <v>199</v>
      </c>
      <c r="F6" s="386" t="s">
        <v>198</v>
      </c>
      <c r="G6" s="392" t="s">
        <v>25</v>
      </c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3"/>
    </row>
    <row r="7" spans="1:19" s="110" customFormat="1" ht="11.25">
      <c r="A7" s="387"/>
      <c r="B7" s="387"/>
      <c r="C7" s="387"/>
      <c r="D7" s="387"/>
      <c r="E7" s="387"/>
      <c r="F7" s="387"/>
      <c r="G7" s="386" t="s">
        <v>98</v>
      </c>
      <c r="H7" s="394" t="s">
        <v>25</v>
      </c>
      <c r="I7" s="394"/>
      <c r="J7" s="394"/>
      <c r="K7" s="394"/>
      <c r="L7" s="394"/>
      <c r="M7" s="394"/>
      <c r="N7" s="394"/>
      <c r="O7" s="386" t="s">
        <v>97</v>
      </c>
      <c r="P7" s="389" t="s">
        <v>25</v>
      </c>
      <c r="Q7" s="390"/>
      <c r="R7" s="390"/>
      <c r="S7" s="391"/>
    </row>
    <row r="8" spans="1:19" s="110" customFormat="1" ht="21.75" customHeight="1">
      <c r="A8" s="387"/>
      <c r="B8" s="387"/>
      <c r="C8" s="387"/>
      <c r="D8" s="387"/>
      <c r="E8" s="387"/>
      <c r="F8" s="387"/>
      <c r="G8" s="387"/>
      <c r="H8" s="392" t="s">
        <v>96</v>
      </c>
      <c r="I8" s="393"/>
      <c r="J8" s="386" t="s">
        <v>95</v>
      </c>
      <c r="K8" s="386" t="s">
        <v>94</v>
      </c>
      <c r="L8" s="386" t="s">
        <v>93</v>
      </c>
      <c r="M8" s="386" t="s">
        <v>197</v>
      </c>
      <c r="N8" s="386" t="s">
        <v>196</v>
      </c>
      <c r="O8" s="387"/>
      <c r="P8" s="392" t="s">
        <v>28</v>
      </c>
      <c r="Q8" s="41" t="s">
        <v>27</v>
      </c>
      <c r="R8" s="394" t="s">
        <v>92</v>
      </c>
      <c r="S8" s="394" t="s">
        <v>195</v>
      </c>
    </row>
    <row r="9" spans="1:19" s="110" customFormat="1" ht="82.5" customHeight="1">
      <c r="A9" s="388"/>
      <c r="B9" s="388"/>
      <c r="C9" s="388"/>
      <c r="D9" s="388"/>
      <c r="E9" s="388"/>
      <c r="F9" s="388"/>
      <c r="G9" s="388"/>
      <c r="H9" s="40" t="s">
        <v>18</v>
      </c>
      <c r="I9" s="40" t="s">
        <v>90</v>
      </c>
      <c r="J9" s="388"/>
      <c r="K9" s="388"/>
      <c r="L9" s="388"/>
      <c r="M9" s="388"/>
      <c r="N9" s="388"/>
      <c r="O9" s="388"/>
      <c r="P9" s="394"/>
      <c r="Q9" s="39" t="s">
        <v>22</v>
      </c>
      <c r="R9" s="394"/>
      <c r="S9" s="394"/>
    </row>
    <row r="10" spans="1:19" ht="12" customHeight="1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  <c r="N10" s="109">
        <v>14</v>
      </c>
      <c r="O10" s="109">
        <v>15</v>
      </c>
      <c r="P10" s="109">
        <v>16</v>
      </c>
      <c r="Q10" s="109">
        <v>17</v>
      </c>
      <c r="R10" s="109">
        <v>18</v>
      </c>
      <c r="S10" s="109">
        <v>19</v>
      </c>
    </row>
    <row r="11" spans="1:21" ht="48.75" customHeight="1">
      <c r="A11" s="397" t="s">
        <v>194</v>
      </c>
      <c r="B11" s="397"/>
      <c r="C11" s="397"/>
      <c r="D11" s="105"/>
      <c r="E11" s="93">
        <f aca="true" t="shared" si="0" ref="E11:S11">SUM(E12:E16)</f>
        <v>639928</v>
      </c>
      <c r="F11" s="93">
        <f t="shared" si="0"/>
        <v>364920</v>
      </c>
      <c r="G11" s="93">
        <f t="shared" si="0"/>
        <v>364920</v>
      </c>
      <c r="H11" s="93">
        <f t="shared" si="0"/>
        <v>7000</v>
      </c>
      <c r="I11" s="93">
        <f t="shared" si="0"/>
        <v>1400</v>
      </c>
      <c r="J11" s="93">
        <f t="shared" si="0"/>
        <v>356520</v>
      </c>
      <c r="K11" s="93">
        <f t="shared" si="0"/>
        <v>0</v>
      </c>
      <c r="L11" s="93">
        <f t="shared" si="0"/>
        <v>0</v>
      </c>
      <c r="M11" s="93">
        <f t="shared" si="0"/>
        <v>0</v>
      </c>
      <c r="N11" s="93">
        <f t="shared" si="0"/>
        <v>0</v>
      </c>
      <c r="O11" s="93">
        <f t="shared" si="0"/>
        <v>0</v>
      </c>
      <c r="P11" s="93">
        <f t="shared" si="0"/>
        <v>0</v>
      </c>
      <c r="Q11" s="93">
        <f t="shared" si="0"/>
        <v>0</v>
      </c>
      <c r="R11" s="93">
        <f t="shared" si="0"/>
        <v>0</v>
      </c>
      <c r="S11" s="93">
        <f t="shared" si="0"/>
        <v>0</v>
      </c>
      <c r="U11" s="108"/>
    </row>
    <row r="12" spans="1:19" ht="29.25" customHeight="1">
      <c r="A12" s="98" t="s">
        <v>193</v>
      </c>
      <c r="B12" s="103">
        <v>852</v>
      </c>
      <c r="C12" s="103">
        <v>85201</v>
      </c>
      <c r="D12" s="96">
        <v>2320</v>
      </c>
      <c r="E12" s="99">
        <v>551728</v>
      </c>
      <c r="F12" s="99">
        <f>G12</f>
        <v>90000</v>
      </c>
      <c r="G12" s="99">
        <f>H12+I12+J12+K12+L12+M12+N12</f>
        <v>90000</v>
      </c>
      <c r="H12" s="99">
        <v>0</v>
      </c>
      <c r="I12" s="99">
        <v>0</v>
      </c>
      <c r="J12" s="99">
        <v>90000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106">
        <v>0</v>
      </c>
      <c r="Q12" s="106">
        <v>0</v>
      </c>
      <c r="R12" s="106">
        <v>0</v>
      </c>
      <c r="S12" s="106">
        <v>0</v>
      </c>
    </row>
    <row r="13" spans="1:19" ht="12.75">
      <c r="A13" s="98" t="s">
        <v>192</v>
      </c>
      <c r="B13" s="103">
        <v>852</v>
      </c>
      <c r="C13" s="103">
        <v>85204</v>
      </c>
      <c r="D13" s="96">
        <v>2320</v>
      </c>
      <c r="E13" s="99">
        <v>79800</v>
      </c>
      <c r="F13" s="99">
        <f>G13</f>
        <v>115000</v>
      </c>
      <c r="G13" s="99">
        <f>H13+I13+J13+K13+L13+M13+N13</f>
        <v>115000</v>
      </c>
      <c r="H13" s="99">
        <v>0</v>
      </c>
      <c r="I13" s="99">
        <v>0</v>
      </c>
      <c r="J13" s="99">
        <v>115000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106">
        <v>0</v>
      </c>
      <c r="Q13" s="106">
        <v>0</v>
      </c>
      <c r="R13" s="106">
        <v>0</v>
      </c>
      <c r="S13" s="106">
        <v>0</v>
      </c>
    </row>
    <row r="14" spans="1:19" s="107" customFormat="1" ht="24.75" customHeight="1">
      <c r="A14" s="98" t="s">
        <v>191</v>
      </c>
      <c r="B14" s="103">
        <v>853</v>
      </c>
      <c r="C14" s="103">
        <v>85321</v>
      </c>
      <c r="D14" s="96">
        <v>2320</v>
      </c>
      <c r="E14" s="95">
        <v>8400</v>
      </c>
      <c r="F14" s="95">
        <f>G14</f>
        <v>8400</v>
      </c>
      <c r="G14" s="95">
        <f>H14+I14+J14+K14+L14+M14+N14</f>
        <v>8400</v>
      </c>
      <c r="H14" s="95">
        <v>7000</v>
      </c>
      <c r="I14" s="95">
        <v>1400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106">
        <v>0</v>
      </c>
      <c r="Q14" s="106">
        <v>0</v>
      </c>
      <c r="R14" s="106">
        <v>0</v>
      </c>
      <c r="S14" s="106">
        <v>0</v>
      </c>
    </row>
    <row r="15" spans="1:19" ht="12.75">
      <c r="A15" s="98" t="s">
        <v>190</v>
      </c>
      <c r="B15" s="103">
        <v>853</v>
      </c>
      <c r="C15" s="103">
        <v>85311</v>
      </c>
      <c r="D15" s="96">
        <v>2580</v>
      </c>
      <c r="E15" s="106">
        <v>0</v>
      </c>
      <c r="F15" s="95">
        <f>G15</f>
        <v>134520</v>
      </c>
      <c r="G15" s="95">
        <f>H15+I15+J15+K15+L15+M15+N15</f>
        <v>134520</v>
      </c>
      <c r="H15" s="95">
        <v>0</v>
      </c>
      <c r="I15" s="95">
        <v>0</v>
      </c>
      <c r="J15" s="95">
        <v>134520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106">
        <v>0</v>
      </c>
      <c r="Q15" s="106">
        <v>0</v>
      </c>
      <c r="R15" s="106">
        <v>0</v>
      </c>
      <c r="S15" s="106">
        <v>0</v>
      </c>
    </row>
    <row r="16" spans="1:19" ht="18" customHeight="1">
      <c r="A16" s="98" t="s">
        <v>189</v>
      </c>
      <c r="B16" s="103">
        <v>921</v>
      </c>
      <c r="C16" s="103">
        <v>92116</v>
      </c>
      <c r="D16" s="96">
        <v>2310</v>
      </c>
      <c r="E16" s="106">
        <v>0</v>
      </c>
      <c r="F16" s="95">
        <f>G16</f>
        <v>17000</v>
      </c>
      <c r="G16" s="95">
        <f>H16+I16+J16+K16+L16+M16+N16</f>
        <v>17000</v>
      </c>
      <c r="H16" s="95">
        <v>0</v>
      </c>
      <c r="I16" s="95">
        <v>0</v>
      </c>
      <c r="J16" s="95">
        <v>17000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106">
        <v>0</v>
      </c>
      <c r="Q16" s="95"/>
      <c r="R16" s="106">
        <v>0</v>
      </c>
      <c r="S16" s="106">
        <v>0</v>
      </c>
    </row>
    <row r="17" spans="1:19" ht="55.5" customHeight="1">
      <c r="A17" s="397" t="s">
        <v>188</v>
      </c>
      <c r="B17" s="397"/>
      <c r="C17" s="397"/>
      <c r="D17" s="105"/>
      <c r="E17" s="93">
        <f aca="true" t="shared" si="1" ref="E17:S17">SUM(E18:E25)</f>
        <v>1081339</v>
      </c>
      <c r="F17" s="93">
        <f t="shared" si="1"/>
        <v>4936432</v>
      </c>
      <c r="G17" s="93">
        <f t="shared" si="1"/>
        <v>2832685</v>
      </c>
      <c r="H17" s="93">
        <f t="shared" si="1"/>
        <v>0</v>
      </c>
      <c r="I17" s="93">
        <f t="shared" si="1"/>
        <v>2832685</v>
      </c>
      <c r="J17" s="93">
        <f t="shared" si="1"/>
        <v>0</v>
      </c>
      <c r="K17" s="93">
        <f t="shared" si="1"/>
        <v>0</v>
      </c>
      <c r="L17" s="93">
        <f t="shared" si="1"/>
        <v>0</v>
      </c>
      <c r="M17" s="93">
        <f t="shared" si="1"/>
        <v>0</v>
      </c>
      <c r="N17" s="93">
        <f t="shared" si="1"/>
        <v>0</v>
      </c>
      <c r="O17" s="93">
        <f t="shared" si="1"/>
        <v>2103747</v>
      </c>
      <c r="P17" s="93">
        <f t="shared" si="1"/>
        <v>2103747</v>
      </c>
      <c r="Q17" s="93">
        <f t="shared" si="1"/>
        <v>0</v>
      </c>
      <c r="R17" s="93">
        <f t="shared" si="1"/>
        <v>0</v>
      </c>
      <c r="S17" s="93">
        <f t="shared" si="1"/>
        <v>0</v>
      </c>
    </row>
    <row r="18" spans="1:19" ht="80.25" customHeight="1">
      <c r="A18" s="98" t="s">
        <v>187</v>
      </c>
      <c r="B18" s="103">
        <v>600</v>
      </c>
      <c r="C18" s="103">
        <v>60014</v>
      </c>
      <c r="D18" s="96" t="s">
        <v>185</v>
      </c>
      <c r="E18" s="95">
        <v>61542</v>
      </c>
      <c r="F18" s="95">
        <f>O18</f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f>P18</f>
        <v>0</v>
      </c>
      <c r="P18" s="95">
        <v>0</v>
      </c>
      <c r="Q18" s="95">
        <v>0</v>
      </c>
      <c r="R18" s="95">
        <v>0</v>
      </c>
      <c r="S18" s="95">
        <v>0</v>
      </c>
    </row>
    <row r="19" spans="1:19" ht="80.25" customHeight="1">
      <c r="A19" s="104" t="s">
        <v>186</v>
      </c>
      <c r="B19" s="103">
        <v>600</v>
      </c>
      <c r="C19" s="103">
        <v>60014</v>
      </c>
      <c r="D19" s="96" t="s">
        <v>185</v>
      </c>
      <c r="E19" s="95">
        <v>15375</v>
      </c>
      <c r="F19" s="95">
        <v>2103747</v>
      </c>
      <c r="G19" s="95"/>
      <c r="H19" s="95"/>
      <c r="I19" s="95"/>
      <c r="J19" s="95"/>
      <c r="K19" s="95"/>
      <c r="L19" s="95"/>
      <c r="M19" s="95"/>
      <c r="N19" s="95"/>
      <c r="O19" s="95">
        <v>2103747</v>
      </c>
      <c r="P19" s="95">
        <v>2103747</v>
      </c>
      <c r="Q19" s="95"/>
      <c r="R19" s="95"/>
      <c r="S19" s="95"/>
    </row>
    <row r="20" spans="1:19" ht="47.25" customHeight="1">
      <c r="A20" s="102" t="s">
        <v>203</v>
      </c>
      <c r="B20" s="134">
        <v>600</v>
      </c>
      <c r="C20" s="134">
        <v>60014</v>
      </c>
      <c r="D20" s="100" t="s">
        <v>179</v>
      </c>
      <c r="E20" s="99">
        <v>113301</v>
      </c>
      <c r="F20" s="99">
        <v>113301</v>
      </c>
      <c r="G20" s="99">
        <f>SUM(H20:I20)</f>
        <v>113301</v>
      </c>
      <c r="H20" s="99">
        <v>0</v>
      </c>
      <c r="I20" s="99">
        <v>113301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</row>
    <row r="21" spans="1:19" ht="46.5" customHeight="1">
      <c r="A21" s="102" t="s">
        <v>184</v>
      </c>
      <c r="B21" s="97">
        <v>600</v>
      </c>
      <c r="C21" s="97">
        <v>60014</v>
      </c>
      <c r="D21" s="96" t="s">
        <v>179</v>
      </c>
      <c r="E21" s="95">
        <v>246594</v>
      </c>
      <c r="F21" s="95">
        <v>493188</v>
      </c>
      <c r="G21" s="95">
        <f>SUM(H21:I21)</f>
        <v>493188</v>
      </c>
      <c r="H21" s="95">
        <v>0</v>
      </c>
      <c r="I21" s="95">
        <v>493188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</row>
    <row r="22" spans="1:19" ht="69" customHeight="1">
      <c r="A22" s="126" t="s">
        <v>183</v>
      </c>
      <c r="B22" s="101">
        <v>600</v>
      </c>
      <c r="C22" s="101">
        <v>60078</v>
      </c>
      <c r="D22" s="100" t="s">
        <v>179</v>
      </c>
      <c r="E22" s="99">
        <v>100000</v>
      </c>
      <c r="F22" s="99">
        <v>381982</v>
      </c>
      <c r="G22" s="99">
        <v>381982</v>
      </c>
      <c r="H22" s="99">
        <v>0</v>
      </c>
      <c r="I22" s="99">
        <v>381982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</row>
    <row r="23" spans="1:19" ht="46.5" customHeight="1">
      <c r="A23" s="102" t="s">
        <v>182</v>
      </c>
      <c r="B23" s="101">
        <v>600</v>
      </c>
      <c r="C23" s="101">
        <v>60078</v>
      </c>
      <c r="D23" s="100" t="s">
        <v>179</v>
      </c>
      <c r="E23" s="99">
        <v>200000</v>
      </c>
      <c r="F23" s="99">
        <v>826007</v>
      </c>
      <c r="G23" s="99">
        <v>826007</v>
      </c>
      <c r="H23" s="99">
        <v>0</v>
      </c>
      <c r="I23" s="99">
        <v>826007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</row>
    <row r="24" spans="1:19" ht="57.75" customHeight="1">
      <c r="A24" s="102" t="s">
        <v>181</v>
      </c>
      <c r="B24" s="101">
        <v>600</v>
      </c>
      <c r="C24" s="101">
        <v>60078</v>
      </c>
      <c r="D24" s="100" t="s">
        <v>179</v>
      </c>
      <c r="E24" s="99">
        <v>251529</v>
      </c>
      <c r="F24" s="99">
        <v>1018207</v>
      </c>
      <c r="G24" s="99">
        <v>1018207</v>
      </c>
      <c r="H24" s="99">
        <v>0</v>
      </c>
      <c r="I24" s="99">
        <v>1018207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</row>
    <row r="25" spans="1:19" ht="46.5" customHeight="1">
      <c r="A25" s="98" t="s">
        <v>180</v>
      </c>
      <c r="B25" s="97">
        <v>600</v>
      </c>
      <c r="C25" s="97">
        <v>60078</v>
      </c>
      <c r="D25" s="96" t="s">
        <v>179</v>
      </c>
      <c r="E25" s="95">
        <v>92998</v>
      </c>
      <c r="F25" s="95">
        <v>0</v>
      </c>
      <c r="G25" s="95"/>
      <c r="H25" s="95">
        <v>0</v>
      </c>
      <c r="I25" s="95"/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</row>
    <row r="26" spans="1:19" ht="16.5" customHeight="1">
      <c r="A26" s="399" t="s">
        <v>77</v>
      </c>
      <c r="B26" s="399"/>
      <c r="C26" s="399"/>
      <c r="D26" s="94"/>
      <c r="E26" s="93">
        <f aca="true" t="shared" si="2" ref="E26:S26">SUM(E11+E17)</f>
        <v>1721267</v>
      </c>
      <c r="F26" s="93">
        <f t="shared" si="2"/>
        <v>5301352</v>
      </c>
      <c r="G26" s="93">
        <f t="shared" si="2"/>
        <v>3197605</v>
      </c>
      <c r="H26" s="93">
        <f t="shared" si="2"/>
        <v>7000</v>
      </c>
      <c r="I26" s="93">
        <f t="shared" si="2"/>
        <v>2834085</v>
      </c>
      <c r="J26" s="93">
        <f t="shared" si="2"/>
        <v>356520</v>
      </c>
      <c r="K26" s="93">
        <f t="shared" si="2"/>
        <v>0</v>
      </c>
      <c r="L26" s="93">
        <f t="shared" si="2"/>
        <v>0</v>
      </c>
      <c r="M26" s="93">
        <f t="shared" si="2"/>
        <v>0</v>
      </c>
      <c r="N26" s="93">
        <f t="shared" si="2"/>
        <v>0</v>
      </c>
      <c r="O26" s="93">
        <f>SUM(O11+O17)</f>
        <v>2103747</v>
      </c>
      <c r="P26" s="93">
        <f t="shared" si="2"/>
        <v>2103747</v>
      </c>
      <c r="Q26" s="93">
        <f t="shared" si="2"/>
        <v>0</v>
      </c>
      <c r="R26" s="93">
        <f t="shared" si="2"/>
        <v>0</v>
      </c>
      <c r="S26" s="93">
        <f t="shared" si="2"/>
        <v>0</v>
      </c>
    </row>
    <row r="28" ht="12.75">
      <c r="E28" s="92"/>
    </row>
    <row r="30" spans="5:9" ht="12.75">
      <c r="E30" s="92"/>
      <c r="F30" s="92"/>
      <c r="G30" s="92"/>
      <c r="H30" s="92"/>
      <c r="I30" s="92"/>
    </row>
  </sheetData>
  <sheetProtection/>
  <mergeCells count="25">
    <mergeCell ref="A26:C26"/>
    <mergeCell ref="O7:O9"/>
    <mergeCell ref="P7:S7"/>
    <mergeCell ref="H8:I8"/>
    <mergeCell ref="J8:J9"/>
    <mergeCell ref="F6:F9"/>
    <mergeCell ref="H7:N7"/>
    <mergeCell ref="M8:M9"/>
    <mergeCell ref="N8:N9"/>
    <mergeCell ref="A17:C17"/>
    <mergeCell ref="P1:S1"/>
    <mergeCell ref="S8:S9"/>
    <mergeCell ref="R8:R9"/>
    <mergeCell ref="A3:S4"/>
    <mergeCell ref="A6:A9"/>
    <mergeCell ref="P8:P9"/>
    <mergeCell ref="K8:K9"/>
    <mergeCell ref="L8:L9"/>
    <mergeCell ref="A11:C11"/>
    <mergeCell ref="B6:B9"/>
    <mergeCell ref="C6:C9"/>
    <mergeCell ref="D6:D9"/>
    <mergeCell ref="E6:E9"/>
    <mergeCell ref="G6:S6"/>
    <mergeCell ref="G7:G9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F13"/>
  <sheetViews>
    <sheetView view="pageLayout" workbookViewId="0" topLeftCell="A1">
      <selection activeCell="G9" sqref="G9"/>
    </sheetView>
  </sheetViews>
  <sheetFormatPr defaultColWidth="9.33203125" defaultRowHeight="12.75"/>
  <cols>
    <col min="1" max="1" width="5.5" style="3" customWidth="1"/>
    <col min="2" max="2" width="9.33203125" style="3" customWidth="1"/>
    <col min="3" max="3" width="12.33203125" style="3" customWidth="1"/>
    <col min="4" max="4" width="27" style="3" customWidth="1"/>
    <col min="5" max="5" width="28.33203125" style="3" customWidth="1"/>
    <col min="6" max="6" width="17.16015625" style="3" customWidth="1"/>
    <col min="7" max="16384" width="9.33203125" style="3" customWidth="1"/>
  </cols>
  <sheetData>
    <row r="2" spans="1:6" ht="18">
      <c r="A2" s="302" t="s">
        <v>178</v>
      </c>
      <c r="B2" s="302"/>
      <c r="C2" s="302"/>
      <c r="D2" s="302"/>
      <c r="E2" s="302"/>
      <c r="F2" s="302"/>
    </row>
    <row r="3" spans="1:6" ht="12.75">
      <c r="A3" s="15"/>
      <c r="B3" s="15"/>
      <c r="C3" s="15"/>
      <c r="D3" s="89"/>
      <c r="E3" s="89"/>
      <c r="F3" s="14" t="s">
        <v>67</v>
      </c>
    </row>
    <row r="4" spans="1:6" ht="47.25">
      <c r="A4" s="88" t="s">
        <v>68</v>
      </c>
      <c r="B4" s="88" t="s">
        <v>0</v>
      </c>
      <c r="C4" s="88" t="s">
        <v>1</v>
      </c>
      <c r="D4" s="87" t="s">
        <v>177</v>
      </c>
      <c r="E4" s="88" t="s">
        <v>176</v>
      </c>
      <c r="F4" s="87" t="s">
        <v>175</v>
      </c>
    </row>
    <row r="5" spans="1:6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</row>
    <row r="6" spans="1:6" ht="28.5" customHeight="1">
      <c r="A6" s="403" t="s">
        <v>174</v>
      </c>
      <c r="B6" s="404"/>
      <c r="C6" s="404"/>
      <c r="D6" s="404"/>
      <c r="E6" s="405"/>
      <c r="F6" s="86">
        <f>SUM(F7:F9)</f>
        <v>222000</v>
      </c>
    </row>
    <row r="7" spans="1:6" ht="59.25" customHeight="1">
      <c r="A7" s="85">
        <v>1</v>
      </c>
      <c r="B7" s="85">
        <v>852</v>
      </c>
      <c r="C7" s="85">
        <v>85201</v>
      </c>
      <c r="D7" s="84" t="s">
        <v>173</v>
      </c>
      <c r="E7" s="84" t="s">
        <v>172</v>
      </c>
      <c r="F7" s="83">
        <v>90000</v>
      </c>
    </row>
    <row r="8" spans="1:6" ht="43.5" customHeight="1">
      <c r="A8" s="85">
        <v>2</v>
      </c>
      <c r="B8" s="85">
        <v>852</v>
      </c>
      <c r="C8" s="85">
        <v>85204</v>
      </c>
      <c r="D8" s="84" t="s">
        <v>171</v>
      </c>
      <c r="E8" s="84" t="s">
        <v>170</v>
      </c>
      <c r="F8" s="83">
        <v>115000</v>
      </c>
    </row>
    <row r="9" spans="1:6" ht="33.75" customHeight="1">
      <c r="A9" s="85">
        <v>3</v>
      </c>
      <c r="B9" s="85">
        <v>921</v>
      </c>
      <c r="C9" s="85">
        <v>92116</v>
      </c>
      <c r="D9" s="84" t="s">
        <v>169</v>
      </c>
      <c r="E9" s="84" t="s">
        <v>168</v>
      </c>
      <c r="F9" s="83">
        <v>17000</v>
      </c>
    </row>
    <row r="10" spans="1:6" ht="25.5" customHeight="1">
      <c r="A10" s="406" t="s">
        <v>167</v>
      </c>
      <c r="B10" s="407"/>
      <c r="C10" s="407"/>
      <c r="D10" s="407"/>
      <c r="E10" s="408"/>
      <c r="F10" s="82">
        <f>SUM(F11:F12)</f>
        <v>40000</v>
      </c>
    </row>
    <row r="11" spans="1:6" ht="45.75" customHeight="1">
      <c r="A11" s="81">
        <v>1</v>
      </c>
      <c r="B11" s="81">
        <v>921</v>
      </c>
      <c r="C11" s="81">
        <v>92120</v>
      </c>
      <c r="D11" s="80" t="s">
        <v>166</v>
      </c>
      <c r="E11" s="80" t="s">
        <v>165</v>
      </c>
      <c r="F11" s="79">
        <v>15000</v>
      </c>
    </row>
    <row r="12" spans="1:6" ht="58.5" customHeight="1">
      <c r="A12" s="81">
        <v>2</v>
      </c>
      <c r="B12" s="81">
        <v>921</v>
      </c>
      <c r="C12" s="81">
        <v>92120</v>
      </c>
      <c r="D12" s="80" t="s">
        <v>164</v>
      </c>
      <c r="E12" s="80" t="s">
        <v>163</v>
      </c>
      <c r="F12" s="79">
        <v>25000</v>
      </c>
    </row>
    <row r="13" spans="1:6" ht="21" customHeight="1">
      <c r="A13" s="400" t="s">
        <v>77</v>
      </c>
      <c r="B13" s="401"/>
      <c r="C13" s="401"/>
      <c r="D13" s="402"/>
      <c r="E13" s="12"/>
      <c r="F13" s="78">
        <f>SUM(F6+F10)</f>
        <v>262000</v>
      </c>
    </row>
  </sheetData>
  <sheetProtection/>
  <mergeCells count="4">
    <mergeCell ref="A2:F2"/>
    <mergeCell ref="A13:D13"/>
    <mergeCell ref="A6:E6"/>
    <mergeCell ref="A10:E10"/>
  </mergeCells>
  <printOptions/>
  <pageMargins left="0.7480314960629921" right="0.7480314960629921" top="1.1023622047244095" bottom="0.984251968503937" header="0.5118110236220472" footer="0.5118110236220472"/>
  <pageSetup horizontalDpi="600" verticalDpi="600" orientation="portrait" paperSize="9" r:id="rId1"/>
  <headerFooter alignWithMargins="0">
    <oddHeader>&amp;RZałącznik nr &amp;A
do uchwały Rady Powiatu w Opatowie nr II.9.2014
z dnia 10 grudnia 2014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tabSelected="1" view="pageLayout" workbookViewId="0" topLeftCell="A1">
      <selection activeCell="G9" sqref="G9"/>
    </sheetView>
  </sheetViews>
  <sheetFormatPr defaultColWidth="9.33203125" defaultRowHeight="12.75"/>
  <cols>
    <col min="1" max="1" width="5.5" style="3" customWidth="1"/>
    <col min="2" max="2" width="25.83203125" style="3" customWidth="1"/>
    <col min="3" max="3" width="8.5" style="3" customWidth="1"/>
    <col min="4" max="4" width="13" style="3" customWidth="1"/>
    <col min="5" max="5" width="15" style="3" customWidth="1"/>
    <col min="6" max="6" width="13.83203125" style="3" customWidth="1"/>
    <col min="7" max="7" width="13.33203125" style="3" customWidth="1"/>
    <col min="8" max="8" width="13.66015625" style="3" customWidth="1"/>
    <col min="9" max="16384" width="9.33203125" style="3" customWidth="1"/>
  </cols>
  <sheetData>
    <row r="1" spans="1:8" ht="35.25" customHeight="1">
      <c r="A1" s="409" t="s">
        <v>110</v>
      </c>
      <c r="B1" s="409"/>
      <c r="C1" s="409"/>
      <c r="D1" s="409"/>
      <c r="E1" s="409"/>
      <c r="F1" s="409"/>
      <c r="G1" s="409"/>
      <c r="H1" s="409"/>
    </row>
    <row r="2" spans="1:8" ht="16.5">
      <c r="A2" s="410"/>
      <c r="B2" s="410"/>
      <c r="C2" s="410"/>
      <c r="D2" s="410"/>
      <c r="E2" s="410"/>
      <c r="F2" s="410"/>
      <c r="G2" s="410"/>
      <c r="H2" s="410"/>
    </row>
    <row r="3" spans="1:8" ht="12.75">
      <c r="A3" s="63"/>
      <c r="B3" s="63"/>
      <c r="C3" s="63"/>
      <c r="D3" s="63"/>
      <c r="E3" s="63"/>
      <c r="F3" s="63"/>
      <c r="G3" s="63"/>
      <c r="H3" s="62" t="s">
        <v>67</v>
      </c>
    </row>
    <row r="4" spans="1:8" s="58" customFormat="1" ht="55.5" customHeight="1">
      <c r="A4" s="61" t="s">
        <v>68</v>
      </c>
      <c r="B4" s="61" t="s">
        <v>109</v>
      </c>
      <c r="C4" s="59" t="s">
        <v>0</v>
      </c>
      <c r="D4" s="60" t="s">
        <v>1</v>
      </c>
      <c r="E4" s="59" t="s">
        <v>108</v>
      </c>
      <c r="F4" s="59" t="s">
        <v>107</v>
      </c>
      <c r="G4" s="59" t="s">
        <v>106</v>
      </c>
      <c r="H4" s="59" t="s">
        <v>105</v>
      </c>
    </row>
    <row r="5" spans="1:8" ht="7.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  <row r="6" spans="1:8" ht="33.75" customHeight="1">
      <c r="A6" s="56" t="s">
        <v>39</v>
      </c>
      <c r="B6" s="57" t="s">
        <v>104</v>
      </c>
      <c r="C6" s="56">
        <v>801</v>
      </c>
      <c r="D6" s="56">
        <v>80130</v>
      </c>
      <c r="E6" s="54">
        <v>0</v>
      </c>
      <c r="F6" s="55">
        <v>40000</v>
      </c>
      <c r="G6" s="55">
        <v>40000</v>
      </c>
      <c r="H6" s="54">
        <v>0</v>
      </c>
    </row>
    <row r="7" spans="1:8" ht="21.75" customHeight="1">
      <c r="A7" s="56"/>
      <c r="B7" s="57"/>
      <c r="C7" s="56"/>
      <c r="D7" s="56">
        <v>80195</v>
      </c>
      <c r="E7" s="54">
        <v>0</v>
      </c>
      <c r="F7" s="55">
        <v>90000</v>
      </c>
      <c r="G7" s="55">
        <v>90000</v>
      </c>
      <c r="H7" s="54">
        <v>0</v>
      </c>
    </row>
    <row r="8" spans="1:8" ht="21.75" customHeight="1">
      <c r="A8" s="56"/>
      <c r="B8" s="57"/>
      <c r="C8" s="56">
        <v>854</v>
      </c>
      <c r="D8" s="56">
        <v>85410</v>
      </c>
      <c r="E8" s="54">
        <v>0</v>
      </c>
      <c r="F8" s="55">
        <v>260000</v>
      </c>
      <c r="G8" s="55">
        <v>260000</v>
      </c>
      <c r="H8" s="54">
        <v>0</v>
      </c>
    </row>
    <row r="9" spans="1:8" ht="21.75" customHeight="1">
      <c r="A9" s="56"/>
      <c r="B9" s="57"/>
      <c r="C9" s="56"/>
      <c r="D9" s="56">
        <v>85417</v>
      </c>
      <c r="E9" s="54">
        <v>0</v>
      </c>
      <c r="F9" s="55">
        <v>30000</v>
      </c>
      <c r="G9" s="55">
        <f>F9</f>
        <v>30000</v>
      </c>
      <c r="H9" s="54">
        <v>0</v>
      </c>
    </row>
    <row r="10" spans="1:8" ht="30" customHeight="1">
      <c r="A10" s="56" t="s">
        <v>38</v>
      </c>
      <c r="B10" s="57" t="s">
        <v>103</v>
      </c>
      <c r="C10" s="56">
        <v>801</v>
      </c>
      <c r="D10" s="56">
        <v>80120</v>
      </c>
      <c r="E10" s="54">
        <v>0</v>
      </c>
      <c r="F10" s="55">
        <v>166500</v>
      </c>
      <c r="G10" s="55">
        <v>166500</v>
      </c>
      <c r="H10" s="54">
        <v>0</v>
      </c>
    </row>
    <row r="11" spans="1:8" ht="23.25" customHeight="1">
      <c r="A11" s="56"/>
      <c r="B11" s="57"/>
      <c r="C11" s="56">
        <v>801</v>
      </c>
      <c r="D11" s="56">
        <v>80148</v>
      </c>
      <c r="E11" s="54">
        <v>0</v>
      </c>
      <c r="F11" s="55">
        <v>60000</v>
      </c>
      <c r="G11" s="55">
        <v>60000</v>
      </c>
      <c r="H11" s="54">
        <v>0</v>
      </c>
    </row>
    <row r="12" spans="1:8" ht="31.5" customHeight="1">
      <c r="A12" s="56" t="s">
        <v>37</v>
      </c>
      <c r="B12" s="57" t="s">
        <v>64</v>
      </c>
      <c r="C12" s="56">
        <v>801</v>
      </c>
      <c r="D12" s="56">
        <v>80130</v>
      </c>
      <c r="E12" s="54">
        <v>0</v>
      </c>
      <c r="F12" s="55">
        <v>130875</v>
      </c>
      <c r="G12" s="55">
        <v>130875</v>
      </c>
      <c r="H12" s="54">
        <v>0</v>
      </c>
    </row>
    <row r="13" spans="1:8" ht="21.75" customHeight="1">
      <c r="A13" s="56"/>
      <c r="B13" s="57"/>
      <c r="C13" s="56"/>
      <c r="D13" s="56">
        <v>80148</v>
      </c>
      <c r="E13" s="54">
        <v>0</v>
      </c>
      <c r="F13" s="55">
        <v>48000</v>
      </c>
      <c r="G13" s="55">
        <v>48000</v>
      </c>
      <c r="H13" s="54">
        <v>0</v>
      </c>
    </row>
    <row r="14" spans="1:8" ht="21.75" customHeight="1">
      <c r="A14" s="52"/>
      <c r="B14" s="53"/>
      <c r="C14" s="52"/>
      <c r="D14" s="52">
        <v>80195</v>
      </c>
      <c r="E14" s="50">
        <v>0</v>
      </c>
      <c r="F14" s="51">
        <v>6000</v>
      </c>
      <c r="G14" s="51">
        <v>6000</v>
      </c>
      <c r="H14" s="50">
        <v>0</v>
      </c>
    </row>
    <row r="15" spans="1:8" s="47" customFormat="1" ht="21.75" customHeight="1">
      <c r="A15" s="411" t="s">
        <v>77</v>
      </c>
      <c r="B15" s="411"/>
      <c r="C15" s="49"/>
      <c r="D15" s="49"/>
      <c r="E15" s="48">
        <f>SUM(E6:E13)</f>
        <v>0</v>
      </c>
      <c r="F15" s="77">
        <f>SUM(F6:F14)</f>
        <v>831375</v>
      </c>
      <c r="G15" s="77">
        <f>SUM(G6:G14)</f>
        <v>831375</v>
      </c>
      <c r="H15" s="48">
        <f>SUM(H6:H13)</f>
        <v>0</v>
      </c>
    </row>
    <row r="16" ht="4.5" customHeight="1"/>
  </sheetData>
  <sheetProtection/>
  <mergeCells count="3">
    <mergeCell ref="A1:H1"/>
    <mergeCell ref="A2:H2"/>
    <mergeCell ref="A15:B15"/>
  </mergeCells>
  <printOptions horizontalCentered="1"/>
  <pageMargins left="0.5118110236220472" right="0.5118110236220472" top="1.1979166666666667" bottom="0.7874015748031497" header="0.5118110236220472" footer="0.5118110236220472"/>
  <pageSetup horizontalDpi="600" verticalDpi="600" orientation="portrait" paperSize="9" r:id="rId1"/>
  <headerFooter alignWithMargins="0">
    <oddHeader>&amp;R&amp;9Załącznik nr 9
do uchwały Rady Powiatu w Opatowie nr II.9.2014
z dnia 10 grudnia 2014r.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Kostępska</dc:creator>
  <cp:keywords/>
  <dc:description/>
  <cp:lastModifiedBy>Monika Kostępska</cp:lastModifiedBy>
  <cp:lastPrinted>2014-11-26T07:40:16Z</cp:lastPrinted>
  <dcterms:created xsi:type="dcterms:W3CDTF">2014-06-03T09:30:20Z</dcterms:created>
  <dcterms:modified xsi:type="dcterms:W3CDTF">2014-12-15T11:38:51Z</dcterms:modified>
  <cp:category/>
  <cp:version/>
  <cp:contentType/>
  <cp:contentStatus/>
</cp:coreProperties>
</file>