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_xlnm.Print_Area" localSheetId="2">'3'!$A$1:$M$62</definedName>
  </definedNames>
  <calcPr fullCalcOnLoad="1"/>
</workbook>
</file>

<file path=xl/sharedStrings.xml><?xml version="1.0" encoding="utf-8"?>
<sst xmlns="http://schemas.openxmlformats.org/spreadsheetml/2006/main" count="635" uniqueCount="257">
  <si>
    <t>w złotych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</si>
  <si>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</si>
  <si>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</si>
  <si>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</si>
  <si>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</si>
  <si>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</si>
  <si>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</si>
  <si>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</si>
  <si>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</si>
  <si>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</si>
  <si>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</si>
  <si>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 xml:space="preserve">w tym z tytułu dotacji i środków na finansowanie wydatków na realizację zadań finansowanych z udziałem środków, o których mowa w art. 5 ust. 1 pkt 2 i 3 
</t>
  </si>
  <si>
    <t>0,00</t>
  </si>
  <si>
    <t>Edukacyjna opieka wychowawcza</t>
  </si>
  <si>
    <t>razem:</t>
  </si>
  <si>
    <t>majątkowe</t>
  </si>
  <si>
    <t>Ogółem:</t>
  </si>
  <si>
    <t>(* kol 2 do wykorzystania fakultatywnego)</t>
  </si>
  <si>
    <t>Wydatki razem:</t>
  </si>
  <si>
    <t>wydatki związane z realizacją ich statutowych zadań;</t>
  </si>
  <si>
    <t>wynagrodzenia i składki od nich naliczane</t>
  </si>
  <si>
    <t xml:space="preserve">obsługa długu </t>
  </si>
  <si>
    <t xml:space="preserve">wypłaty z tytułu poręczeń i gwarancji 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</si>
  <si>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</si>
  <si>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</si>
  <si>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</si>
  <si>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</si>
  <si>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wydatki 
jednostek
budżetowych,</t>
  </si>
  <si>
    <t>w tym:</t>
  </si>
  <si>
    <t>inwestycje i zakupy inwestycyjne</t>
  </si>
  <si>
    <t>Wydatki 
majątkowe</t>
  </si>
  <si>
    <t>Wydatki 
bieżące</t>
  </si>
  <si>
    <t>Z tego</t>
  </si>
  <si>
    <t>Plan</t>
  </si>
  <si>
    <t>Ogółem</t>
  </si>
  <si>
    <t>8</t>
  </si>
  <si>
    <t>7</t>
  </si>
  <si>
    <t>6</t>
  </si>
  <si>
    <t>Plan po zmianach 
(5+6+7)</t>
  </si>
  <si>
    <t>Zwiększenie</t>
  </si>
  <si>
    <t>Zmniejszenie</t>
  </si>
  <si>
    <t>Plan przed zmianą</t>
  </si>
  <si>
    <t>Zmiany w planie dochodów budżetowych w 2013 r.</t>
  </si>
  <si>
    <t>po zmianach</t>
  </si>
  <si>
    <t>zwiększenie</t>
  </si>
  <si>
    <t>zmniejszenie</t>
  </si>
  <si>
    <t>przed zmianą</t>
  </si>
  <si>
    <t>Zmiany w planie wydatków budżetowych w 2013 r.</t>
  </si>
  <si>
    <t>01005</t>
  </si>
  <si>
    <t>010</t>
  </si>
  <si>
    <t>wydatki związane z realizacją statutowych zadań</t>
  </si>
  <si>
    <t>zakup i objęcie akcji i udziałów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</si>
  <si>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</si>
  <si>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</si>
  <si>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</si>
  <si>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</si>
  <si>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</si>
  <si>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 bieżące</t>
  </si>
  <si>
    <t>w  złotych</t>
  </si>
  <si>
    <t>zakup i objęcie akcji i udziałów oraz wniesienie wkładów do spółek prawa handlowego.</t>
  </si>
  <si>
    <t>na programy finansowane z udziałem środków, o których mowa w art. 5 ust. 1 pkt 2 i 3,</t>
  </si>
  <si>
    <t>Lp.</t>
  </si>
  <si>
    <t>1.</t>
  </si>
  <si>
    <t>2.</t>
  </si>
  <si>
    <t>3.</t>
  </si>
  <si>
    <t>4.</t>
  </si>
  <si>
    <t xml:space="preserve">D.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</si>
  <si>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</si>
  <si>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</si>
  <si>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</si>
  <si>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</si>
  <si>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>Starostwo Powiatowe w Opatowie</t>
  </si>
  <si>
    <t xml:space="preserve">A.      
B.
C.
D. </t>
  </si>
  <si>
    <t>12.</t>
  </si>
  <si>
    <t>11.</t>
  </si>
  <si>
    <t>10.</t>
  </si>
  <si>
    <t>9.</t>
  </si>
  <si>
    <t>8.</t>
  </si>
  <si>
    <t>7.</t>
  </si>
  <si>
    <t>6.</t>
  </si>
  <si>
    <t>5.</t>
  </si>
  <si>
    <t>kredyty i pożyczki zaciągnięte na realizację zadania pod refundację wydatków</t>
  </si>
  <si>
    <t>środki wymienione
w art. 5 ust. 1 pkt 2 i 3 u.f.p.</t>
  </si>
  <si>
    <t>kredyty
i pożyczki</t>
  </si>
  <si>
    <t>dochody własne jst</t>
  </si>
  <si>
    <t>w tym źródła finansowania</t>
  </si>
  <si>
    <t>Jednostka org. realizująca zadanie lub koordynująca program</t>
  </si>
  <si>
    <t>Planowane wydatki</t>
  </si>
  <si>
    <t>Rozdz.</t>
  </si>
  <si>
    <t>Oświata i wychowanie</t>
  </si>
  <si>
    <t>Transport i łączność</t>
  </si>
  <si>
    <t>Drogi publiczne powiatowe</t>
  </si>
  <si>
    <t>Gimnazja specjalne</t>
  </si>
  <si>
    <t>Szkoły podstawowe specjalne</t>
  </si>
  <si>
    <t>Szkoły zawodowe specjalne</t>
  </si>
  <si>
    <t xml:space="preserve">Różnica w wydatkach majątkowych na programy ze środków z UE oraz innych źródeł zagranicznych w kwocie 472.800 zł wynika z działu 010 rozdział 01005 gdzie występuje paragraf 6410 w kwocie 467.000 zł oraz z działu 700 rozdział 70005 gdzie występuje paragraf 6050 w kwocie 5.800 zł, które w załączniku Nr 2 nie zostały zaliczone do wydatków na programy finansowane z udziałem środków o których mowa w art. 5 ust. 1 pkt 2 i 3. </t>
  </si>
  <si>
    <t>*</t>
  </si>
  <si>
    <t xml:space="preserve">Różnica w wydatkach bieżących na programy ze środków z UE oraz innch źródeł zagranicznych w kwocie 200.000 zł wynika z działu 010 rozdział 01005 gdzie występuje paragraf 2110 w kwocie 200.000 zł, który w załączniku Nr 2 nie został zaliczony do wydatków na programy finansowane z udziałem środków o których mowa w art. 5 ust. 1 pkt 2 i 3. </t>
  </si>
  <si>
    <t>w tym: kredyty i pożyczki zaciągane na wydatki refundowane ze środków UE</t>
  </si>
  <si>
    <t>- środki z UE oraz innych źródeł zagranicznych</t>
  </si>
  <si>
    <t>- środki z budżetu krajowego</t>
  </si>
  <si>
    <t>- środki z budżetu j.s.t.</t>
  </si>
  <si>
    <t>Wydatki majątkowe:</t>
  </si>
  <si>
    <t>Wydatki bieżące:</t>
  </si>
  <si>
    <t>Ogółem wydatki</t>
  </si>
  <si>
    <t>Tytuł projektu: "Motywy ludowe w ozdobach świątecznych - warsztaty artystyczno - etnograficzne wraz z imprezami promującymi obrzędowość regionu"</t>
  </si>
  <si>
    <t>Nazwa działania: Wdrażanie lokalnych strategii rozwoju</t>
  </si>
  <si>
    <t>Działanie: Małe projekty</t>
  </si>
  <si>
    <t>Oś 4 Leader</t>
  </si>
  <si>
    <t>Wartość zadania:</t>
  </si>
  <si>
    <t>Starostwo Powiatowe w Opatowie/Lokalna Grupa Działania Powiatu Opatowskiego</t>
  </si>
  <si>
    <t>2012-2013</t>
  </si>
  <si>
    <t>Program Rozwoju Obszarów Wiejskich 2007-2013</t>
  </si>
  <si>
    <t xml:space="preserve">Tytuł projektu: ''Wzrost jakości usług w Domu Pomocy Społecznej w Zochcinku poprzez wprowadzenie nowych form terapii wraz z utworzeniem nowych lokali aktywizujących i zakupem wyposażenia oraz podniesieniem kwalifikacji kadry merytorycznej i medycznej'' </t>
  </si>
  <si>
    <t xml:space="preserve">Nazwa działania: ''Podniesienie jakości usług świadczonych w jednostkach Organizacyjnych Pomocy Społecznej w celu wzmocnienia podmiotowości i aktywności życiowej podopiecznych'' </t>
  </si>
  <si>
    <t>Cel 2 Poprawa usług podstawowej opieki zdrowotnej i usług opieki społecznej na peryferyjnych i zmarginalizowanych terenach obszarów objętych koncentracją geograficzną, z preferencją dla wielosektorowego podejścia programowego Szwajcarsko - Polskiego Programu współpracy wdrażanego w ramach Projektu nr KIK/57</t>
  </si>
  <si>
    <t>Obszar tematyczny: Ochrona zdrowia</t>
  </si>
  <si>
    <t>Dom Pomocy Społecznej w Zochcinku</t>
  </si>
  <si>
    <t>2012-2015</t>
  </si>
  <si>
    <t>Obszar priorytetowy 4 Rozwój społeczny i zasobów ludzkich</t>
  </si>
  <si>
    <t>Projekt: "Termomodernizacja trzech budynków użyteczności publicznej na terenie Powiatu Opatowskiego"</t>
  </si>
  <si>
    <t>Oś priorytetowa: 4. Rozwój infrastruktury ochrony środowiska i energetycznej do Działania 4.2 Rozwój systemów lokalnej  infrastruktury ochrony środowiska i energetycznej</t>
  </si>
  <si>
    <t>Regionalny Program Operacyjny Województwa Świętokrzyskiego na lata 2007-2013</t>
  </si>
  <si>
    <t>Oś priorytetowa: 3. Podniesienie jakości systemu komunikacyjnego regionu do Działania 3.2 Rozwój systemów lokalnej  infrastruktury komunikacyjnej</t>
  </si>
  <si>
    <t>Zarząd Dróg Powiatowych w Opatowie</t>
  </si>
  <si>
    <t xml:space="preserve"> Projekt: "Nasza szkoła - naszą drogą do kariery …" okres realizacji zadania 2011 - 2013</t>
  </si>
  <si>
    <t xml:space="preserve"> Działanie 9. 2 "Podniesienie atrakcyjności szkolnictwa zawodowego"</t>
  </si>
  <si>
    <t>Zespół Szkół w Ożarowie</t>
  </si>
  <si>
    <t>2011-2013</t>
  </si>
  <si>
    <t>Program: operacyjny Kapitał Ludzki na lata 2007-2013 Priorytet IX "Rozwój wykształcenia i kompetencji w regionach".</t>
  </si>
  <si>
    <t>poprzez powiatowe centra pomocy rodzinie</t>
  </si>
  <si>
    <t xml:space="preserve">Rozwój i upowszechnianie aktywnej integracji </t>
  </si>
  <si>
    <t xml:space="preserve"> Poddziałanie: 7.1,2 </t>
  </si>
  <si>
    <t xml:space="preserve"> Działanie 7. 1 Rozwój </t>
  </si>
  <si>
    <t>Powiatowe Centrum Pomocy Rodzinie</t>
  </si>
  <si>
    <t>2009-2013</t>
  </si>
  <si>
    <t>Program: operacyjny Kapitał Ludzki    Priorytet VII Promoc  poprzez  Powiatowe Centrum Pomocy Rodzinie</t>
  </si>
  <si>
    <t>Priorytet 2: "Wsparcie innowacyjności, budowa społeczeństwa informacyjnego oraz wzrost potencjału inwestycyjnego regionu".</t>
  </si>
  <si>
    <t xml:space="preserve">Działanie 2.2: "Budowa infrastruktury społeczeństwa informatycznego"   </t>
  </si>
  <si>
    <t xml:space="preserve">w ramach Regionalnego Programu Operacyjnego Województwa Świętokrzyskiego na lata (2007-2013) </t>
  </si>
  <si>
    <t>2010-2014</t>
  </si>
  <si>
    <t xml:space="preserve">Program: Projekt  " e-świętokrzyskie Budowa Systemu Infrastruktury Informacji Przestrzennej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</si>
  <si>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Priorytet 2: "Wsparcie innowacyjności, budowa społeczeństwa informacyjnego oraz wzrost potencjału inwestycyjnego regionu"</t>
  </si>
  <si>
    <t xml:space="preserve">Program: Projekt  " e-świętokrzyskie Rozbudowa Infrastruktury Informatycznej JST"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</si>
  <si>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Projekt: Scalanie gruntów wsi Biedrzychów, Dębno,Nowe na obszarze 1059 ha</t>
  </si>
  <si>
    <t>Poddziałanie: Scalanie gruntów</t>
  </si>
  <si>
    <t>Działanie: poprawianie i rozwijanie infrastruktury związanej z dostosowaniem rolnictwa i leśnictwa</t>
  </si>
  <si>
    <t>Priorytet: Poprawa struktury obszarowej gospodarstw rolnych itd..</t>
  </si>
  <si>
    <t xml:space="preserve">Program: Rozwój obszarów wiejskich na lata 2007-2013  </t>
  </si>
  <si>
    <t>kwota</t>
  </si>
  <si>
    <t>źródło</t>
  </si>
  <si>
    <t>Wydatki w roku budżetowym 2013</t>
  </si>
  <si>
    <t>Przewidywane nakłady i źródła finansowania</t>
  </si>
  <si>
    <t>Okres realizacji zadania</t>
  </si>
  <si>
    <t>Projekt</t>
  </si>
  <si>
    <t>Lp</t>
  </si>
  <si>
    <t>Wydatki na programy i projekty realizowane ze środków pochodzących z budżetu Unii Europejskiej oraz innych źródeł zagranicznych, niepodlegających zwrotowi na 2013 rok</t>
  </si>
  <si>
    <t>C. Inne źródła - środki krajowe - kapitał ludzki.</t>
  </si>
  <si>
    <t>wydatki majątkowe</t>
  </si>
  <si>
    <t>wydatki bieżące</t>
  </si>
  <si>
    <t>Program ROW Projekt ''Motywy ludowe w ozdobach świątecznych - warsztaty artystyczno - etnograficzne wraz z imprezami promującymi obrzędowość regionu'' - Wdrażanie lokalnych strategii rozwoju (2012-2013)</t>
  </si>
  <si>
    <t>D.</t>
  </si>
  <si>
    <t>C.</t>
  </si>
  <si>
    <t>B.</t>
  </si>
  <si>
    <t>A.</t>
  </si>
  <si>
    <t>Promocja integracji Społecznej Droga do Sukcesu (2009-2013)</t>
  </si>
  <si>
    <t>Ochrona zdrowia                            Szwajcarsko - Polski Program Współpracy w ramach Projektu nr KIK/57 ,,Podniesienie jakości usług świadczonych w jednostkach Organizacyjnych Pomocy Społecznej w celu wzmocnienia podmiotowości i aktywności życiowej podopiecznych'' (2012 - 2015)</t>
  </si>
  <si>
    <t>Zakup koparko - ładowarki w formie leasingu (2013 - 2017)</t>
  </si>
  <si>
    <t>Program operacyjny Kapitał Ludzki (2007-2013).Projekt "Nasza szkoła - naszą drogą do kariery…" (2011-2013)</t>
  </si>
  <si>
    <t>Projekt "e-świętokrzyskie Budowa systemu informacji przestrzennej Województwa Świętokrzyskiego" w ramach Regionalnego Programu Operacyjnego Województwa Swiętokrzyskiego na lata (2010-2014)</t>
  </si>
  <si>
    <t>Projekt "e-świętokrzyskie Rozbudowa Infrastruktury Informatycznej JST" w ramach Regionalnego Progrmu Operacyjnego na lata (2010-2014)</t>
  </si>
  <si>
    <t>Projekt Nr PL0197 "Termomodernizacja budynków użyteczności publicznej na terenie Powiatu Opatowskiego" - utrzymanie trwałości projektu (2011-2015)</t>
  </si>
  <si>
    <t>Scalanie gruntów wsi Biedrzychów, Dębno, Nowe na obszarze1059 ha (2010-2014)</t>
  </si>
  <si>
    <t>dotacje i środki pochodzące z innych  źr.*</t>
  </si>
  <si>
    <t>rok budżetowy 2013 (8+9+10+11)</t>
  </si>
  <si>
    <t>Łączne nakłady finansowe</t>
  </si>
  <si>
    <t>Nazwa przedsięwzięcia</t>
  </si>
  <si>
    <t>Limity wydatków na wieloletnie przedsięwzięcia planowane do poniesienia w 2013 roku</t>
  </si>
  <si>
    <t xml:space="preserve">A.      
B. 460 000,00
C.
D. </t>
  </si>
  <si>
    <t>2008-2014</t>
  </si>
  <si>
    <t>Projekt "Termomodernizacja trzech budynków użyteczności publicznej na terenie Powiatu Opatowskiego" (2011-2013)</t>
  </si>
  <si>
    <t xml:space="preserve">A.      
B. 1 199 059,00
C.
D. </t>
  </si>
  <si>
    <t>Program Operacyjny Kapitał Ludzki na lata 2007-2013 Priorytet III "Wysoka jakość systemu oświaty"</t>
  </si>
  <si>
    <t>2013-2015</t>
  </si>
  <si>
    <t>Działanie 3.5 Kompleksowe wspomaganie rozwoju szkół</t>
  </si>
  <si>
    <t>Projekt "Bezpośrednie wsparcie rozwoju szkół i przedszkoli poprzez wdrożenie zmodernizowanego systemu doskonalenia nauczycieli w powiecie opatowskim"</t>
  </si>
  <si>
    <t>Program Operacyjny Kapitał Ludzki (2007-2013). Projekt "Bezpośrednie wsparcie rozwoju szkół i przedszkoli poprzez wdrożenie zmodernizowanego systemu doskonalenia nauczycieli w powiecie opatowskim" (2013-2015)</t>
  </si>
  <si>
    <t>Pomoc społeczna</t>
  </si>
  <si>
    <t>Domy pomocy społecznej</t>
  </si>
  <si>
    <t>700</t>
  </si>
  <si>
    <t>wniesienie wkładów do spółek prawa handlowego</t>
  </si>
  <si>
    <t>Wydatki
na 2013 r.</t>
  </si>
  <si>
    <t>Dotacje ogółem</t>
  </si>
  <si>
    <t>Dochody i wydatki związane z realizacją zadań z zakresu administracji rządowej i innych zadań zleconych odrębnymi ustawami w  2013 r.</t>
  </si>
  <si>
    <t>13.</t>
  </si>
  <si>
    <t>Szkoły zawodowe</t>
  </si>
  <si>
    <t>Specjalne ośrodki szkolno-wychowawcze</t>
  </si>
  <si>
    <t>2 290 001,00</t>
  </si>
  <si>
    <t>12 762 480,00</t>
  </si>
  <si>
    <t>8 464 417,00</t>
  </si>
  <si>
    <t>10 754 418,00</t>
  </si>
  <si>
    <t>Bezpieczeństwo publiczne i ochrona przeciwpożarowa</t>
  </si>
  <si>
    <t>Licea ogólnokształcące</t>
  </si>
  <si>
    <t>Dokształcanie i doskonalenie nauczycieli</t>
  </si>
  <si>
    <t>Umowy przejęcia zobowiązań w wyniku przekształceń SPZZOZ w Opatowie (2011-2013)</t>
  </si>
  <si>
    <t>Projekt "Przebudowa dróg powiatowych - ulic Mickiewicza, Sempołowskiej, Kopernika, Szeroka, Partyzantów i Słowackiego w m. Opatów" (2008-2014)</t>
  </si>
  <si>
    <t>Projekt: "Przebudowa dróg powiatowych - ulic Mickiewicza, Sempołowskiej, Kopernika, Szeroka, Partyzantów i Słowackiego w m. Opatów"</t>
  </si>
  <si>
    <t>0970</t>
  </si>
  <si>
    <t>Wpływy z różnych dochodów</t>
  </si>
  <si>
    <t>Komendy powiatowe Państwowej Straży Pożarnej</t>
  </si>
  <si>
    <t>Stołówki szkolne i przedszkolne</t>
  </si>
  <si>
    <t>Pozostałe zadania w zakresie polityki społecznej</t>
  </si>
  <si>
    <t>Powiatowe urzędy pracy</t>
  </si>
  <si>
    <t>Poradnie psychologiczno-pedagogiczne, w tym poradnie specjalistyczne</t>
  </si>
  <si>
    <t>Działalność oświatowa</t>
  </si>
  <si>
    <t>Szkoły Niepubliczne</t>
  </si>
  <si>
    <t>Działalność statutowa</t>
  </si>
  <si>
    <t>Zarząd Powiatowy ZOSP RP w Opatowie</t>
  </si>
  <si>
    <t>II. Dotacje dla jednostek spoza sektora finansów publicznych</t>
  </si>
  <si>
    <t>Rehabilitacja zawodowa i społeczna osób niepełnosprawnych</t>
  </si>
  <si>
    <t xml:space="preserve"> DPS Zochcinek</t>
  </si>
  <si>
    <t>Powiat Sandomierz</t>
  </si>
  <si>
    <t>I. Dotacje dla jednostek sektora finansów publicznych</t>
  </si>
  <si>
    <t>Kwota dotacji</t>
  </si>
  <si>
    <t>Zakres</t>
  </si>
  <si>
    <t>Nazwa jednostki otrzymującej dotacje</t>
  </si>
  <si>
    <t>Dotacje podmiotowe w 2013 roku</t>
  </si>
  <si>
    <t>Działalność usługowa</t>
  </si>
  <si>
    <t>Nadzór budowlany</t>
  </si>
  <si>
    <t>Placówki opiekuńczo-wychowawcze</t>
  </si>
  <si>
    <t>Jednostki specjalistycznego poradnictwa, mieszkania chronione i ośrodki interwencji kryzysowej</t>
  </si>
  <si>
    <t>Internaty i bursy szkolne</t>
  </si>
  <si>
    <t>852</t>
  </si>
  <si>
    <t>85202</t>
  </si>
  <si>
    <t>2007</t>
  </si>
  <si>
    <t>Dotacje celowe w ramach programów finansowanych z udziałem środków europejskich oraz środków, o których mowa w art. 5 ust. 1 pkt 3 oraz ust. 3 pkt 5 i 6 ustawy, lub płatności w ramach budżetu środków europejskich</t>
  </si>
  <si>
    <t>853</t>
  </si>
  <si>
    <t>726 367,00</t>
  </si>
  <si>
    <t>2 000,00</t>
  </si>
  <si>
    <t>728 367,00</t>
  </si>
  <si>
    <t>85311</t>
  </si>
  <si>
    <t>3 000,00</t>
  </si>
  <si>
    <t>5 000,00</t>
  </si>
  <si>
    <t>69 470 887,00</t>
  </si>
  <si>
    <t>69 472 887,00</t>
  </si>
  <si>
    <t>6207</t>
  </si>
  <si>
    <t>854</t>
  </si>
  <si>
    <t>8 800,00</t>
  </si>
  <si>
    <t>85403</t>
  </si>
  <si>
    <t>0870</t>
  </si>
  <si>
    <t>Wpływy ze sprzedaży składników majątkowych</t>
  </si>
  <si>
    <t>12 771 280,00</t>
  </si>
  <si>
    <t>82 233 367,00</t>
  </si>
  <si>
    <t>82 244 167,00</t>
  </si>
  <si>
    <t>Załącznik Nr 1                                                                                                          do uchwały Rady Powiatu Nr XXXVIII.64.2013                                                                                   z dnia 23 grudnia 2013 r.</t>
  </si>
  <si>
    <t>Załącznik Nr 2                                                                    do uchwały Rady Powiatu Nr XXXVIII.64.2013                                               z dnia 23 grudnia 2013 r.</t>
  </si>
  <si>
    <t xml:space="preserve">Załącznik nr 4                                                                                                                        do uchwały Rady Powiatu w Opatowie nr XXXVIII.64.2013                                             z dnia 23 grudnia 2013r.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</si>
</sst>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sz val="10"/>
      <name val="Arial CE"/>
      <family val="0"/>
    </font>
    <font>
      <b/>
      <sz val="14"/>
      <name val="Arial CE"/>
      <family val="2"/>
    </font>
    <font>
      <b/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5"/>
      <color indexed="8"/>
      <name val="Arial"/>
      <family val="2"/>
    </font>
    <font>
      <sz val="6"/>
      <color indexed="8"/>
      <name val="Arial"/>
      <family val="2"/>
    </font>
    <font>
      <sz val="8"/>
      <name val="Arial CE"/>
      <family val="2"/>
    </font>
    <font>
      <b/>
      <sz val="10"/>
      <name val="Arial CE"/>
      <family val="2"/>
    </font>
    <font>
      <sz val="8"/>
      <name val="Times New Roman CE"/>
      <family val="1"/>
    </font>
    <font>
      <sz val="8"/>
      <name val="Czcionka tekstu podstawowego"/>
      <family val="0"/>
    </font>
    <font>
      <sz val="10"/>
      <name val="Times New Roman CE"/>
      <family val="1"/>
    </font>
    <font>
      <b/>
      <sz val="12"/>
      <name val="Times New Roman"/>
      <family val="1"/>
    </font>
    <font>
      <sz val="8"/>
      <name val="Arial"/>
      <family val="2"/>
    </font>
    <font>
      <sz val="9"/>
      <name val="Arial CE"/>
      <family val="0"/>
    </font>
    <font>
      <sz val="9"/>
      <name val="Arial"/>
      <family val="2"/>
    </font>
    <font>
      <sz val="6"/>
      <name val="Arial CE"/>
      <family val="2"/>
    </font>
    <font>
      <b/>
      <sz val="12"/>
      <name val="Arial CE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14"/>
      <name val="Arial CE"/>
      <family val="2"/>
    </font>
    <font>
      <b/>
      <sz val="5"/>
      <color indexed="8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b/>
      <sz val="12"/>
      <color indexed="8"/>
      <name val="Arial CE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8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3" applyNumberFormat="0" applyFill="0" applyAlignment="0" applyProtection="0"/>
    <xf numFmtId="0" fontId="71" fillId="29" borderId="4" applyNumberFormat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6" fillId="27" borderId="1" applyNumberFormat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82" fillId="32" borderId="0" applyNumberFormat="0" applyBorder="0" applyAlignment="0" applyProtection="0"/>
  </cellStyleXfs>
  <cellXfs count="316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8" fillId="33" borderId="0" xfId="0" applyNumberFormat="1" applyFont="1" applyFill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1" fontId="1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20" fillId="34" borderId="10" xfId="0" applyFont="1" applyFill="1" applyBorder="1" applyAlignment="1" applyProtection="1">
      <alignment horizontal="center" vertical="center" wrapText="1" shrinkToFit="1"/>
      <protection locked="0"/>
    </xf>
    <xf numFmtId="0" fontId="21" fillId="34" borderId="10" xfId="0" applyFont="1" applyFill="1" applyBorder="1" applyAlignment="1" applyProtection="1">
      <alignment horizontal="center" vertical="center" wrapText="1" shrinkToFit="1"/>
      <protection locked="0"/>
    </xf>
    <xf numFmtId="0" fontId="20" fillId="34" borderId="10" xfId="0" applyFont="1" applyFill="1" applyBorder="1" applyAlignment="1" applyProtection="1">
      <alignment horizontal="left" vertical="center" wrapText="1" shrinkToFit="1"/>
      <protection locked="0"/>
    </xf>
    <xf numFmtId="0" fontId="20" fillId="34" borderId="11" xfId="0" applyFont="1" applyFill="1" applyBorder="1" applyAlignment="1" applyProtection="1">
      <alignment horizontal="lef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9" fillId="35" borderId="12" xfId="51" applyNumberFormat="1" applyFont="1" applyFill="1" applyBorder="1" applyAlignment="1">
      <alignment horizontal="center" vertical="center" wrapText="1"/>
      <protection/>
    </xf>
    <xf numFmtId="0" fontId="83" fillId="0" borderId="0" xfId="51" applyFont="1">
      <alignment/>
      <protection/>
    </xf>
    <xf numFmtId="0" fontId="26" fillId="0" borderId="0" xfId="51" applyFont="1" applyFill="1" applyAlignment="1">
      <alignment/>
      <protection/>
    </xf>
    <xf numFmtId="41" fontId="12" fillId="35" borderId="12" xfId="51" applyNumberFormat="1" applyFont="1" applyFill="1" applyBorder="1" applyAlignment="1">
      <alignment vertical="top" wrapText="1"/>
      <protection/>
    </xf>
    <xf numFmtId="0" fontId="12" fillId="0" borderId="12" xfId="51" applyFont="1" applyFill="1" applyBorder="1" applyAlignment="1">
      <alignment vertical="top" wrapText="1"/>
      <protection/>
    </xf>
    <xf numFmtId="0" fontId="12" fillId="0" borderId="12" xfId="51" applyFont="1" applyFill="1" applyBorder="1" applyAlignment="1">
      <alignment wrapText="1"/>
      <protection/>
    </xf>
    <xf numFmtId="0" fontId="12" fillId="0" borderId="12" xfId="51" applyFont="1" applyFill="1" applyBorder="1" applyAlignment="1">
      <alignment horizontal="center" vertical="top"/>
      <protection/>
    </xf>
    <xf numFmtId="0" fontId="12" fillId="0" borderId="12" xfId="51" applyFont="1" applyFill="1" applyBorder="1" applyAlignment="1" quotePrefix="1">
      <alignment wrapText="1"/>
      <protection/>
    </xf>
    <xf numFmtId="0" fontId="12" fillId="0" borderId="12" xfId="51" applyFont="1" applyFill="1" applyBorder="1" applyAlignment="1" quotePrefix="1">
      <alignment/>
      <protection/>
    </xf>
    <xf numFmtId="41" fontId="14" fillId="35" borderId="12" xfId="51" applyNumberFormat="1" applyFont="1" applyFill="1" applyBorder="1" applyAlignment="1">
      <alignment vertical="top" wrapText="1"/>
      <protection/>
    </xf>
    <xf numFmtId="0" fontId="14" fillId="0" borderId="12" xfId="51" applyFont="1" applyFill="1" applyBorder="1" applyAlignment="1">
      <alignment/>
      <protection/>
    </xf>
    <xf numFmtId="0" fontId="12" fillId="0" borderId="12" xfId="51" applyFont="1" applyFill="1" applyBorder="1" applyAlignment="1" quotePrefix="1">
      <alignment vertical="top" wrapText="1"/>
      <protection/>
    </xf>
    <xf numFmtId="0" fontId="12" fillId="0" borderId="12" xfId="51" applyFont="1" applyFill="1" applyBorder="1" applyAlignment="1" quotePrefix="1">
      <alignment vertical="top"/>
      <protection/>
    </xf>
    <xf numFmtId="0" fontId="14" fillId="0" borderId="12" xfId="51" applyFont="1" applyFill="1" applyBorder="1" applyAlignment="1">
      <alignment vertical="top"/>
      <protection/>
    </xf>
    <xf numFmtId="0" fontId="27" fillId="0" borderId="12" xfId="51" applyFont="1" applyFill="1" applyBorder="1" applyAlignment="1">
      <alignment vertical="top"/>
      <protection/>
    </xf>
    <xf numFmtId="0" fontId="14" fillId="0" borderId="12" xfId="51" applyFont="1" applyFill="1" applyBorder="1" applyAlignment="1">
      <alignment horizontal="center" vertical="top"/>
      <protection/>
    </xf>
    <xf numFmtId="41" fontId="12" fillId="0" borderId="12" xfId="51" applyNumberFormat="1" applyFont="1" applyFill="1" applyBorder="1" applyAlignment="1">
      <alignment vertical="top" wrapText="1"/>
      <protection/>
    </xf>
    <xf numFmtId="0" fontId="12" fillId="0" borderId="13" xfId="51" applyFont="1" applyFill="1" applyBorder="1" applyAlignment="1">
      <alignment wrapText="1"/>
      <protection/>
    </xf>
    <xf numFmtId="41" fontId="14" fillId="0" borderId="12" xfId="51" applyNumberFormat="1" applyFont="1" applyFill="1" applyBorder="1" applyAlignment="1">
      <alignment vertical="top" wrapText="1"/>
      <protection/>
    </xf>
    <xf numFmtId="0" fontId="12" fillId="0" borderId="14" xfId="51" applyFont="1" applyFill="1" applyBorder="1" applyAlignment="1">
      <alignment vertical="top" wrapText="1"/>
      <protection/>
    </xf>
    <xf numFmtId="0" fontId="12" fillId="0" borderId="12" xfId="51" applyFont="1" applyFill="1" applyBorder="1" applyAlignment="1">
      <alignment horizontal="left" vertical="top" wrapText="1"/>
      <protection/>
    </xf>
    <xf numFmtId="0" fontId="12" fillId="0" borderId="13" xfId="51" applyFont="1" applyFill="1" applyBorder="1" applyAlignment="1">
      <alignment vertical="center" wrapText="1"/>
      <protection/>
    </xf>
    <xf numFmtId="0" fontId="12" fillId="0" borderId="14" xfId="51" applyFont="1" applyFill="1" applyBorder="1" applyAlignment="1">
      <alignment vertical="center" wrapText="1"/>
      <protection/>
    </xf>
    <xf numFmtId="0" fontId="12" fillId="0" borderId="15" xfId="51" applyFont="1" applyFill="1" applyBorder="1" applyAlignment="1">
      <alignment vertical="top" wrapText="1"/>
      <protection/>
    </xf>
    <xf numFmtId="0" fontId="12" fillId="35" borderId="12" xfId="51" applyFont="1" applyFill="1" applyBorder="1" applyAlignment="1">
      <alignment vertical="top" wrapText="1"/>
      <protection/>
    </xf>
    <xf numFmtId="0" fontId="12" fillId="35" borderId="13" xfId="51" applyFont="1" applyFill="1" applyBorder="1" applyAlignment="1">
      <alignment wrapText="1"/>
      <protection/>
    </xf>
    <xf numFmtId="0" fontId="12" fillId="35" borderId="12" xfId="51" applyFont="1" applyFill="1" applyBorder="1" applyAlignment="1" quotePrefix="1">
      <alignment vertical="top" wrapText="1"/>
      <protection/>
    </xf>
    <xf numFmtId="0" fontId="12" fillId="35" borderId="15" xfId="51" applyFont="1" applyFill="1" applyBorder="1" applyAlignment="1">
      <alignment vertical="top" wrapText="1"/>
      <protection/>
    </xf>
    <xf numFmtId="0" fontId="12" fillId="35" borderId="12" xfId="51" applyFont="1" applyFill="1" applyBorder="1" applyAlignment="1" quotePrefix="1">
      <alignment vertical="top"/>
      <protection/>
    </xf>
    <xf numFmtId="0" fontId="14" fillId="35" borderId="12" xfId="51" applyFont="1" applyFill="1" applyBorder="1" applyAlignment="1">
      <alignment vertical="top"/>
      <protection/>
    </xf>
    <xf numFmtId="0" fontId="83" fillId="0" borderId="0" xfId="51" applyFont="1" applyAlignment="1">
      <alignment vertical="center"/>
      <protection/>
    </xf>
    <xf numFmtId="0" fontId="12" fillId="0" borderId="12" xfId="51" applyNumberFormat="1" applyFont="1" applyFill="1" applyBorder="1" applyAlignment="1">
      <alignment vertical="top" wrapText="1"/>
      <protection/>
    </xf>
    <xf numFmtId="41" fontId="12" fillId="0" borderId="12" xfId="51" applyNumberFormat="1" applyFont="1" applyFill="1" applyBorder="1" applyAlignment="1">
      <alignment vertical="top"/>
      <protection/>
    </xf>
    <xf numFmtId="41" fontId="14" fillId="0" borderId="12" xfId="51" applyNumberFormat="1" applyFont="1" applyFill="1" applyBorder="1" applyAlignment="1">
      <alignment vertical="top"/>
      <protection/>
    </xf>
    <xf numFmtId="0" fontId="19" fillId="0" borderId="12" xfId="51" applyFont="1" applyFill="1" applyBorder="1" applyAlignment="1">
      <alignment horizontal="center" vertical="center" wrapText="1"/>
      <protection/>
    </xf>
    <xf numFmtId="0" fontId="14" fillId="0" borderId="12" xfId="51" applyFont="1" applyFill="1" applyBorder="1" applyAlignment="1">
      <alignment horizontal="center" vertical="center" wrapText="1"/>
      <protection/>
    </xf>
    <xf numFmtId="0" fontId="11" fillId="0" borderId="0" xfId="51" applyNumberFormat="1" applyFont="1" applyFill="1" applyBorder="1" applyAlignment="1" applyProtection="1">
      <alignment horizontal="left"/>
      <protection locked="0"/>
    </xf>
    <xf numFmtId="0" fontId="29" fillId="0" borderId="0" xfId="51" applyFont="1" applyAlignment="1">
      <alignment horizontal="right" wrapText="1"/>
      <protection/>
    </xf>
    <xf numFmtId="0" fontId="6" fillId="0" borderId="0" xfId="51" applyFont="1">
      <alignment/>
      <protection/>
    </xf>
    <xf numFmtId="0" fontId="6" fillId="0" borderId="0" xfId="51" applyFont="1" applyBorder="1" applyAlignment="1">
      <alignment vertical="center" wrapText="1"/>
      <protection/>
    </xf>
    <xf numFmtId="41" fontId="6" fillId="0" borderId="0" xfId="51" applyNumberFormat="1" applyFont="1" applyBorder="1" applyAlignment="1">
      <alignment vertical="center" wrapText="1"/>
      <protection/>
    </xf>
    <xf numFmtId="3" fontId="6" fillId="0" borderId="0" xfId="51" applyNumberFormat="1" applyFont="1" applyBorder="1" applyAlignment="1">
      <alignment vertical="center" wrapText="1"/>
      <protection/>
    </xf>
    <xf numFmtId="0" fontId="23" fillId="35" borderId="12" xfId="51" applyFont="1" applyFill="1" applyBorder="1" applyAlignment="1">
      <alignment horizontal="center" vertical="center" wrapText="1"/>
      <protection/>
    </xf>
    <xf numFmtId="43" fontId="23" fillId="35" borderId="12" xfId="51" applyNumberFormat="1" applyFont="1" applyFill="1" applyBorder="1" applyAlignment="1">
      <alignment horizontal="center" vertical="center" wrapText="1"/>
      <protection/>
    </xf>
    <xf numFmtId="49" fontId="11" fillId="0" borderId="12" xfId="51" applyNumberFormat="1" applyFont="1" applyBorder="1" applyAlignment="1">
      <alignment vertical="center" wrapText="1"/>
      <protection/>
    </xf>
    <xf numFmtId="43" fontId="11" fillId="0" borderId="12" xfId="51" applyNumberFormat="1" applyFont="1" applyBorder="1" applyAlignment="1">
      <alignment horizontal="center" vertical="center" wrapText="1"/>
      <protection/>
    </xf>
    <xf numFmtId="0" fontId="11" fillId="0" borderId="12" xfId="51" applyFont="1" applyBorder="1" applyAlignment="1">
      <alignment vertical="center" wrapText="1"/>
      <protection/>
    </xf>
    <xf numFmtId="0" fontId="11" fillId="0" borderId="12" xfId="51" applyFont="1" applyBorder="1" applyAlignment="1">
      <alignment horizontal="center" vertical="center" wrapText="1"/>
      <protection/>
    </xf>
    <xf numFmtId="0" fontId="30" fillId="0" borderId="12" xfId="51" applyFont="1" applyBorder="1" applyAlignment="1">
      <alignment vertical="center" wrapText="1"/>
      <protection/>
    </xf>
    <xf numFmtId="0" fontId="11" fillId="0" borderId="12" xfId="51" applyNumberFormat="1" applyFont="1" applyBorder="1" applyAlignment="1">
      <alignment vertical="center" wrapText="1"/>
      <protection/>
    </xf>
    <xf numFmtId="43" fontId="11" fillId="0" borderId="16" xfId="51" applyNumberFormat="1" applyFont="1" applyBorder="1" applyAlignment="1">
      <alignment horizontal="center" vertical="center" wrapText="1"/>
      <protection/>
    </xf>
    <xf numFmtId="43" fontId="11" fillId="0" borderId="17" xfId="51" applyNumberFormat="1" applyFont="1" applyBorder="1" applyAlignment="1">
      <alignment horizontal="center" vertical="center" wrapText="1"/>
      <protection/>
    </xf>
    <xf numFmtId="0" fontId="6" fillId="0" borderId="18" xfId="51" applyFont="1" applyBorder="1" applyAlignment="1">
      <alignment horizontal="center" vertical="center" wrapText="1"/>
      <protection/>
    </xf>
    <xf numFmtId="0" fontId="6" fillId="0" borderId="19" xfId="51" applyFont="1" applyBorder="1" applyAlignment="1">
      <alignment horizontal="center" vertical="center" wrapText="1"/>
      <protection/>
    </xf>
    <xf numFmtId="43" fontId="11" fillId="0" borderId="20" xfId="51" applyNumberFormat="1" applyFont="1" applyBorder="1" applyAlignment="1">
      <alignment horizontal="center" vertical="center" wrapText="1"/>
      <protection/>
    </xf>
    <xf numFmtId="0" fontId="6" fillId="0" borderId="21" xfId="51" applyFont="1" applyBorder="1" applyAlignment="1">
      <alignment horizontal="center" vertical="center" wrapText="1"/>
      <protection/>
    </xf>
    <xf numFmtId="0" fontId="6" fillId="0" borderId="0" xfId="51" applyFont="1" applyBorder="1" applyAlignment="1">
      <alignment horizontal="left" vertical="center" wrapText="1"/>
      <protection/>
    </xf>
    <xf numFmtId="0" fontId="30" fillId="0" borderId="12" xfId="51" applyNumberFormat="1" applyFont="1" applyBorder="1" applyAlignment="1">
      <alignment vertical="center" wrapText="1"/>
      <protection/>
    </xf>
    <xf numFmtId="49" fontId="11" fillId="35" borderId="12" xfId="51" applyNumberFormat="1" applyFont="1" applyFill="1" applyBorder="1" applyAlignment="1">
      <alignment vertical="center" wrapText="1"/>
      <protection/>
    </xf>
    <xf numFmtId="43" fontId="11" fillId="35" borderId="12" xfId="51" applyNumberFormat="1" applyFont="1" applyFill="1" applyBorder="1" applyAlignment="1">
      <alignment horizontal="center" vertical="center" wrapText="1"/>
      <protection/>
    </xf>
    <xf numFmtId="0" fontId="11" fillId="35" borderId="12" xfId="51" applyFont="1" applyFill="1" applyBorder="1" applyAlignment="1">
      <alignment horizontal="center" vertical="center" wrapText="1"/>
      <protection/>
    </xf>
    <xf numFmtId="0" fontId="30" fillId="35" borderId="12" xfId="51" applyFont="1" applyFill="1" applyBorder="1" applyAlignment="1">
      <alignment vertical="center" wrapText="1"/>
      <protection/>
    </xf>
    <xf numFmtId="49" fontId="11" fillId="0" borderId="12" xfId="51" applyNumberFormat="1" applyFont="1" applyBorder="1" applyAlignment="1">
      <alignment horizontal="left" vertical="center" wrapText="1"/>
      <protection/>
    </xf>
    <xf numFmtId="43" fontId="6" fillId="0" borderId="16" xfId="51" applyNumberFormat="1" applyFont="1" applyBorder="1" applyAlignment="1">
      <alignment horizontal="center" vertical="center" wrapText="1"/>
      <protection/>
    </xf>
    <xf numFmtId="43" fontId="6" fillId="0" borderId="17" xfId="51" applyNumberFormat="1" applyFont="1" applyBorder="1" applyAlignment="1">
      <alignment horizontal="center" vertical="center" wrapText="1"/>
      <protection/>
    </xf>
    <xf numFmtId="43" fontId="6" fillId="0" borderId="20" xfId="51" applyNumberFormat="1" applyFont="1" applyBorder="1" applyAlignment="1">
      <alignment horizontal="center" vertical="center" wrapText="1"/>
      <protection/>
    </xf>
    <xf numFmtId="0" fontId="22" fillId="0" borderId="0" xfId="51" applyFont="1" applyBorder="1" applyAlignment="1">
      <alignment horizontal="center" vertical="center" wrapText="1"/>
      <protection/>
    </xf>
    <xf numFmtId="0" fontId="22" fillId="0" borderId="12" xfId="51" applyFont="1" applyBorder="1" applyAlignment="1">
      <alignment horizontal="center" vertical="center" wrapText="1"/>
      <protection/>
    </xf>
    <xf numFmtId="0" fontId="6" fillId="0" borderId="0" xfId="51" applyFont="1" applyBorder="1" applyAlignment="1">
      <alignment vertical="center" wrapText="1"/>
      <protection/>
    </xf>
    <xf numFmtId="0" fontId="23" fillId="35" borderId="12" xfId="51" applyFont="1" applyFill="1" applyBorder="1" applyAlignment="1">
      <alignment vertical="center" wrapText="1"/>
      <protection/>
    </xf>
    <xf numFmtId="0" fontId="23" fillId="0" borderId="0" xfId="51" applyFont="1" applyBorder="1" applyAlignment="1">
      <alignment vertical="center" wrapText="1"/>
      <protection/>
    </xf>
    <xf numFmtId="0" fontId="11" fillId="35" borderId="12" xfId="51" applyFont="1" applyFill="1" applyBorder="1" applyAlignment="1">
      <alignment vertical="center" wrapText="1"/>
      <protection/>
    </xf>
    <xf numFmtId="0" fontId="30" fillId="35" borderId="12" xfId="51" applyNumberFormat="1" applyFont="1" applyFill="1" applyBorder="1" applyAlignment="1">
      <alignment vertical="center" wrapText="1"/>
      <protection/>
    </xf>
    <xf numFmtId="41" fontId="27" fillId="35" borderId="12" xfId="51" applyNumberFormat="1" applyFont="1" applyFill="1" applyBorder="1" applyAlignment="1">
      <alignment vertical="top" wrapText="1"/>
      <protection/>
    </xf>
    <xf numFmtId="0" fontId="6" fillId="0" borderId="0" xfId="51">
      <alignment/>
      <protection/>
    </xf>
    <xf numFmtId="0" fontId="31" fillId="35" borderId="12" xfId="51" applyFont="1" applyFill="1" applyBorder="1" applyAlignment="1">
      <alignment horizontal="center" vertical="center"/>
      <protection/>
    </xf>
    <xf numFmtId="0" fontId="22" fillId="35" borderId="0" xfId="51" applyFont="1" applyFill="1" applyAlignment="1">
      <alignment horizontal="right" vertical="center"/>
      <protection/>
    </xf>
    <xf numFmtId="0" fontId="6" fillId="35" borderId="0" xfId="51" applyFont="1" applyFill="1" applyAlignment="1">
      <alignment vertical="center"/>
      <protection/>
    </xf>
    <xf numFmtId="0" fontId="6" fillId="35" borderId="0" xfId="51" applyFont="1" applyFill="1">
      <alignment/>
      <protection/>
    </xf>
    <xf numFmtId="0" fontId="6" fillId="0" borderId="0" xfId="51" applyAlignment="1">
      <alignment vertical="center"/>
      <protection/>
    </xf>
    <xf numFmtId="41" fontId="6" fillId="0" borderId="0" xfId="51" applyNumberFormat="1" applyAlignment="1">
      <alignment vertical="center"/>
      <protection/>
    </xf>
    <xf numFmtId="0" fontId="6" fillId="0" borderId="0" xfId="51" applyAlignment="1">
      <alignment horizontal="center" vertical="center"/>
      <protection/>
    </xf>
    <xf numFmtId="41" fontId="18" fillId="35" borderId="12" xfId="51" applyNumberFormat="1" applyFont="1" applyFill="1" applyBorder="1" applyAlignment="1">
      <alignment vertical="center"/>
      <protection/>
    </xf>
    <xf numFmtId="41" fontId="19" fillId="35" borderId="12" xfId="51" applyNumberFormat="1" applyFont="1" applyFill="1" applyBorder="1" applyAlignment="1">
      <alignment vertical="center"/>
      <protection/>
    </xf>
    <xf numFmtId="41" fontId="19" fillId="35" borderId="12" xfId="51" applyNumberFormat="1" applyFont="1" applyFill="1" applyBorder="1" applyAlignment="1">
      <alignment vertical="center" wrapText="1"/>
      <protection/>
    </xf>
    <xf numFmtId="0" fontId="19" fillId="35" borderId="12" xfId="51" applyFont="1" applyFill="1" applyBorder="1" applyAlignment="1">
      <alignment horizontal="center" vertical="center"/>
      <protection/>
    </xf>
    <xf numFmtId="0" fontId="19" fillId="35" borderId="12" xfId="51" applyFont="1" applyFill="1" applyBorder="1" applyAlignment="1">
      <alignment horizontal="center" vertical="center" wrapText="1"/>
      <protection/>
    </xf>
    <xf numFmtId="0" fontId="12" fillId="35" borderId="12" xfId="51" applyFont="1" applyFill="1" applyBorder="1" applyAlignment="1">
      <alignment horizontal="center" vertical="center" wrapText="1"/>
      <protection/>
    </xf>
    <xf numFmtId="0" fontId="18" fillId="35" borderId="12" xfId="51" applyFont="1" applyFill="1" applyBorder="1" applyAlignment="1">
      <alignment horizontal="center" vertical="center"/>
      <protection/>
    </xf>
    <xf numFmtId="0" fontId="18" fillId="35" borderId="12" xfId="51" applyFont="1" applyFill="1" applyBorder="1" applyAlignment="1">
      <alignment horizontal="center" vertical="center" wrapText="1"/>
      <protection/>
    </xf>
    <xf numFmtId="0" fontId="34" fillId="35" borderId="12" xfId="51" applyFont="1" applyFill="1" applyBorder="1" applyAlignment="1">
      <alignment horizontal="center" vertical="center" wrapText="1"/>
      <protection/>
    </xf>
    <xf numFmtId="41" fontId="22" fillId="0" borderId="0" xfId="51" applyNumberFormat="1" applyFont="1" applyBorder="1">
      <alignment/>
      <protection/>
    </xf>
    <xf numFmtId="0" fontId="11" fillId="0" borderId="0" xfId="51" applyFont="1" applyAlignment="1">
      <alignment horizontal="center" vertical="center"/>
      <protection/>
    </xf>
    <xf numFmtId="41" fontId="18" fillId="35" borderId="12" xfId="51" applyNumberFormat="1" applyFont="1" applyFill="1" applyBorder="1" applyAlignment="1">
      <alignment vertical="center" wrapText="1"/>
      <protection/>
    </xf>
    <xf numFmtId="0" fontId="35" fillId="35" borderId="12" xfId="51" applyFont="1" applyFill="1" applyBorder="1" applyAlignment="1">
      <alignment horizontal="center" vertical="center" wrapText="1"/>
      <protection/>
    </xf>
    <xf numFmtId="0" fontId="11" fillId="0" borderId="0" xfId="51" applyFont="1">
      <alignment/>
      <protection/>
    </xf>
    <xf numFmtId="0" fontId="11" fillId="0" borderId="0" xfId="51" applyFont="1" applyBorder="1">
      <alignment/>
      <protection/>
    </xf>
    <xf numFmtId="49" fontId="18" fillId="35" borderId="12" xfId="51" applyNumberFormat="1" applyFont="1" applyFill="1" applyBorder="1" applyAlignment="1">
      <alignment horizontal="center" vertical="center" wrapText="1"/>
      <protection/>
    </xf>
    <xf numFmtId="49" fontId="34" fillId="35" borderId="12" xfId="51" applyNumberFormat="1" applyFont="1" applyFill="1" applyBorder="1" applyAlignment="1">
      <alignment horizontal="center" vertical="center" wrapText="1"/>
      <protection/>
    </xf>
    <xf numFmtId="49" fontId="12" fillId="35" borderId="12" xfId="51" applyNumberFormat="1" applyFont="1" applyFill="1" applyBorder="1" applyAlignment="1">
      <alignment horizontal="center" vertical="center" wrapText="1"/>
      <protection/>
    </xf>
    <xf numFmtId="49" fontId="35" fillId="35" borderId="12" xfId="51" applyNumberFormat="1" applyFont="1" applyFill="1" applyBorder="1" applyAlignment="1">
      <alignment horizontal="center" vertical="center" wrapText="1"/>
      <protection/>
    </xf>
    <xf numFmtId="0" fontId="17" fillId="35" borderId="15" xfId="51" applyFont="1" applyFill="1" applyBorder="1" applyAlignment="1">
      <alignment horizontal="center" vertical="center" wrapText="1"/>
      <protection/>
    </xf>
    <xf numFmtId="0" fontId="15" fillId="35" borderId="12" xfId="51" applyFont="1" applyFill="1" applyBorder="1" applyAlignment="1">
      <alignment horizontal="center" vertical="center" wrapText="1"/>
      <protection/>
    </xf>
    <xf numFmtId="0" fontId="15" fillId="35" borderId="13" xfId="51" applyFont="1" applyFill="1" applyBorder="1" applyAlignment="1">
      <alignment horizontal="center" vertical="center" wrapText="1"/>
      <protection/>
    </xf>
    <xf numFmtId="0" fontId="15" fillId="35" borderId="22" xfId="51" applyFont="1" applyFill="1" applyBorder="1" applyAlignment="1">
      <alignment horizontal="center" vertical="center" wrapText="1"/>
      <protection/>
    </xf>
    <xf numFmtId="0" fontId="13" fillId="35" borderId="0" xfId="51" applyFont="1" applyFill="1" applyAlignment="1">
      <alignment horizontal="center"/>
      <protection/>
    </xf>
    <xf numFmtId="0" fontId="12" fillId="35" borderId="0" xfId="51" applyFont="1" applyFill="1">
      <alignment/>
      <protection/>
    </xf>
    <xf numFmtId="0" fontId="12" fillId="35" borderId="0" xfId="51" applyFont="1" applyFill="1" applyAlignment="1">
      <alignment vertical="center"/>
      <protection/>
    </xf>
    <xf numFmtId="0" fontId="12" fillId="35" borderId="0" xfId="51" applyFont="1" applyFill="1" applyAlignment="1">
      <alignment horizontal="center" vertical="center"/>
      <protection/>
    </xf>
    <xf numFmtId="0" fontId="36" fillId="35" borderId="0" xfId="51" applyFont="1" applyFill="1" applyAlignment="1">
      <alignment horizontal="center" vertical="center"/>
      <protection/>
    </xf>
    <xf numFmtId="0" fontId="7" fillId="0" borderId="0" xfId="51" applyFont="1" applyAlignment="1">
      <alignment vertical="center" wrapText="1"/>
      <protection/>
    </xf>
    <xf numFmtId="4" fontId="20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20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3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3" fontId="38" fillId="35" borderId="12" xfId="51" applyNumberFormat="1" applyFont="1" applyFill="1" applyBorder="1" applyAlignment="1">
      <alignment vertical="center"/>
      <protection/>
    </xf>
    <xf numFmtId="0" fontId="32" fillId="35" borderId="22" xfId="51" applyFont="1" applyFill="1" applyBorder="1" applyAlignment="1">
      <alignment horizontal="center" vertical="center"/>
      <protection/>
    </xf>
    <xf numFmtId="3" fontId="11" fillId="35" borderId="12" xfId="51" applyNumberFormat="1" applyFont="1" applyFill="1" applyBorder="1" applyAlignment="1">
      <alignment vertical="center"/>
      <protection/>
    </xf>
    <xf numFmtId="0" fontId="11" fillId="35" borderId="12" xfId="51" applyFont="1" applyFill="1" applyBorder="1" applyAlignment="1">
      <alignment horizontal="left" vertical="center" wrapText="1"/>
      <protection/>
    </xf>
    <xf numFmtId="0" fontId="11" fillId="35" borderId="12" xfId="51" applyFont="1" applyFill="1" applyBorder="1" applyAlignment="1">
      <alignment horizontal="center" vertical="center"/>
      <protection/>
    </xf>
    <xf numFmtId="0" fontId="11" fillId="35" borderId="14" xfId="51" applyFont="1" applyFill="1" applyBorder="1" applyAlignment="1">
      <alignment horizontal="left" vertical="center" wrapText="1"/>
      <protection/>
    </xf>
    <xf numFmtId="0" fontId="11" fillId="35" borderId="14" xfId="51" applyFont="1" applyFill="1" applyBorder="1" applyAlignment="1">
      <alignment horizontal="center" vertical="center"/>
      <protection/>
    </xf>
    <xf numFmtId="3" fontId="6" fillId="35" borderId="14" xfId="51" applyNumberFormat="1" applyFill="1" applyBorder="1">
      <alignment/>
      <protection/>
    </xf>
    <xf numFmtId="0" fontId="40" fillId="35" borderId="12" xfId="51" applyFont="1" applyFill="1" applyBorder="1" applyAlignment="1">
      <alignment horizontal="center" vertical="center" wrapText="1"/>
      <protection/>
    </xf>
    <xf numFmtId="0" fontId="40" fillId="35" borderId="12" xfId="51" applyFont="1" applyFill="1" applyBorder="1" applyAlignment="1">
      <alignment horizontal="center" vertical="center"/>
      <protection/>
    </xf>
    <xf numFmtId="0" fontId="6" fillId="35" borderId="0" xfId="51" applyFill="1" applyAlignment="1">
      <alignment vertical="center"/>
      <protection/>
    </xf>
    <xf numFmtId="0" fontId="6" fillId="35" borderId="0" xfId="51" applyFill="1">
      <alignment/>
      <protection/>
    </xf>
    <xf numFmtId="4" fontId="37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20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35" borderId="23" xfId="51" applyFont="1" applyFill="1" applyBorder="1" applyAlignment="1">
      <alignment horizontal="center" vertical="center"/>
      <protection/>
    </xf>
    <xf numFmtId="0" fontId="11" fillId="35" borderId="24" xfId="51" applyFont="1" applyFill="1" applyBorder="1" applyAlignment="1">
      <alignment horizontal="left" vertical="center" wrapText="1"/>
      <protection/>
    </xf>
    <xf numFmtId="49" fontId="4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1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4" fontId="41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6" borderId="10" xfId="0" applyNumberFormat="1" applyFill="1" applyBorder="1" applyAlignment="1" applyProtection="1">
      <alignment horizontal="center" vertical="center" wrapText="1"/>
      <protection locked="0"/>
    </xf>
    <xf numFmtId="49" fontId="41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42" fillId="36" borderId="25" xfId="0" applyNumberFormat="1" applyFont="1" applyFill="1" applyBorder="1" applyAlignment="1" applyProtection="1">
      <alignment horizontal="right" vertical="center" wrapText="1"/>
      <protection locked="0"/>
    </xf>
    <xf numFmtId="4" fontId="42" fillId="36" borderId="10" xfId="0" applyNumberFormat="1" applyFont="1" applyFill="1" applyBorder="1" applyAlignment="1" applyProtection="1">
      <alignment horizontal="right" vertical="center" wrapText="1"/>
      <protection locked="0"/>
    </xf>
    <xf numFmtId="4" fontId="43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41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4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2" fillId="36" borderId="10" xfId="0" applyNumberFormat="1" applyFont="1" applyFill="1" applyBorder="1" applyAlignment="1" applyProtection="1">
      <alignment horizontal="center" vertical="center" wrapText="1"/>
      <protection locked="0"/>
    </xf>
    <xf numFmtId="4" fontId="41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50" applyNumberFormat="1" applyFont="1" applyFill="1" applyBorder="1" applyAlignment="1" applyProtection="1">
      <alignment horizontal="right" wrapText="1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49" fontId="41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41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42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42" fillId="36" borderId="26" xfId="0" applyNumberFormat="1" applyFont="1" applyFill="1" applyBorder="1" applyAlignment="1" applyProtection="1">
      <alignment horizontal="right" vertical="center" wrapText="1"/>
      <protection locked="0"/>
    </xf>
    <xf numFmtId="49" fontId="41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3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43" fillId="36" borderId="10" xfId="0" applyNumberFormat="1" applyFont="1" applyFill="1" applyBorder="1" applyAlignment="1" applyProtection="1">
      <alignment horizontal="right" vertical="center" wrapText="1"/>
      <protection locked="0"/>
    </xf>
    <xf numFmtId="4" fontId="20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20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20" fillId="34" borderId="11" xfId="0" applyFont="1" applyFill="1" applyBorder="1" applyAlignment="1" applyProtection="1">
      <alignment horizontal="center" vertical="center" wrapText="1" shrinkToFit="1"/>
      <protection locked="0"/>
    </xf>
    <xf numFmtId="0" fontId="20" fillId="34" borderId="11" xfId="0" applyFont="1" applyFill="1" applyBorder="1" applyAlignment="1" applyProtection="1">
      <alignment horizontal="left" vertical="center" wrapText="1" shrinkToFit="1"/>
      <protection locked="0"/>
    </xf>
    <xf numFmtId="0" fontId="20" fillId="34" borderId="10" xfId="0" applyFont="1" applyFill="1" applyBorder="1" applyAlignment="1" applyProtection="1">
      <alignment horizontal="center" vertical="center" wrapText="1" shrinkToFit="1"/>
      <protection locked="0"/>
    </xf>
    <xf numFmtId="0" fontId="20" fillId="34" borderId="10" xfId="0" applyFont="1" applyFill="1" applyBorder="1" applyAlignment="1" applyProtection="1">
      <alignment horizontal="left" vertical="center" wrapText="1" shrinkToFit="1"/>
      <protection locked="0"/>
    </xf>
    <xf numFmtId="4" fontId="20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20" fillId="36" borderId="26" xfId="0" applyNumberFormat="1" applyFont="1" applyFill="1" applyBorder="1" applyAlignment="1" applyProtection="1">
      <alignment horizontal="right" vertical="center" wrapText="1" shrinkToFit="1"/>
      <protection locked="0"/>
    </xf>
    <xf numFmtId="4" fontId="20" fillId="36" borderId="25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horizontal="right" wrapText="1"/>
      <protection locked="0"/>
    </xf>
    <xf numFmtId="0" fontId="21" fillId="34" borderId="10" xfId="0" applyFont="1" applyFill="1" applyBorder="1" applyAlignment="1" applyProtection="1">
      <alignment horizontal="center" vertical="center" wrapText="1" shrinkToFit="1"/>
      <protection locked="0"/>
    </xf>
    <xf numFmtId="0" fontId="5" fillId="33" borderId="0" xfId="50" applyFont="1" applyFill="1" applyAlignment="1" applyProtection="1">
      <alignment horizontal="center" vertical="center" wrapText="1" shrinkToFit="1"/>
      <protection locked="0"/>
    </xf>
    <xf numFmtId="0" fontId="37" fillId="33" borderId="10" xfId="0" applyFont="1" applyFill="1" applyBorder="1" applyAlignment="1" applyProtection="1">
      <alignment horizontal="center" vertical="center" wrapText="1" shrinkToFit="1"/>
      <protection locked="0"/>
    </xf>
    <xf numFmtId="4" fontId="37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43" fontId="11" fillId="0" borderId="27" xfId="51" applyNumberFormat="1" applyFont="1" applyBorder="1" applyAlignment="1">
      <alignment horizontal="left" wrapText="1"/>
      <protection/>
    </xf>
    <xf numFmtId="43" fontId="11" fillId="0" borderId="22" xfId="51" applyNumberFormat="1" applyFont="1" applyBorder="1" applyAlignment="1">
      <alignment horizontal="left" wrapText="1"/>
      <protection/>
    </xf>
    <xf numFmtId="0" fontId="6" fillId="35" borderId="27" xfId="51" applyFont="1" applyFill="1" applyBorder="1" applyAlignment="1">
      <alignment horizontal="left" vertical="center" wrapText="1"/>
      <protection/>
    </xf>
    <xf numFmtId="0" fontId="6" fillId="35" borderId="22" xfId="51" applyFont="1" applyFill="1" applyBorder="1" applyAlignment="1">
      <alignment horizontal="left" vertical="center" wrapText="1"/>
      <protection/>
    </xf>
    <xf numFmtId="43" fontId="11" fillId="0" borderId="27" xfId="51" applyNumberFormat="1" applyFont="1" applyBorder="1" applyAlignment="1">
      <alignment horizontal="center" vertical="center" wrapText="1"/>
      <protection/>
    </xf>
    <xf numFmtId="43" fontId="11" fillId="0" borderId="22" xfId="51" applyNumberFormat="1" applyFont="1" applyBorder="1" applyAlignment="1">
      <alignment horizontal="center" vertical="center" wrapText="1"/>
      <protection/>
    </xf>
    <xf numFmtId="4" fontId="6" fillId="35" borderId="27" xfId="51" applyNumberFormat="1" applyFont="1" applyFill="1" applyBorder="1" applyAlignment="1">
      <alignment horizontal="left" vertical="center" wrapText="1"/>
      <protection/>
    </xf>
    <xf numFmtId="4" fontId="6" fillId="35" borderId="22" xfId="51" applyNumberFormat="1" applyFont="1" applyFill="1" applyBorder="1" applyAlignment="1">
      <alignment horizontal="left" vertical="center" wrapText="1"/>
      <protection/>
    </xf>
    <xf numFmtId="43" fontId="11" fillId="35" borderId="27" xfId="51" applyNumberFormat="1" applyFont="1" applyFill="1" applyBorder="1" applyAlignment="1">
      <alignment horizontal="center" vertical="center" wrapText="1"/>
      <protection/>
    </xf>
    <xf numFmtId="43" fontId="11" fillId="35" borderId="22" xfId="51" applyNumberFormat="1" applyFont="1" applyFill="1" applyBorder="1" applyAlignment="1">
      <alignment horizontal="center" vertical="center" wrapText="1"/>
      <protection/>
    </xf>
    <xf numFmtId="0" fontId="7" fillId="0" borderId="0" xfId="51" applyFont="1" applyBorder="1" applyAlignment="1">
      <alignment horizontal="center" vertical="center" wrapText="1"/>
      <protection/>
    </xf>
    <xf numFmtId="0" fontId="23" fillId="35" borderId="12" xfId="51" applyFont="1" applyFill="1" applyBorder="1" applyAlignment="1">
      <alignment vertical="center" wrapText="1"/>
      <protection/>
    </xf>
    <xf numFmtId="49" fontId="11" fillId="0" borderId="14" xfId="51" applyNumberFormat="1" applyFont="1" applyBorder="1" applyAlignment="1">
      <alignment horizontal="left" vertical="center" wrapText="1"/>
      <protection/>
    </xf>
    <xf numFmtId="49" fontId="11" fillId="0" borderId="15" xfId="51" applyNumberFormat="1" applyFont="1" applyBorder="1" applyAlignment="1">
      <alignment horizontal="left" vertical="center" wrapText="1"/>
      <protection/>
    </xf>
    <xf numFmtId="49" fontId="11" fillId="0" borderId="13" xfId="51" applyNumberFormat="1" applyFont="1" applyBorder="1" applyAlignment="1">
      <alignment horizontal="left" vertical="center" wrapText="1"/>
      <protection/>
    </xf>
    <xf numFmtId="0" fontId="6" fillId="0" borderId="27" xfId="51" applyFont="1" applyBorder="1" applyAlignment="1">
      <alignment horizontal="left" vertical="center" wrapText="1"/>
      <protection/>
    </xf>
    <xf numFmtId="0" fontId="6" fillId="0" borderId="22" xfId="51" applyFont="1" applyBorder="1" applyAlignment="1">
      <alignment horizontal="left" vertical="center" wrapText="1"/>
      <protection/>
    </xf>
    <xf numFmtId="0" fontId="6" fillId="0" borderId="0" xfId="51" applyFont="1" applyBorder="1" applyAlignment="1">
      <alignment vertical="center" wrapText="1"/>
      <protection/>
    </xf>
    <xf numFmtId="0" fontId="23" fillId="35" borderId="27" xfId="51" applyFont="1" applyFill="1" applyBorder="1" applyAlignment="1">
      <alignment horizontal="center" vertical="center" wrapText="1"/>
      <protection/>
    </xf>
    <xf numFmtId="0" fontId="23" fillId="35" borderId="28" xfId="51" applyFont="1" applyFill="1" applyBorder="1" applyAlignment="1">
      <alignment horizontal="center" vertical="center" wrapText="1"/>
      <protection/>
    </xf>
    <xf numFmtId="0" fontId="23" fillId="35" borderId="22" xfId="51" applyFont="1" applyFill="1" applyBorder="1" applyAlignment="1">
      <alignment horizontal="center" vertical="center" wrapText="1"/>
      <protection/>
    </xf>
    <xf numFmtId="0" fontId="22" fillId="0" borderId="21" xfId="51" applyFont="1" applyBorder="1" applyAlignment="1">
      <alignment horizontal="center" vertical="center" wrapText="1"/>
      <protection/>
    </xf>
    <xf numFmtId="0" fontId="22" fillId="0" borderId="20" xfId="51" applyFont="1" applyBorder="1" applyAlignment="1">
      <alignment horizontal="center" vertical="center" wrapText="1"/>
      <protection/>
    </xf>
    <xf numFmtId="0" fontId="11" fillId="0" borderId="14" xfId="51" applyFont="1" applyBorder="1" applyAlignment="1">
      <alignment horizontal="center" vertical="center" wrapText="1"/>
      <protection/>
    </xf>
    <xf numFmtId="0" fontId="11" fillId="0" borderId="15" xfId="51" applyFont="1" applyBorder="1" applyAlignment="1">
      <alignment horizontal="center" vertical="center" wrapText="1"/>
      <protection/>
    </xf>
    <xf numFmtId="43" fontId="11" fillId="0" borderId="14" xfId="51" applyNumberFormat="1" applyFont="1" applyBorder="1" applyAlignment="1">
      <alignment horizontal="center" vertical="center" wrapText="1"/>
      <protection/>
    </xf>
    <xf numFmtId="43" fontId="11" fillId="0" borderId="15" xfId="51" applyNumberFormat="1" applyFont="1" applyBorder="1" applyAlignment="1">
      <alignment horizontal="center" vertical="center" wrapText="1"/>
      <protection/>
    </xf>
    <xf numFmtId="0" fontId="6" fillId="0" borderId="29" xfId="51" applyFont="1" applyBorder="1" applyAlignment="1">
      <alignment horizontal="center" vertical="center" wrapText="1"/>
      <protection/>
    </xf>
    <xf numFmtId="0" fontId="30" fillId="0" borderId="14" xfId="51" applyNumberFormat="1" applyFont="1" applyBorder="1" applyAlignment="1">
      <alignment horizontal="left" vertical="center" wrapText="1"/>
      <protection/>
    </xf>
    <xf numFmtId="0" fontId="30" fillId="0" borderId="15" xfId="51" applyNumberFormat="1" applyFont="1" applyBorder="1" applyAlignment="1">
      <alignment horizontal="left" vertical="center" wrapText="1"/>
      <protection/>
    </xf>
    <xf numFmtId="0" fontId="30" fillId="0" borderId="13" xfId="51" applyNumberFormat="1" applyFont="1" applyBorder="1" applyAlignment="1">
      <alignment horizontal="left" vertical="center" wrapText="1"/>
      <protection/>
    </xf>
    <xf numFmtId="43" fontId="11" fillId="0" borderId="21" xfId="51" applyNumberFormat="1" applyFont="1" applyBorder="1" applyAlignment="1">
      <alignment horizontal="center" vertical="center" wrapText="1"/>
      <protection/>
    </xf>
    <xf numFmtId="43" fontId="11" fillId="0" borderId="19" xfId="51" applyNumberFormat="1" applyFont="1" applyBorder="1" applyAlignment="1">
      <alignment horizontal="center" vertical="center" wrapText="1"/>
      <protection/>
    </xf>
    <xf numFmtId="43" fontId="23" fillId="35" borderId="27" xfId="51" applyNumberFormat="1" applyFont="1" applyFill="1" applyBorder="1" applyAlignment="1">
      <alignment horizontal="right" vertical="center" wrapText="1"/>
      <protection/>
    </xf>
    <xf numFmtId="43" fontId="23" fillId="35" borderId="22" xfId="51" applyNumberFormat="1" applyFont="1" applyFill="1" applyBorder="1" applyAlignment="1">
      <alignment horizontal="right" vertical="center" wrapText="1"/>
      <protection/>
    </xf>
    <xf numFmtId="43" fontId="11" fillId="0" borderId="18" xfId="51" applyNumberFormat="1" applyFont="1" applyBorder="1" applyAlignment="1">
      <alignment horizontal="center" vertical="center" wrapText="1"/>
      <protection/>
    </xf>
    <xf numFmtId="43" fontId="11" fillId="0" borderId="16" xfId="51" applyNumberFormat="1" applyFont="1" applyBorder="1" applyAlignment="1">
      <alignment horizontal="center" vertical="center" wrapText="1"/>
      <protection/>
    </xf>
    <xf numFmtId="49" fontId="11" fillId="0" borderId="14" xfId="51" applyNumberFormat="1" applyFont="1" applyBorder="1" applyAlignment="1">
      <alignment horizontal="center" vertical="center" wrapText="1"/>
      <protection/>
    </xf>
    <xf numFmtId="49" fontId="11" fillId="0" borderId="15" xfId="51" applyNumberFormat="1" applyFont="1" applyBorder="1" applyAlignment="1">
      <alignment horizontal="center" vertical="center" wrapText="1"/>
      <protection/>
    </xf>
    <xf numFmtId="43" fontId="11" fillId="35" borderId="27" xfId="51" applyNumberFormat="1" applyFont="1" applyFill="1" applyBorder="1" applyAlignment="1">
      <alignment horizontal="left" wrapText="1"/>
      <protection/>
    </xf>
    <xf numFmtId="43" fontId="11" fillId="35" borderId="22" xfId="51" applyNumberFormat="1" applyFont="1" applyFill="1" applyBorder="1" applyAlignment="1">
      <alignment horizontal="left" wrapText="1"/>
      <protection/>
    </xf>
    <xf numFmtId="0" fontId="11" fillId="0" borderId="22" xfId="50" applyNumberFormat="1" applyFont="1" applyFill="1" applyBorder="1" applyAlignment="1" applyProtection="1">
      <alignment horizontal="left"/>
      <protection locked="0"/>
    </xf>
    <xf numFmtId="43" fontId="11" fillId="0" borderId="20" xfId="51" applyNumberFormat="1" applyFont="1" applyBorder="1" applyAlignment="1">
      <alignment horizontal="center" vertical="center" wrapText="1"/>
      <protection/>
    </xf>
    <xf numFmtId="43" fontId="11" fillId="0" borderId="17" xfId="51" applyNumberFormat="1" applyFont="1" applyBorder="1" applyAlignment="1">
      <alignment horizontal="center" vertical="center" wrapText="1"/>
      <protection/>
    </xf>
    <xf numFmtId="0" fontId="6" fillId="0" borderId="0" xfId="51" applyFont="1" applyBorder="1" applyAlignment="1">
      <alignment horizontal="center" vertical="center" wrapText="1"/>
      <protection/>
    </xf>
    <xf numFmtId="0" fontId="12" fillId="35" borderId="14" xfId="51" applyFont="1" applyFill="1" applyBorder="1" applyAlignment="1">
      <alignment horizontal="center" vertical="top"/>
      <protection/>
    </xf>
    <xf numFmtId="0" fontId="6" fillId="35" borderId="15" xfId="51" applyFont="1" applyFill="1" applyBorder="1" applyAlignment="1">
      <alignment horizontal="center" vertical="top"/>
      <protection/>
    </xf>
    <xf numFmtId="0" fontId="6" fillId="35" borderId="13" xfId="51" applyFont="1" applyFill="1" applyBorder="1" applyAlignment="1">
      <alignment horizontal="center" vertical="top"/>
      <protection/>
    </xf>
    <xf numFmtId="0" fontId="12" fillId="35" borderId="14" xfId="51" applyFont="1" applyFill="1" applyBorder="1" applyAlignment="1">
      <alignment horizontal="left" vertical="top" wrapText="1"/>
      <protection/>
    </xf>
    <xf numFmtId="0" fontId="6" fillId="35" borderId="15" xfId="51" applyFont="1" applyFill="1" applyBorder="1" applyAlignment="1">
      <alignment/>
      <protection/>
    </xf>
    <xf numFmtId="0" fontId="6" fillId="35" borderId="13" xfId="51" applyFont="1" applyFill="1" applyBorder="1" applyAlignment="1">
      <alignment/>
      <protection/>
    </xf>
    <xf numFmtId="0" fontId="12" fillId="35" borderId="14" xfId="51" applyFont="1" applyFill="1" applyBorder="1" applyAlignment="1">
      <alignment horizontal="center" vertical="top" wrapText="1"/>
      <protection/>
    </xf>
    <xf numFmtId="0" fontId="6" fillId="35" borderId="15" xfId="51" applyFont="1" applyFill="1" applyBorder="1" applyAlignment="1">
      <alignment horizontal="center"/>
      <protection/>
    </xf>
    <xf numFmtId="0" fontId="6" fillId="35" borderId="13" xfId="51" applyFont="1" applyFill="1" applyBorder="1" applyAlignment="1">
      <alignment horizontal="center"/>
      <protection/>
    </xf>
    <xf numFmtId="0" fontId="12" fillId="35" borderId="14" xfId="51" applyFont="1" applyFill="1" applyBorder="1" applyAlignment="1">
      <alignment vertical="top" wrapText="1"/>
      <protection/>
    </xf>
    <xf numFmtId="0" fontId="12" fillId="35" borderId="15" xfId="51" applyFont="1" applyFill="1" applyBorder="1" applyAlignment="1">
      <alignment horizontal="center" vertical="top" wrapText="1"/>
      <protection/>
    </xf>
    <xf numFmtId="0" fontId="6" fillId="35" borderId="13" xfId="51" applyFont="1" applyFill="1" applyBorder="1" applyAlignment="1">
      <alignment horizontal="center" vertical="top" wrapText="1"/>
      <protection/>
    </xf>
    <xf numFmtId="0" fontId="12" fillId="35" borderId="15" xfId="51" applyFont="1" applyFill="1" applyBorder="1" applyAlignment="1">
      <alignment horizontal="left" vertical="top" wrapText="1"/>
      <protection/>
    </xf>
    <xf numFmtId="0" fontId="27" fillId="0" borderId="0" xfId="51" applyNumberFormat="1" applyFont="1" applyFill="1" applyBorder="1" applyAlignment="1" applyProtection="1">
      <alignment horizontal="center" wrapText="1"/>
      <protection locked="0"/>
    </xf>
    <xf numFmtId="0" fontId="14" fillId="0" borderId="12" xfId="51" applyFont="1" applyFill="1" applyBorder="1" applyAlignment="1">
      <alignment horizontal="center" vertical="center" wrapText="1"/>
      <protection/>
    </xf>
    <xf numFmtId="0" fontId="12" fillId="0" borderId="14" xfId="51" applyFont="1" applyFill="1" applyBorder="1" applyAlignment="1">
      <alignment horizontal="center" vertical="top"/>
      <protection/>
    </xf>
    <xf numFmtId="0" fontId="12" fillId="0" borderId="15" xfId="51" applyFont="1" applyFill="1" applyBorder="1" applyAlignment="1">
      <alignment horizontal="center" vertical="top"/>
      <protection/>
    </xf>
    <xf numFmtId="0" fontId="12" fillId="0" borderId="13" xfId="51" applyFont="1" applyFill="1" applyBorder="1" applyAlignment="1">
      <alignment horizontal="center" vertical="top"/>
      <protection/>
    </xf>
    <xf numFmtId="0" fontId="12" fillId="0" borderId="14" xfId="51" applyFont="1" applyFill="1" applyBorder="1" applyAlignment="1">
      <alignment vertical="top" wrapText="1"/>
      <protection/>
    </xf>
    <xf numFmtId="0" fontId="6" fillId="0" borderId="15" xfId="51" applyFont="1" applyFill="1" applyBorder="1" applyAlignment="1">
      <alignment vertical="top" wrapText="1"/>
      <protection/>
    </xf>
    <xf numFmtId="0" fontId="6" fillId="0" borderId="13" xfId="51" applyFont="1" applyFill="1" applyBorder="1" applyAlignment="1">
      <alignment vertical="top" wrapText="1"/>
      <protection/>
    </xf>
    <xf numFmtId="49" fontId="12" fillId="0" borderId="14" xfId="51" applyNumberFormat="1" applyFont="1" applyFill="1" applyBorder="1" applyAlignment="1">
      <alignment horizontal="center" vertical="top"/>
      <protection/>
    </xf>
    <xf numFmtId="0" fontId="6" fillId="0" borderId="15" xfId="51" applyFont="1" applyFill="1" applyBorder="1" applyAlignment="1">
      <alignment horizontal="center" vertical="top"/>
      <protection/>
    </xf>
    <xf numFmtId="0" fontId="6" fillId="0" borderId="13" xfId="51" applyFont="1" applyFill="1" applyBorder="1" applyAlignment="1">
      <alignment horizontal="center" vertical="top"/>
      <protection/>
    </xf>
    <xf numFmtId="0" fontId="6" fillId="0" borderId="15" xfId="51" applyFont="1" applyFill="1" applyBorder="1" applyAlignment="1">
      <alignment vertical="top"/>
      <protection/>
    </xf>
    <xf numFmtId="0" fontId="6" fillId="0" borderId="13" xfId="51" applyFont="1" applyFill="1" applyBorder="1" applyAlignment="1">
      <alignment vertical="top"/>
      <protection/>
    </xf>
    <xf numFmtId="0" fontId="12" fillId="0" borderId="14" xfId="51" applyFont="1" applyFill="1" applyBorder="1" applyAlignment="1">
      <alignment horizontal="center" vertical="top" wrapText="1"/>
      <protection/>
    </xf>
    <xf numFmtId="0" fontId="12" fillId="0" borderId="15" xfId="51" applyFont="1" applyFill="1" applyBorder="1" applyAlignment="1">
      <alignment horizontal="center" vertical="top" wrapText="1"/>
      <protection/>
    </xf>
    <xf numFmtId="0" fontId="12" fillId="0" borderId="13" xfId="51" applyFont="1" applyFill="1" applyBorder="1" applyAlignment="1">
      <alignment horizontal="center" vertical="top" wrapText="1"/>
      <protection/>
    </xf>
    <xf numFmtId="0" fontId="12" fillId="0" borderId="14" xfId="51" applyFont="1" applyFill="1" applyBorder="1" applyAlignment="1">
      <alignment vertical="top"/>
      <protection/>
    </xf>
    <xf numFmtId="0" fontId="12" fillId="0" borderId="14" xfId="51" applyNumberFormat="1" applyFont="1" applyFill="1" applyBorder="1" applyAlignment="1">
      <alignment vertical="top" wrapText="1"/>
      <protection/>
    </xf>
    <xf numFmtId="0" fontId="11" fillId="0" borderId="13" xfId="50" applyNumberFormat="1" applyFont="1" applyFill="1" applyBorder="1" applyAlignment="1" applyProtection="1">
      <alignment horizontal="left"/>
      <protection locked="0"/>
    </xf>
    <xf numFmtId="0" fontId="11" fillId="0" borderId="15" xfId="50" applyNumberFormat="1" applyFont="1" applyFill="1" applyBorder="1" applyAlignment="1" applyProtection="1">
      <alignment horizontal="left"/>
      <protection locked="0"/>
    </xf>
    <xf numFmtId="0" fontId="12" fillId="0" borderId="12" xfId="51" applyFont="1" applyFill="1" applyBorder="1" applyAlignment="1">
      <alignment horizontal="center" vertical="top" wrapText="1"/>
      <protection/>
    </xf>
    <xf numFmtId="0" fontId="12" fillId="0" borderId="12" xfId="51" applyNumberFormat="1" applyFont="1" applyFill="1" applyBorder="1" applyAlignment="1">
      <alignment vertical="top" wrapText="1"/>
      <protection/>
    </xf>
    <xf numFmtId="0" fontId="12" fillId="0" borderId="12" xfId="51" applyFont="1" applyFill="1" applyBorder="1" applyAlignment="1">
      <alignment vertical="top" wrapText="1"/>
      <protection/>
    </xf>
    <xf numFmtId="0" fontId="12" fillId="0" borderId="12" xfId="51" applyFont="1" applyFill="1" applyBorder="1" applyAlignment="1">
      <alignment horizontal="center"/>
      <protection/>
    </xf>
    <xf numFmtId="0" fontId="12" fillId="0" borderId="12" xfId="51" applyFont="1" applyFill="1" applyBorder="1" applyAlignment="1">
      <alignment horizontal="left" vertical="top" wrapText="1"/>
      <protection/>
    </xf>
    <xf numFmtId="0" fontId="12" fillId="0" borderId="14" xfId="51" applyFont="1" applyFill="1" applyBorder="1" applyAlignment="1">
      <alignment horizontal="left" vertical="top" wrapText="1"/>
      <protection/>
    </xf>
    <xf numFmtId="0" fontId="6" fillId="0" borderId="15" xfId="51" applyFont="1" applyFill="1" applyBorder="1" applyAlignment="1">
      <alignment/>
      <protection/>
    </xf>
    <xf numFmtId="0" fontId="6" fillId="0" borderId="13" xfId="51" applyFont="1" applyFill="1" applyBorder="1" applyAlignment="1">
      <alignment/>
      <protection/>
    </xf>
    <xf numFmtId="0" fontId="6" fillId="0" borderId="13" xfId="51" applyFont="1" applyFill="1" applyBorder="1" applyAlignment="1">
      <alignment horizontal="center" vertical="top" wrapText="1"/>
      <protection/>
    </xf>
    <xf numFmtId="0" fontId="12" fillId="0" borderId="15" xfId="51" applyFont="1" applyFill="1" applyBorder="1" applyAlignment="1">
      <alignment horizontal="left" vertical="top" wrapText="1"/>
      <protection/>
    </xf>
    <xf numFmtId="0" fontId="28" fillId="0" borderId="14" xfId="51" applyFont="1" applyFill="1" applyBorder="1" applyAlignment="1">
      <alignment horizontal="center" vertical="top"/>
      <protection/>
    </xf>
    <xf numFmtId="0" fontId="28" fillId="0" borderId="15" xfId="51" applyFont="1" applyFill="1" applyBorder="1" applyAlignment="1">
      <alignment horizontal="center" vertical="top"/>
      <protection/>
    </xf>
    <xf numFmtId="0" fontId="28" fillId="0" borderId="13" xfId="51" applyFont="1" applyFill="1" applyBorder="1" applyAlignment="1">
      <alignment horizontal="center" vertical="top"/>
      <protection/>
    </xf>
    <xf numFmtId="0" fontId="28" fillId="0" borderId="15" xfId="51" applyFont="1" applyFill="1" applyBorder="1" applyAlignment="1">
      <alignment/>
      <protection/>
    </xf>
    <xf numFmtId="0" fontId="28" fillId="0" borderId="13" xfId="51" applyFont="1" applyFill="1" applyBorder="1" applyAlignment="1">
      <alignment/>
      <protection/>
    </xf>
    <xf numFmtId="0" fontId="28" fillId="0" borderId="15" xfId="51" applyFont="1" applyFill="1" applyBorder="1" applyAlignment="1">
      <alignment horizontal="center"/>
      <protection/>
    </xf>
    <xf numFmtId="0" fontId="28" fillId="0" borderId="13" xfId="51" applyFont="1" applyFill="1" applyBorder="1" applyAlignment="1">
      <alignment horizontal="center"/>
      <protection/>
    </xf>
    <xf numFmtId="0" fontId="28" fillId="0" borderId="13" xfId="51" applyFont="1" applyFill="1" applyBorder="1" applyAlignment="1">
      <alignment horizontal="center" vertical="top" wrapText="1"/>
      <protection/>
    </xf>
    <xf numFmtId="0" fontId="12" fillId="0" borderId="15" xfId="51" applyFont="1" applyFill="1" applyBorder="1" applyAlignment="1">
      <alignment horizontal="left" wrapText="1"/>
      <protection/>
    </xf>
    <xf numFmtId="0" fontId="6" fillId="0" borderId="12" xfId="51" applyFont="1" applyFill="1" applyBorder="1" applyAlignment="1">
      <alignment vertical="top"/>
      <protection/>
    </xf>
    <xf numFmtId="0" fontId="27" fillId="0" borderId="27" xfId="51" applyFont="1" applyFill="1" applyBorder="1" applyAlignment="1">
      <alignment vertical="top" wrapText="1"/>
      <protection/>
    </xf>
    <xf numFmtId="0" fontId="27" fillId="0" borderId="28" xfId="51" applyFont="1" applyFill="1" applyBorder="1" applyAlignment="1">
      <alignment vertical="top" wrapText="1"/>
      <protection/>
    </xf>
    <xf numFmtId="0" fontId="27" fillId="0" borderId="22" xfId="51" applyFont="1" applyFill="1" applyBorder="1" applyAlignment="1">
      <alignment vertical="top" wrapText="1"/>
      <protection/>
    </xf>
    <xf numFmtId="0" fontId="14" fillId="0" borderId="27" xfId="51" applyFont="1" applyFill="1" applyBorder="1" applyAlignment="1">
      <alignment vertical="top" wrapText="1"/>
      <protection/>
    </xf>
    <xf numFmtId="0" fontId="14" fillId="0" borderId="28" xfId="51" applyFont="1" applyFill="1" applyBorder="1" applyAlignment="1">
      <alignment vertical="top" wrapText="1"/>
      <protection/>
    </xf>
    <xf numFmtId="0" fontId="14" fillId="0" borderId="22" xfId="51" applyFont="1" applyFill="1" applyBorder="1" applyAlignment="1">
      <alignment vertical="top" wrapText="1"/>
      <protection/>
    </xf>
    <xf numFmtId="0" fontId="12" fillId="0" borderId="27" xfId="51" applyFont="1" applyFill="1" applyBorder="1" applyAlignment="1">
      <alignment vertical="top" wrapText="1"/>
      <protection/>
    </xf>
    <xf numFmtId="0" fontId="12" fillId="0" borderId="28" xfId="51" applyFont="1" applyFill="1" applyBorder="1" applyAlignment="1">
      <alignment vertical="top" wrapText="1"/>
      <protection/>
    </xf>
    <xf numFmtId="0" fontId="12" fillId="0" borderId="22" xfId="51" applyFont="1" applyFill="1" applyBorder="1" applyAlignment="1">
      <alignment vertical="top" wrapText="1"/>
      <protection/>
    </xf>
    <xf numFmtId="0" fontId="29" fillId="0" borderId="0" xfId="51" applyFont="1" applyAlignment="1">
      <alignment horizontal="right" wrapText="1"/>
      <protection/>
    </xf>
    <xf numFmtId="0" fontId="24" fillId="0" borderId="0" xfId="51" applyFont="1" applyFill="1" applyAlignment="1">
      <alignment horizontal="left" wrapText="1"/>
      <protection/>
    </xf>
    <xf numFmtId="0" fontId="25" fillId="0" borderId="0" xfId="51" applyFont="1" applyFill="1" applyAlignment="1">
      <alignment horizontal="right" vertical="top"/>
      <protection/>
    </xf>
    <xf numFmtId="0" fontId="6" fillId="0" borderId="28" xfId="51" applyFont="1" applyFill="1" applyBorder="1" applyAlignment="1">
      <alignment vertical="top"/>
      <protection/>
    </xf>
    <xf numFmtId="0" fontId="6" fillId="0" borderId="22" xfId="51" applyFont="1" applyFill="1" applyBorder="1" applyAlignment="1">
      <alignment vertical="top"/>
      <protection/>
    </xf>
    <xf numFmtId="0" fontId="28" fillId="35" borderId="13" xfId="51" applyFont="1" applyFill="1" applyBorder="1" applyAlignment="1">
      <alignment horizontal="center" vertical="top" wrapText="1"/>
      <protection/>
    </xf>
    <xf numFmtId="0" fontId="12" fillId="0" borderId="15" xfId="51" applyFont="1" applyFill="1" applyBorder="1" applyAlignment="1">
      <alignment horizontal="left" vertical="center" wrapText="1"/>
      <protection/>
    </xf>
    <xf numFmtId="0" fontId="33" fillId="35" borderId="12" xfId="51" applyFont="1" applyFill="1" applyBorder="1" applyAlignment="1">
      <alignment horizontal="center" vertical="center"/>
      <protection/>
    </xf>
    <xf numFmtId="0" fontId="16" fillId="35" borderId="27" xfId="51" applyFont="1" applyFill="1" applyBorder="1" applyAlignment="1">
      <alignment horizontal="center" vertical="center"/>
      <protection/>
    </xf>
    <xf numFmtId="0" fontId="16" fillId="35" borderId="28" xfId="51" applyFont="1" applyFill="1" applyBorder="1" applyAlignment="1">
      <alignment horizontal="center" vertical="center"/>
      <protection/>
    </xf>
    <xf numFmtId="0" fontId="16" fillId="35" borderId="22" xfId="51" applyFont="1" applyFill="1" applyBorder="1" applyAlignment="1">
      <alignment horizontal="center" vertical="center"/>
      <protection/>
    </xf>
    <xf numFmtId="0" fontId="15" fillId="35" borderId="27" xfId="51" applyFont="1" applyFill="1" applyBorder="1" applyAlignment="1">
      <alignment horizontal="center" vertical="center" wrapText="1"/>
      <protection/>
    </xf>
    <xf numFmtId="0" fontId="15" fillId="35" borderId="22" xfId="51" applyFont="1" applyFill="1" applyBorder="1" applyAlignment="1">
      <alignment horizontal="center" vertical="center" wrapText="1"/>
      <protection/>
    </xf>
    <xf numFmtId="0" fontId="15" fillId="35" borderId="14" xfId="51" applyFont="1" applyFill="1" applyBorder="1" applyAlignment="1">
      <alignment horizontal="center" vertical="center" wrapText="1"/>
      <protection/>
    </xf>
    <xf numFmtId="0" fontId="15" fillId="35" borderId="13" xfId="51" applyFont="1" applyFill="1" applyBorder="1" applyAlignment="1">
      <alignment horizontal="center" vertical="center" wrapText="1"/>
      <protection/>
    </xf>
    <xf numFmtId="0" fontId="15" fillId="35" borderId="12" xfId="51" applyFont="1" applyFill="1" applyBorder="1" applyAlignment="1">
      <alignment horizontal="center" vertical="center" wrapText="1"/>
      <protection/>
    </xf>
    <xf numFmtId="0" fontId="7" fillId="35" borderId="0" xfId="51" applyFont="1" applyFill="1" applyAlignment="1">
      <alignment horizontal="center" vertical="center" wrapText="1"/>
      <protection/>
    </xf>
    <xf numFmtId="0" fontId="14" fillId="35" borderId="14" xfId="51" applyFont="1" applyFill="1" applyBorder="1" applyAlignment="1">
      <alignment horizontal="center" vertical="center" wrapText="1"/>
      <protection/>
    </xf>
    <xf numFmtId="0" fontId="14" fillId="35" borderId="15" xfId="51" applyFont="1" applyFill="1" applyBorder="1" applyAlignment="1">
      <alignment horizontal="center" vertical="center" wrapText="1"/>
      <protection/>
    </xf>
    <xf numFmtId="0" fontId="14" fillId="35" borderId="13" xfId="51" applyFont="1" applyFill="1" applyBorder="1" applyAlignment="1">
      <alignment horizontal="center" vertical="center" wrapText="1"/>
      <protection/>
    </xf>
    <xf numFmtId="0" fontId="15" fillId="35" borderId="15" xfId="51" applyFont="1" applyFill="1" applyBorder="1" applyAlignment="1">
      <alignment horizontal="center" vertical="center" wrapText="1"/>
      <protection/>
    </xf>
    <xf numFmtId="0" fontId="15" fillId="35" borderId="28" xfId="51" applyFont="1" applyFill="1" applyBorder="1" applyAlignment="1">
      <alignment horizontal="center" vertical="center" wrapText="1"/>
      <protection/>
    </xf>
    <xf numFmtId="0" fontId="32" fillId="35" borderId="27" xfId="51" applyFont="1" applyFill="1" applyBorder="1" applyAlignment="1">
      <alignment horizontal="center" vertical="center"/>
      <protection/>
    </xf>
    <xf numFmtId="0" fontId="32" fillId="35" borderId="28" xfId="51" applyFont="1" applyFill="1" applyBorder="1" applyAlignment="1">
      <alignment horizontal="center" vertical="center"/>
      <protection/>
    </xf>
    <xf numFmtId="0" fontId="32" fillId="35" borderId="22" xfId="51" applyFont="1" applyFill="1" applyBorder="1" applyAlignment="1">
      <alignment horizontal="center" vertical="center"/>
      <protection/>
    </xf>
    <xf numFmtId="0" fontId="39" fillId="35" borderId="27" xfId="51" applyFont="1" applyFill="1" applyBorder="1" applyAlignment="1">
      <alignment horizontal="left" vertical="center"/>
      <protection/>
    </xf>
    <xf numFmtId="0" fontId="39" fillId="35" borderId="28" xfId="51" applyFont="1" applyFill="1" applyBorder="1" applyAlignment="1">
      <alignment horizontal="left" vertical="center"/>
      <protection/>
    </xf>
    <xf numFmtId="0" fontId="39" fillId="35" borderId="22" xfId="51" applyFont="1" applyFill="1" applyBorder="1" applyAlignment="1">
      <alignment horizontal="left" vertical="center"/>
      <protection/>
    </xf>
  </cellXfs>
  <cellStyles count="4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Normalny 2" xfId="50"/>
    <cellStyle name="Normalny 3" xfId="51"/>
    <cellStyle name="Obliczenia" xfId="52"/>
    <cellStyle name="Followed Hyperlink" xfId="53"/>
    <cellStyle name="Suma" xfId="54"/>
    <cellStyle name="Tekst objaśnienia" xfId="55"/>
    <cellStyle name="Tekst ostrzeżenia" xfId="56"/>
    <cellStyle name="Tytuł" xfId="57"/>
    <cellStyle name="Uwaga" xfId="58"/>
    <cellStyle name="Złe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5"/>
  <sheetViews>
    <sheetView showGridLines="0" tabSelected="1" zoomScalePageLayoutView="0" workbookViewId="0" topLeftCell="A1">
      <selection activeCell="B7" sqref="B7:Q7"/>
    </sheetView>
  </sheetViews>
  <sheetFormatPr defaultColWidth="9.33203125" defaultRowHeight="12.75"/>
  <cols>
    <col min="1" max="1" width="7.33203125" style="0" customWidth="1"/>
    <col min="2" max="2" width="6.66015625" style="0" customWidth="1"/>
    <col min="3" max="3" width="9.83203125" style="0" customWidth="1"/>
    <col min="4" max="4" width="5" style="0" customWidth="1"/>
    <col min="5" max="5" width="4.33203125" style="0" customWidth="1"/>
    <col min="6" max="6" width="21" style="0" customWidth="1"/>
    <col min="7" max="7" width="9.33203125" style="0" customWidth="1"/>
    <col min="8" max="8" width="9.66015625" style="0" customWidth="1"/>
    <col min="9" max="9" width="12.16015625" style="0" customWidth="1"/>
    <col min="10" max="10" width="8.16015625" style="0" customWidth="1"/>
    <col min="11" max="11" width="19.16015625" style="0" customWidth="1"/>
    <col min="12" max="12" width="20.5" style="0" customWidth="1"/>
    <col min="13" max="13" width="5.66015625" style="0" customWidth="1"/>
    <col min="14" max="14" width="9" style="0" customWidth="1"/>
    <col min="15" max="15" width="2.66015625" style="0" customWidth="1"/>
    <col min="16" max="16" width="4.66015625" style="0" customWidth="1"/>
    <col min="17" max="17" width="0.65625" style="0" customWidth="1"/>
  </cols>
  <sheetData>
    <row r="1" spans="1:17" ht="36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157" t="s">
        <v>254</v>
      </c>
      <c r="L1" s="157"/>
      <c r="M1" s="157"/>
      <c r="N1" s="157"/>
      <c r="O1" s="157"/>
      <c r="P1" s="157"/>
      <c r="Q1" s="1"/>
    </row>
    <row r="2" spans="1:17" ht="32.25" customHeight="1">
      <c r="A2" s="158" t="s">
        <v>42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"/>
    </row>
    <row r="3" spans="1:17" ht="11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" t="s">
        <v>0</v>
      </c>
      <c r="O3" s="156"/>
      <c r="P3" s="156"/>
      <c r="Q3" s="1"/>
    </row>
    <row r="4" spans="1:17" ht="15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"/>
    </row>
    <row r="5" spans="1:17" ht="34.5" customHeight="1">
      <c r="A5" s="10"/>
      <c r="B5" s="2" t="s">
        <v>1</v>
      </c>
      <c r="C5" s="2" t="s">
        <v>2</v>
      </c>
      <c r="D5" s="155" t="s">
        <v>3</v>
      </c>
      <c r="E5" s="155"/>
      <c r="F5" s="155" t="s">
        <v>4</v>
      </c>
      <c r="G5" s="155"/>
      <c r="H5" s="155"/>
      <c r="I5" s="155" t="s">
        <v>41</v>
      </c>
      <c r="J5" s="155"/>
      <c r="K5" s="2" t="s">
        <v>40</v>
      </c>
      <c r="L5" s="2" t="s">
        <v>39</v>
      </c>
      <c r="M5" s="155" t="s">
        <v>38</v>
      </c>
      <c r="N5" s="155"/>
      <c r="O5" s="155"/>
      <c r="P5" s="155"/>
      <c r="Q5" s="155"/>
    </row>
    <row r="6" spans="1:17" ht="11.25" customHeight="1">
      <c r="A6" s="10"/>
      <c r="B6" s="141" t="s">
        <v>5</v>
      </c>
      <c r="C6" s="141" t="s">
        <v>6</v>
      </c>
      <c r="D6" s="152" t="s">
        <v>7</v>
      </c>
      <c r="E6" s="152"/>
      <c r="F6" s="152" t="s">
        <v>8</v>
      </c>
      <c r="G6" s="152"/>
      <c r="H6" s="152"/>
      <c r="I6" s="152" t="s">
        <v>9</v>
      </c>
      <c r="J6" s="152"/>
      <c r="K6" s="141" t="s">
        <v>37</v>
      </c>
      <c r="L6" s="141" t="s">
        <v>36</v>
      </c>
      <c r="M6" s="152" t="s">
        <v>35</v>
      </c>
      <c r="N6" s="152"/>
      <c r="O6" s="152"/>
      <c r="P6" s="152"/>
      <c r="Q6" s="152"/>
    </row>
    <row r="7" spans="1:17" ht="25.5" customHeight="1">
      <c r="A7" s="10"/>
      <c r="B7" s="153" t="s">
        <v>10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</row>
    <row r="8" spans="1:17" ht="21" customHeight="1">
      <c r="A8" s="10"/>
      <c r="B8" s="142" t="s">
        <v>232</v>
      </c>
      <c r="C8" s="143"/>
      <c r="D8" s="150"/>
      <c r="E8" s="150"/>
      <c r="F8" s="151" t="s">
        <v>187</v>
      </c>
      <c r="G8" s="151"/>
      <c r="H8" s="151"/>
      <c r="I8" s="154">
        <v>12473476</v>
      </c>
      <c r="J8" s="154"/>
      <c r="K8" s="144">
        <v>-64928</v>
      </c>
      <c r="L8" s="144">
        <v>64928</v>
      </c>
      <c r="M8" s="154">
        <v>12473476</v>
      </c>
      <c r="N8" s="154"/>
      <c r="O8" s="154"/>
      <c r="P8" s="154"/>
      <c r="Q8" s="154"/>
    </row>
    <row r="9" spans="1:17" ht="34.5" customHeight="1">
      <c r="A9" s="10"/>
      <c r="B9" s="145"/>
      <c r="C9" s="143"/>
      <c r="D9" s="150"/>
      <c r="E9" s="150"/>
      <c r="F9" s="151" t="s">
        <v>11</v>
      </c>
      <c r="G9" s="151"/>
      <c r="H9" s="151"/>
      <c r="I9" s="154">
        <v>798591</v>
      </c>
      <c r="J9" s="154"/>
      <c r="K9" s="144">
        <v>-64928</v>
      </c>
      <c r="L9" s="144">
        <v>64928</v>
      </c>
      <c r="M9" s="154">
        <v>798591</v>
      </c>
      <c r="N9" s="154"/>
      <c r="O9" s="154"/>
      <c r="P9" s="154"/>
      <c r="Q9" s="154"/>
    </row>
    <row r="10" spans="1:17" ht="22.5" customHeight="1">
      <c r="A10" s="10"/>
      <c r="B10" s="143"/>
      <c r="C10" s="142" t="s">
        <v>233</v>
      </c>
      <c r="D10" s="150"/>
      <c r="E10" s="150"/>
      <c r="F10" s="151" t="s">
        <v>188</v>
      </c>
      <c r="G10" s="151"/>
      <c r="H10" s="151"/>
      <c r="I10" s="154">
        <v>11247180</v>
      </c>
      <c r="J10" s="154"/>
      <c r="K10" s="144">
        <v>-64928</v>
      </c>
      <c r="L10" s="144">
        <v>64928</v>
      </c>
      <c r="M10" s="154">
        <v>11247180</v>
      </c>
      <c r="N10" s="154"/>
      <c r="O10" s="154"/>
      <c r="P10" s="154"/>
      <c r="Q10" s="154"/>
    </row>
    <row r="11" spans="1:17" ht="36.75" customHeight="1">
      <c r="A11" s="10"/>
      <c r="B11" s="143"/>
      <c r="C11" s="145"/>
      <c r="D11" s="150"/>
      <c r="E11" s="150"/>
      <c r="F11" s="151" t="s">
        <v>11</v>
      </c>
      <c r="G11" s="151"/>
      <c r="H11" s="151"/>
      <c r="I11" s="154">
        <v>87878</v>
      </c>
      <c r="J11" s="154"/>
      <c r="K11" s="144">
        <v>-64928</v>
      </c>
      <c r="L11" s="144">
        <v>64928</v>
      </c>
      <c r="M11" s="154">
        <v>87878</v>
      </c>
      <c r="N11" s="154"/>
      <c r="O11" s="154"/>
      <c r="P11" s="154"/>
      <c r="Q11" s="154"/>
    </row>
    <row r="12" spans="1:17" ht="47.25" customHeight="1">
      <c r="A12" s="10"/>
      <c r="B12" s="143"/>
      <c r="C12" s="143"/>
      <c r="D12" s="159" t="s">
        <v>234</v>
      </c>
      <c r="E12" s="159"/>
      <c r="F12" s="151" t="s">
        <v>235</v>
      </c>
      <c r="G12" s="151"/>
      <c r="H12" s="151"/>
      <c r="I12" s="154">
        <v>87878</v>
      </c>
      <c r="J12" s="154"/>
      <c r="K12" s="144">
        <v>-64928</v>
      </c>
      <c r="L12" s="144">
        <v>64928</v>
      </c>
      <c r="M12" s="154">
        <v>87878</v>
      </c>
      <c r="N12" s="154"/>
      <c r="O12" s="154"/>
      <c r="P12" s="154"/>
      <c r="Q12" s="154"/>
    </row>
    <row r="13" spans="1:17" ht="25.5" customHeight="1">
      <c r="A13" s="10"/>
      <c r="B13" s="142" t="s">
        <v>236</v>
      </c>
      <c r="C13" s="143"/>
      <c r="D13" s="150"/>
      <c r="E13" s="150"/>
      <c r="F13" s="151" t="s">
        <v>211</v>
      </c>
      <c r="G13" s="151"/>
      <c r="H13" s="151"/>
      <c r="I13" s="160" t="s">
        <v>237</v>
      </c>
      <c r="J13" s="160"/>
      <c r="K13" s="146" t="s">
        <v>12</v>
      </c>
      <c r="L13" s="146" t="s">
        <v>238</v>
      </c>
      <c r="M13" s="160" t="s">
        <v>239</v>
      </c>
      <c r="N13" s="160"/>
      <c r="O13" s="160"/>
      <c r="P13" s="160"/>
      <c r="Q13" s="160"/>
    </row>
    <row r="14" spans="1:17" ht="40.5" customHeight="1">
      <c r="A14" s="10"/>
      <c r="B14" s="145"/>
      <c r="C14" s="143"/>
      <c r="D14" s="150"/>
      <c r="E14" s="150"/>
      <c r="F14" s="151" t="s">
        <v>11</v>
      </c>
      <c r="G14" s="151"/>
      <c r="H14" s="151"/>
      <c r="I14" s="160" t="s">
        <v>12</v>
      </c>
      <c r="J14" s="160"/>
      <c r="K14" s="146" t="s">
        <v>12</v>
      </c>
      <c r="L14" s="146" t="s">
        <v>12</v>
      </c>
      <c r="M14" s="160" t="s">
        <v>12</v>
      </c>
      <c r="N14" s="160"/>
      <c r="O14" s="160"/>
      <c r="P14" s="160"/>
      <c r="Q14" s="160"/>
    </row>
    <row r="15" spans="1:17" ht="28.5" customHeight="1">
      <c r="A15" s="10"/>
      <c r="B15" s="143"/>
      <c r="C15" s="142" t="s">
        <v>240</v>
      </c>
      <c r="D15" s="150"/>
      <c r="E15" s="150"/>
      <c r="F15" s="151" t="s">
        <v>219</v>
      </c>
      <c r="G15" s="151"/>
      <c r="H15" s="151"/>
      <c r="I15" s="160" t="s">
        <v>241</v>
      </c>
      <c r="J15" s="160"/>
      <c r="K15" s="146" t="s">
        <v>12</v>
      </c>
      <c r="L15" s="146" t="s">
        <v>238</v>
      </c>
      <c r="M15" s="160" t="s">
        <v>242</v>
      </c>
      <c r="N15" s="160"/>
      <c r="O15" s="160"/>
      <c r="P15" s="160"/>
      <c r="Q15" s="160"/>
    </row>
    <row r="16" spans="1:17" ht="33" customHeight="1">
      <c r="A16" s="10"/>
      <c r="B16" s="143"/>
      <c r="C16" s="145"/>
      <c r="D16" s="150"/>
      <c r="E16" s="150"/>
      <c r="F16" s="151" t="s">
        <v>11</v>
      </c>
      <c r="G16" s="151"/>
      <c r="H16" s="151"/>
      <c r="I16" s="160" t="s">
        <v>12</v>
      </c>
      <c r="J16" s="160"/>
      <c r="K16" s="146" t="s">
        <v>12</v>
      </c>
      <c r="L16" s="146" t="s">
        <v>12</v>
      </c>
      <c r="M16" s="160" t="s">
        <v>12</v>
      </c>
      <c r="N16" s="160"/>
      <c r="O16" s="160"/>
      <c r="P16" s="160"/>
      <c r="Q16" s="160"/>
    </row>
    <row r="17" spans="1:17" ht="34.5" customHeight="1">
      <c r="A17" s="10"/>
      <c r="B17" s="143"/>
      <c r="C17" s="143"/>
      <c r="D17" s="159" t="s">
        <v>207</v>
      </c>
      <c r="E17" s="159"/>
      <c r="F17" s="151" t="s">
        <v>208</v>
      </c>
      <c r="G17" s="151"/>
      <c r="H17" s="151"/>
      <c r="I17" s="160" t="s">
        <v>241</v>
      </c>
      <c r="J17" s="160"/>
      <c r="K17" s="146" t="s">
        <v>12</v>
      </c>
      <c r="L17" s="146" t="s">
        <v>238</v>
      </c>
      <c r="M17" s="160" t="s">
        <v>242</v>
      </c>
      <c r="N17" s="160"/>
      <c r="O17" s="160"/>
      <c r="P17" s="160"/>
      <c r="Q17" s="160"/>
    </row>
    <row r="18" spans="1:17" ht="24.75" customHeight="1">
      <c r="A18" s="10"/>
      <c r="B18" s="162" t="s">
        <v>10</v>
      </c>
      <c r="C18" s="162"/>
      <c r="D18" s="162"/>
      <c r="E18" s="162"/>
      <c r="F18" s="162"/>
      <c r="G18" s="162"/>
      <c r="H18" s="147" t="s">
        <v>14</v>
      </c>
      <c r="I18" s="161" t="s">
        <v>243</v>
      </c>
      <c r="J18" s="161"/>
      <c r="K18" s="144">
        <v>-64928</v>
      </c>
      <c r="L18" s="148">
        <v>66928</v>
      </c>
      <c r="M18" s="161" t="s">
        <v>244</v>
      </c>
      <c r="N18" s="161"/>
      <c r="O18" s="161"/>
      <c r="P18" s="161"/>
      <c r="Q18" s="161"/>
    </row>
    <row r="19" spans="1:17" ht="34.5" customHeight="1">
      <c r="A19" s="10"/>
      <c r="B19" s="150"/>
      <c r="C19" s="150"/>
      <c r="D19" s="150"/>
      <c r="E19" s="150"/>
      <c r="F19" s="151" t="s">
        <v>11</v>
      </c>
      <c r="G19" s="151"/>
      <c r="H19" s="151"/>
      <c r="I19" s="160" t="s">
        <v>197</v>
      </c>
      <c r="J19" s="160"/>
      <c r="K19" s="144">
        <v>-64928</v>
      </c>
      <c r="L19" s="144">
        <v>64928</v>
      </c>
      <c r="M19" s="160" t="s">
        <v>197</v>
      </c>
      <c r="N19" s="160"/>
      <c r="O19" s="160"/>
      <c r="P19" s="160"/>
      <c r="Q19" s="160"/>
    </row>
    <row r="20" spans="1:17" ht="24.75" customHeight="1">
      <c r="A20" s="10"/>
      <c r="B20" s="153" t="s">
        <v>15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</row>
    <row r="21" spans="1:17" ht="34.5" customHeight="1">
      <c r="A21" s="10"/>
      <c r="B21" s="142" t="s">
        <v>232</v>
      </c>
      <c r="C21" s="143"/>
      <c r="D21" s="150"/>
      <c r="E21" s="150"/>
      <c r="F21" s="151" t="s">
        <v>187</v>
      </c>
      <c r="G21" s="151"/>
      <c r="H21" s="151"/>
      <c r="I21" s="154">
        <v>518000</v>
      </c>
      <c r="J21" s="154"/>
      <c r="K21" s="144">
        <v>-518000</v>
      </c>
      <c r="L21" s="144">
        <v>518000</v>
      </c>
      <c r="M21" s="154">
        <v>518000</v>
      </c>
      <c r="N21" s="154"/>
      <c r="O21" s="154"/>
      <c r="P21" s="154"/>
      <c r="Q21" s="154"/>
    </row>
    <row r="22" spans="1:17" ht="39" customHeight="1">
      <c r="A22" s="10"/>
      <c r="B22" s="145"/>
      <c r="C22" s="143"/>
      <c r="D22" s="150"/>
      <c r="E22" s="150"/>
      <c r="F22" s="151" t="s">
        <v>11</v>
      </c>
      <c r="G22" s="151"/>
      <c r="H22" s="151"/>
      <c r="I22" s="154">
        <v>518000</v>
      </c>
      <c r="J22" s="154"/>
      <c r="K22" s="144">
        <v>-518000</v>
      </c>
      <c r="L22" s="144">
        <v>518000</v>
      </c>
      <c r="M22" s="154">
        <v>518000</v>
      </c>
      <c r="N22" s="154"/>
      <c r="O22" s="154"/>
      <c r="P22" s="154"/>
      <c r="Q22" s="154"/>
    </row>
    <row r="23" spans="1:17" ht="20.25" customHeight="1">
      <c r="A23" s="10"/>
      <c r="B23" s="143"/>
      <c r="C23" s="142" t="s">
        <v>233</v>
      </c>
      <c r="D23" s="150"/>
      <c r="E23" s="150"/>
      <c r="F23" s="151" t="s">
        <v>188</v>
      </c>
      <c r="G23" s="151"/>
      <c r="H23" s="151"/>
      <c r="I23" s="154">
        <v>518000</v>
      </c>
      <c r="J23" s="154"/>
      <c r="K23" s="144">
        <v>-518000</v>
      </c>
      <c r="L23" s="144">
        <v>518000</v>
      </c>
      <c r="M23" s="154">
        <v>518000</v>
      </c>
      <c r="N23" s="154"/>
      <c r="O23" s="154"/>
      <c r="P23" s="154"/>
      <c r="Q23" s="154"/>
    </row>
    <row r="24" spans="1:17" ht="42" customHeight="1">
      <c r="A24" s="10"/>
      <c r="B24" s="143"/>
      <c r="C24" s="145"/>
      <c r="D24" s="150"/>
      <c r="E24" s="150"/>
      <c r="F24" s="151" t="s">
        <v>11</v>
      </c>
      <c r="G24" s="151"/>
      <c r="H24" s="151"/>
      <c r="I24" s="154">
        <v>518000</v>
      </c>
      <c r="J24" s="154"/>
      <c r="K24" s="144">
        <v>-518000</v>
      </c>
      <c r="L24" s="144">
        <v>518000</v>
      </c>
      <c r="M24" s="154">
        <v>518000</v>
      </c>
      <c r="N24" s="154"/>
      <c r="O24" s="154"/>
      <c r="P24" s="154"/>
      <c r="Q24" s="154"/>
    </row>
    <row r="25" spans="1:17" ht="47.25" customHeight="1">
      <c r="A25" s="10"/>
      <c r="B25" s="143"/>
      <c r="C25" s="143"/>
      <c r="D25" s="159" t="s">
        <v>245</v>
      </c>
      <c r="E25" s="159"/>
      <c r="F25" s="151" t="s">
        <v>235</v>
      </c>
      <c r="G25" s="151"/>
      <c r="H25" s="151"/>
      <c r="I25" s="154">
        <v>518000</v>
      </c>
      <c r="J25" s="154"/>
      <c r="K25" s="144">
        <v>-518000</v>
      </c>
      <c r="L25" s="144">
        <v>518000</v>
      </c>
      <c r="M25" s="154">
        <v>518000</v>
      </c>
      <c r="N25" s="154"/>
      <c r="O25" s="154"/>
      <c r="P25" s="154"/>
      <c r="Q25" s="154"/>
    </row>
    <row r="26" spans="2:17" ht="29.25" customHeight="1">
      <c r="B26" s="142" t="s">
        <v>246</v>
      </c>
      <c r="C26" s="143"/>
      <c r="D26" s="150"/>
      <c r="E26" s="150"/>
      <c r="F26" s="151" t="s">
        <v>13</v>
      </c>
      <c r="G26" s="151"/>
      <c r="H26" s="151"/>
      <c r="I26" s="160" t="s">
        <v>12</v>
      </c>
      <c r="J26" s="160"/>
      <c r="K26" s="146" t="s">
        <v>12</v>
      </c>
      <c r="L26" s="146" t="s">
        <v>247</v>
      </c>
      <c r="M26" s="160" t="s">
        <v>247</v>
      </c>
      <c r="N26" s="160"/>
      <c r="O26" s="160"/>
      <c r="P26" s="160"/>
      <c r="Q26" s="160"/>
    </row>
    <row r="27" spans="2:17" ht="37.5" customHeight="1">
      <c r="B27" s="145"/>
      <c r="C27" s="143"/>
      <c r="D27" s="150"/>
      <c r="E27" s="150"/>
      <c r="F27" s="151" t="s">
        <v>11</v>
      </c>
      <c r="G27" s="151"/>
      <c r="H27" s="151"/>
      <c r="I27" s="160" t="s">
        <v>12</v>
      </c>
      <c r="J27" s="160"/>
      <c r="K27" s="146" t="s">
        <v>12</v>
      </c>
      <c r="L27" s="146" t="s">
        <v>12</v>
      </c>
      <c r="M27" s="160" t="s">
        <v>12</v>
      </c>
      <c r="N27" s="160"/>
      <c r="O27" s="160"/>
      <c r="P27" s="160"/>
      <c r="Q27" s="160"/>
    </row>
    <row r="28" spans="2:17" ht="38.25" customHeight="1">
      <c r="B28" s="143"/>
      <c r="C28" s="142" t="s">
        <v>248</v>
      </c>
      <c r="D28" s="150"/>
      <c r="E28" s="150"/>
      <c r="F28" s="151" t="s">
        <v>196</v>
      </c>
      <c r="G28" s="151"/>
      <c r="H28" s="151"/>
      <c r="I28" s="160" t="s">
        <v>12</v>
      </c>
      <c r="J28" s="160"/>
      <c r="K28" s="146" t="s">
        <v>12</v>
      </c>
      <c r="L28" s="146" t="s">
        <v>247</v>
      </c>
      <c r="M28" s="160" t="s">
        <v>247</v>
      </c>
      <c r="N28" s="160"/>
      <c r="O28" s="160"/>
      <c r="P28" s="160"/>
      <c r="Q28" s="160"/>
    </row>
    <row r="29" spans="2:17" ht="34.5" customHeight="1">
      <c r="B29" s="143"/>
      <c r="C29" s="145"/>
      <c r="D29" s="150"/>
      <c r="E29" s="150"/>
      <c r="F29" s="151" t="s">
        <v>11</v>
      </c>
      <c r="G29" s="151"/>
      <c r="H29" s="151"/>
      <c r="I29" s="160" t="s">
        <v>12</v>
      </c>
      <c r="J29" s="160"/>
      <c r="K29" s="146" t="s">
        <v>12</v>
      </c>
      <c r="L29" s="146" t="s">
        <v>12</v>
      </c>
      <c r="M29" s="160" t="s">
        <v>12</v>
      </c>
      <c r="N29" s="160"/>
      <c r="O29" s="160"/>
      <c r="P29" s="160"/>
      <c r="Q29" s="160"/>
    </row>
    <row r="30" spans="2:17" ht="47.25" customHeight="1">
      <c r="B30" s="143"/>
      <c r="C30" s="143"/>
      <c r="D30" s="159" t="s">
        <v>249</v>
      </c>
      <c r="E30" s="159"/>
      <c r="F30" s="151" t="s">
        <v>250</v>
      </c>
      <c r="G30" s="151"/>
      <c r="H30" s="151"/>
      <c r="I30" s="160" t="s">
        <v>12</v>
      </c>
      <c r="J30" s="160"/>
      <c r="K30" s="146" t="s">
        <v>12</v>
      </c>
      <c r="L30" s="146" t="s">
        <v>247</v>
      </c>
      <c r="M30" s="160" t="s">
        <v>247</v>
      </c>
      <c r="N30" s="160"/>
      <c r="O30" s="160"/>
      <c r="P30" s="160"/>
      <c r="Q30" s="160"/>
    </row>
    <row r="31" spans="2:17" ht="22.5" customHeight="1">
      <c r="B31" s="162" t="s">
        <v>15</v>
      </c>
      <c r="C31" s="162"/>
      <c r="D31" s="162"/>
      <c r="E31" s="162"/>
      <c r="F31" s="162"/>
      <c r="G31" s="162"/>
      <c r="H31" s="147" t="s">
        <v>14</v>
      </c>
      <c r="I31" s="161" t="s">
        <v>198</v>
      </c>
      <c r="J31" s="161"/>
      <c r="K31" s="144">
        <v>-518000</v>
      </c>
      <c r="L31" s="148">
        <v>526800</v>
      </c>
      <c r="M31" s="161" t="s">
        <v>251</v>
      </c>
      <c r="N31" s="161"/>
      <c r="O31" s="161"/>
      <c r="P31" s="161"/>
      <c r="Q31" s="161"/>
    </row>
    <row r="32" spans="2:17" ht="37.5" customHeight="1">
      <c r="B32" s="150"/>
      <c r="C32" s="150"/>
      <c r="D32" s="150"/>
      <c r="E32" s="150"/>
      <c r="F32" s="151" t="s">
        <v>11</v>
      </c>
      <c r="G32" s="151"/>
      <c r="H32" s="151"/>
      <c r="I32" s="160" t="s">
        <v>199</v>
      </c>
      <c r="J32" s="160"/>
      <c r="K32" s="144">
        <v>-518000</v>
      </c>
      <c r="L32" s="144">
        <v>518000</v>
      </c>
      <c r="M32" s="160" t="s">
        <v>199</v>
      </c>
      <c r="N32" s="160"/>
      <c r="O32" s="160"/>
      <c r="P32" s="160"/>
      <c r="Q32" s="160"/>
    </row>
    <row r="33" spans="2:17" ht="22.5" customHeight="1">
      <c r="B33" s="153" t="s">
        <v>16</v>
      </c>
      <c r="C33" s="153"/>
      <c r="D33" s="153"/>
      <c r="E33" s="153"/>
      <c r="F33" s="153"/>
      <c r="G33" s="153"/>
      <c r="H33" s="153"/>
      <c r="I33" s="161" t="s">
        <v>252</v>
      </c>
      <c r="J33" s="161"/>
      <c r="K33" s="148">
        <v>-582928</v>
      </c>
      <c r="L33" s="148">
        <v>593728</v>
      </c>
      <c r="M33" s="161" t="s">
        <v>253</v>
      </c>
      <c r="N33" s="161"/>
      <c r="O33" s="161"/>
      <c r="P33" s="161"/>
      <c r="Q33" s="161"/>
    </row>
    <row r="34" spans="2:17" ht="38.25" customHeight="1">
      <c r="B34" s="153"/>
      <c r="C34" s="153"/>
      <c r="D34" s="153"/>
      <c r="E34" s="153"/>
      <c r="F34" s="165" t="s">
        <v>11</v>
      </c>
      <c r="G34" s="165"/>
      <c r="H34" s="165"/>
      <c r="I34" s="166" t="s">
        <v>200</v>
      </c>
      <c r="J34" s="166"/>
      <c r="K34" s="144">
        <v>-582928</v>
      </c>
      <c r="L34" s="149">
        <v>582928</v>
      </c>
      <c r="M34" s="166" t="s">
        <v>200</v>
      </c>
      <c r="N34" s="166"/>
      <c r="O34" s="166"/>
      <c r="P34" s="166"/>
      <c r="Q34" s="166"/>
    </row>
    <row r="35" spans="2:17" ht="12.75">
      <c r="B35" s="163" t="s">
        <v>17</v>
      </c>
      <c r="C35" s="163"/>
      <c r="D35" s="163"/>
      <c r="E35" s="163"/>
      <c r="F35" s="163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</row>
  </sheetData>
  <sheetProtection/>
  <mergeCells count="116">
    <mergeCell ref="B35:F35"/>
    <mergeCell ref="G35:Q35"/>
    <mergeCell ref="B33:H33"/>
    <mergeCell ref="I33:J33"/>
    <mergeCell ref="M33:Q33"/>
    <mergeCell ref="B34:E34"/>
    <mergeCell ref="F34:H34"/>
    <mergeCell ref="I34:J34"/>
    <mergeCell ref="M34:Q34"/>
    <mergeCell ref="D30:E30"/>
    <mergeCell ref="B31:G31"/>
    <mergeCell ref="I31:J31"/>
    <mergeCell ref="M31:Q31"/>
    <mergeCell ref="B32:E32"/>
    <mergeCell ref="F32:H32"/>
    <mergeCell ref="I32:J32"/>
    <mergeCell ref="M32:Q32"/>
    <mergeCell ref="M26:Q26"/>
    <mergeCell ref="D27:E27"/>
    <mergeCell ref="F27:H27"/>
    <mergeCell ref="D28:E28"/>
    <mergeCell ref="D29:E29"/>
    <mergeCell ref="F29:H29"/>
    <mergeCell ref="M27:Q27"/>
    <mergeCell ref="F28:H28"/>
    <mergeCell ref="I28:J28"/>
    <mergeCell ref="M28:Q28"/>
    <mergeCell ref="D24:E24"/>
    <mergeCell ref="F24:H24"/>
    <mergeCell ref="D25:E25"/>
    <mergeCell ref="D26:E26"/>
    <mergeCell ref="F26:H26"/>
    <mergeCell ref="I26:J26"/>
    <mergeCell ref="F25:H25"/>
    <mergeCell ref="I29:J29"/>
    <mergeCell ref="M29:Q29"/>
    <mergeCell ref="F30:H30"/>
    <mergeCell ref="I30:J30"/>
    <mergeCell ref="M30:Q30"/>
    <mergeCell ref="I27:J27"/>
    <mergeCell ref="I21:J21"/>
    <mergeCell ref="M25:Q25"/>
    <mergeCell ref="M21:Q21"/>
    <mergeCell ref="I24:J24"/>
    <mergeCell ref="I25:J25"/>
    <mergeCell ref="M24:Q24"/>
    <mergeCell ref="I22:J22"/>
    <mergeCell ref="M22:Q22"/>
    <mergeCell ref="M18:Q18"/>
    <mergeCell ref="F17:H17"/>
    <mergeCell ref="I17:J17"/>
    <mergeCell ref="M17:Q17"/>
    <mergeCell ref="B18:G18"/>
    <mergeCell ref="B19:E19"/>
    <mergeCell ref="I19:J19"/>
    <mergeCell ref="M19:Q19"/>
    <mergeCell ref="D17:E17"/>
    <mergeCell ref="I18:J18"/>
    <mergeCell ref="D15:E15"/>
    <mergeCell ref="F15:H15"/>
    <mergeCell ref="I15:J15"/>
    <mergeCell ref="M15:Q15"/>
    <mergeCell ref="D16:E16"/>
    <mergeCell ref="F16:H16"/>
    <mergeCell ref="M16:Q16"/>
    <mergeCell ref="I16:J16"/>
    <mergeCell ref="D14:E14"/>
    <mergeCell ref="F14:H14"/>
    <mergeCell ref="I14:J14"/>
    <mergeCell ref="M14:Q14"/>
    <mergeCell ref="I12:J12"/>
    <mergeCell ref="M12:Q12"/>
    <mergeCell ref="D13:E13"/>
    <mergeCell ref="F13:H13"/>
    <mergeCell ref="I13:J13"/>
    <mergeCell ref="M13:Q13"/>
    <mergeCell ref="D12:E12"/>
    <mergeCell ref="F12:H12"/>
    <mergeCell ref="I10:J10"/>
    <mergeCell ref="M10:Q10"/>
    <mergeCell ref="D11:E11"/>
    <mergeCell ref="F11:H11"/>
    <mergeCell ref="I11:J11"/>
    <mergeCell ref="M11:Q11"/>
    <mergeCell ref="D10:E10"/>
    <mergeCell ref="F10:H10"/>
    <mergeCell ref="F5:H5"/>
    <mergeCell ref="O3:P3"/>
    <mergeCell ref="I5:J5"/>
    <mergeCell ref="K1:P1"/>
    <mergeCell ref="A2:P2"/>
    <mergeCell ref="I8:J8"/>
    <mergeCell ref="D5:E5"/>
    <mergeCell ref="M5:Q5"/>
    <mergeCell ref="I6:J6"/>
    <mergeCell ref="M8:Q8"/>
    <mergeCell ref="F9:H9"/>
    <mergeCell ref="M6:Q6"/>
    <mergeCell ref="D8:E8"/>
    <mergeCell ref="F8:H8"/>
    <mergeCell ref="B7:Q7"/>
    <mergeCell ref="D6:E6"/>
    <mergeCell ref="F6:H6"/>
    <mergeCell ref="I9:J9"/>
    <mergeCell ref="M9:Q9"/>
    <mergeCell ref="D9:E9"/>
    <mergeCell ref="D23:E23"/>
    <mergeCell ref="F23:H23"/>
    <mergeCell ref="D22:E22"/>
    <mergeCell ref="F19:H19"/>
    <mergeCell ref="D21:E21"/>
    <mergeCell ref="F21:H21"/>
    <mergeCell ref="F22:H22"/>
    <mergeCell ref="B20:Q20"/>
    <mergeCell ref="M23:Q23"/>
    <mergeCell ref="I23:J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118"/>
  <sheetViews>
    <sheetView showGridLines="0" zoomScalePageLayoutView="0" workbookViewId="0" topLeftCell="A1">
      <selection activeCell="Y5" sqref="Y5"/>
    </sheetView>
  </sheetViews>
  <sheetFormatPr defaultColWidth="9.33203125" defaultRowHeight="12.75"/>
  <cols>
    <col min="1" max="1" width="2.66015625" style="0" customWidth="1"/>
    <col min="2" max="2" width="3.16015625" style="0" customWidth="1"/>
    <col min="3" max="3" width="7.66015625" style="0" customWidth="1"/>
    <col min="4" max="4" width="9.66015625" style="0" customWidth="1"/>
    <col min="5" max="5" width="6.16015625" style="0" customWidth="1"/>
    <col min="6" max="6" width="9.5" style="0" customWidth="1"/>
    <col min="7" max="7" width="4.5" style="0" customWidth="1"/>
    <col min="8" max="8" width="7.33203125" style="0" customWidth="1"/>
    <col min="9" max="9" width="10.16015625" style="0" customWidth="1"/>
    <col min="10" max="10" width="11.33203125" style="0" customWidth="1"/>
    <col min="11" max="12" width="10.66015625" style="0" customWidth="1"/>
    <col min="13" max="13" width="9" style="0" customWidth="1"/>
    <col min="14" max="14" width="9.66015625" style="0" customWidth="1"/>
    <col min="15" max="16" width="8.83203125" style="0" customWidth="1"/>
    <col min="17" max="17" width="8.16015625" style="0" customWidth="1"/>
    <col min="18" max="18" width="10.5" style="0" customWidth="1"/>
    <col min="19" max="19" width="9.5" style="0" customWidth="1"/>
    <col min="20" max="20" width="6" style="0" customWidth="1"/>
    <col min="21" max="21" width="3.66015625" style="0" customWidth="1"/>
    <col min="22" max="22" width="2.66015625" style="0" customWidth="1"/>
    <col min="23" max="23" width="5.33203125" style="0" customWidth="1"/>
  </cols>
  <sheetData>
    <row r="1" spans="1:24" ht="63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76" t="s">
        <v>255</v>
      </c>
      <c r="Q1" s="176"/>
      <c r="R1" s="176"/>
      <c r="S1" s="176"/>
      <c r="T1" s="176"/>
      <c r="U1" s="176"/>
      <c r="V1" s="4"/>
      <c r="W1" s="4"/>
      <c r="X1" s="5"/>
    </row>
    <row r="2" spans="1:24" ht="26.25" customHeight="1">
      <c r="A2" s="178" t="s">
        <v>47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5"/>
    </row>
    <row r="4" spans="1:23" ht="12.75" customHeight="1">
      <c r="A4" s="171" t="s">
        <v>1</v>
      </c>
      <c r="B4" s="171"/>
      <c r="C4" s="171" t="s">
        <v>2</v>
      </c>
      <c r="D4" s="171" t="s">
        <v>4</v>
      </c>
      <c r="E4" s="171"/>
      <c r="F4" s="171"/>
      <c r="G4" s="171" t="s">
        <v>33</v>
      </c>
      <c r="H4" s="171"/>
      <c r="I4" s="171" t="s">
        <v>32</v>
      </c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</row>
    <row r="5" spans="1:23" ht="12.75" customHeight="1">
      <c r="A5" s="171"/>
      <c r="B5" s="171"/>
      <c r="C5" s="171"/>
      <c r="D5" s="171"/>
      <c r="E5" s="171"/>
      <c r="F5" s="171"/>
      <c r="G5" s="171"/>
      <c r="H5" s="171"/>
      <c r="I5" s="171" t="s">
        <v>31</v>
      </c>
      <c r="J5" s="171" t="s">
        <v>26</v>
      </c>
      <c r="K5" s="171"/>
      <c r="L5" s="171"/>
      <c r="M5" s="171"/>
      <c r="N5" s="171"/>
      <c r="O5" s="171"/>
      <c r="P5" s="171"/>
      <c r="Q5" s="171"/>
      <c r="R5" s="171" t="s">
        <v>30</v>
      </c>
      <c r="S5" s="171" t="s">
        <v>26</v>
      </c>
      <c r="T5" s="171"/>
      <c r="U5" s="171"/>
      <c r="V5" s="171"/>
      <c r="W5" s="171"/>
    </row>
    <row r="6" spans="1:23" ht="10.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 t="s">
        <v>29</v>
      </c>
      <c r="T6" s="171" t="s">
        <v>28</v>
      </c>
      <c r="U6" s="171"/>
      <c r="V6" s="171" t="s">
        <v>59</v>
      </c>
      <c r="W6" s="171"/>
    </row>
    <row r="7" spans="1:23" ht="12.75" customHeight="1">
      <c r="A7" s="171"/>
      <c r="B7" s="171"/>
      <c r="C7" s="171"/>
      <c r="D7" s="171"/>
      <c r="E7" s="171"/>
      <c r="F7" s="171"/>
      <c r="G7" s="171"/>
      <c r="H7" s="171"/>
      <c r="I7" s="171"/>
      <c r="J7" s="171" t="s">
        <v>27</v>
      </c>
      <c r="K7" s="171" t="s">
        <v>26</v>
      </c>
      <c r="L7" s="171"/>
      <c r="M7" s="171" t="s">
        <v>25</v>
      </c>
      <c r="N7" s="171" t="s">
        <v>24</v>
      </c>
      <c r="O7" s="171" t="s">
        <v>23</v>
      </c>
      <c r="P7" s="171" t="s">
        <v>22</v>
      </c>
      <c r="Q7" s="171" t="s">
        <v>21</v>
      </c>
      <c r="R7" s="171"/>
      <c r="S7" s="171"/>
      <c r="T7" s="171"/>
      <c r="U7" s="171"/>
      <c r="V7" s="171"/>
      <c r="W7" s="171"/>
    </row>
    <row r="8" spans="1:23" ht="12.75" customHeight="1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 t="s">
        <v>60</v>
      </c>
      <c r="U8" s="171"/>
      <c r="V8" s="171"/>
      <c r="W8" s="171"/>
    </row>
    <row r="9" spans="1:23" ht="54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6" t="s">
        <v>20</v>
      </c>
      <c r="L9" s="6" t="s">
        <v>19</v>
      </c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</row>
    <row r="10" spans="1:23" ht="12.75">
      <c r="A10" s="177">
        <v>1</v>
      </c>
      <c r="B10" s="177"/>
      <c r="C10" s="7">
        <v>2</v>
      </c>
      <c r="D10" s="177">
        <v>4</v>
      </c>
      <c r="E10" s="177"/>
      <c r="F10" s="177"/>
      <c r="G10" s="177">
        <v>5</v>
      </c>
      <c r="H10" s="177"/>
      <c r="I10" s="7">
        <v>6</v>
      </c>
      <c r="J10" s="7">
        <v>7</v>
      </c>
      <c r="K10" s="7">
        <v>8</v>
      </c>
      <c r="L10" s="7">
        <v>9</v>
      </c>
      <c r="M10" s="7">
        <v>10</v>
      </c>
      <c r="N10" s="7">
        <v>11</v>
      </c>
      <c r="O10" s="7">
        <v>12</v>
      </c>
      <c r="P10" s="7">
        <v>13</v>
      </c>
      <c r="Q10" s="7">
        <v>14</v>
      </c>
      <c r="R10" s="7">
        <v>15</v>
      </c>
      <c r="S10" s="7">
        <v>16</v>
      </c>
      <c r="T10" s="177">
        <v>17</v>
      </c>
      <c r="U10" s="177"/>
      <c r="V10" s="177">
        <v>18</v>
      </c>
      <c r="W10" s="177"/>
    </row>
    <row r="11" spans="1:23" ht="20.25" customHeight="1">
      <c r="A11" s="171">
        <v>600</v>
      </c>
      <c r="B11" s="171"/>
      <c r="C11" s="171"/>
      <c r="D11" s="172" t="s">
        <v>90</v>
      </c>
      <c r="E11" s="172"/>
      <c r="F11" s="8" t="s">
        <v>46</v>
      </c>
      <c r="G11" s="167">
        <v>16450282</v>
      </c>
      <c r="H11" s="167"/>
      <c r="I11" s="122">
        <v>8885041</v>
      </c>
      <c r="J11" s="122">
        <v>8871881</v>
      </c>
      <c r="K11" s="122">
        <v>960430</v>
      </c>
      <c r="L11" s="122">
        <v>7911451</v>
      </c>
      <c r="M11" s="122">
        <v>0</v>
      </c>
      <c r="N11" s="122">
        <v>13160</v>
      </c>
      <c r="O11" s="122">
        <v>0</v>
      </c>
      <c r="P11" s="122">
        <v>0</v>
      </c>
      <c r="Q11" s="122">
        <v>0</v>
      </c>
      <c r="R11" s="122">
        <v>7565241</v>
      </c>
      <c r="S11" s="122">
        <v>7565241</v>
      </c>
      <c r="T11" s="167">
        <v>2870142</v>
      </c>
      <c r="U11" s="167"/>
      <c r="V11" s="167">
        <v>0</v>
      </c>
      <c r="W11" s="167"/>
    </row>
    <row r="12" spans="1:23" ht="18" customHeight="1">
      <c r="A12" s="171"/>
      <c r="B12" s="171"/>
      <c r="C12" s="171"/>
      <c r="D12" s="172"/>
      <c r="E12" s="172"/>
      <c r="F12" s="8" t="s">
        <v>45</v>
      </c>
      <c r="G12" s="167">
        <v>-18562</v>
      </c>
      <c r="H12" s="167"/>
      <c r="I12" s="122">
        <v>-18562</v>
      </c>
      <c r="J12" s="122">
        <v>-18562</v>
      </c>
      <c r="K12" s="122">
        <v>0</v>
      </c>
      <c r="L12" s="122">
        <v>-18562</v>
      </c>
      <c r="M12" s="122">
        <v>0</v>
      </c>
      <c r="N12" s="122">
        <v>0</v>
      </c>
      <c r="O12" s="122">
        <v>0</v>
      </c>
      <c r="P12" s="122">
        <v>0</v>
      </c>
      <c r="Q12" s="122">
        <v>0</v>
      </c>
      <c r="R12" s="122">
        <v>0</v>
      </c>
      <c r="S12" s="122">
        <v>0</v>
      </c>
      <c r="T12" s="167">
        <v>0</v>
      </c>
      <c r="U12" s="167"/>
      <c r="V12" s="167">
        <v>0</v>
      </c>
      <c r="W12" s="167"/>
    </row>
    <row r="13" spans="1:23" ht="18" customHeight="1">
      <c r="A13" s="171"/>
      <c r="B13" s="171"/>
      <c r="C13" s="171"/>
      <c r="D13" s="172"/>
      <c r="E13" s="172"/>
      <c r="F13" s="8" t="s">
        <v>44</v>
      </c>
      <c r="G13" s="167">
        <v>18562</v>
      </c>
      <c r="H13" s="167"/>
      <c r="I13" s="122">
        <v>18562</v>
      </c>
      <c r="J13" s="122">
        <v>18562</v>
      </c>
      <c r="K13" s="122">
        <v>18562</v>
      </c>
      <c r="L13" s="122">
        <v>0</v>
      </c>
      <c r="M13" s="122">
        <v>0</v>
      </c>
      <c r="N13" s="122">
        <v>0</v>
      </c>
      <c r="O13" s="122">
        <v>0</v>
      </c>
      <c r="P13" s="122">
        <v>0</v>
      </c>
      <c r="Q13" s="122">
        <v>0</v>
      </c>
      <c r="R13" s="122">
        <v>0</v>
      </c>
      <c r="S13" s="122">
        <v>0</v>
      </c>
      <c r="T13" s="167">
        <v>0</v>
      </c>
      <c r="U13" s="167"/>
      <c r="V13" s="167">
        <v>0</v>
      </c>
      <c r="W13" s="167"/>
    </row>
    <row r="14" spans="1:23" ht="21" customHeight="1" thickBot="1">
      <c r="A14" s="171"/>
      <c r="B14" s="171"/>
      <c r="C14" s="171"/>
      <c r="D14" s="172"/>
      <c r="E14" s="172"/>
      <c r="F14" s="8" t="s">
        <v>43</v>
      </c>
      <c r="G14" s="167">
        <v>16450282</v>
      </c>
      <c r="H14" s="167"/>
      <c r="I14" s="122">
        <v>8885041</v>
      </c>
      <c r="J14" s="122">
        <v>8871881</v>
      </c>
      <c r="K14" s="122">
        <v>978992</v>
      </c>
      <c r="L14" s="122">
        <v>7892889</v>
      </c>
      <c r="M14" s="122">
        <v>0</v>
      </c>
      <c r="N14" s="122">
        <v>13160</v>
      </c>
      <c r="O14" s="122">
        <v>0</v>
      </c>
      <c r="P14" s="122">
        <v>0</v>
      </c>
      <c r="Q14" s="122">
        <v>0</v>
      </c>
      <c r="R14" s="122">
        <v>7565241</v>
      </c>
      <c r="S14" s="122">
        <v>7565241</v>
      </c>
      <c r="T14" s="167">
        <v>2870142</v>
      </c>
      <c r="U14" s="167"/>
      <c r="V14" s="167">
        <v>0</v>
      </c>
      <c r="W14" s="167"/>
    </row>
    <row r="15" spans="1:23" ht="21" customHeight="1" thickBot="1">
      <c r="A15" s="169"/>
      <c r="B15" s="169"/>
      <c r="C15" s="169">
        <v>60014</v>
      </c>
      <c r="D15" s="170" t="s">
        <v>91</v>
      </c>
      <c r="E15" s="170"/>
      <c r="F15" s="9" t="s">
        <v>46</v>
      </c>
      <c r="G15" s="168">
        <v>10367377</v>
      </c>
      <c r="H15" s="168"/>
      <c r="I15" s="123">
        <v>3046753</v>
      </c>
      <c r="J15" s="123">
        <v>3033593</v>
      </c>
      <c r="K15" s="123">
        <v>960430</v>
      </c>
      <c r="L15" s="123">
        <v>2073163</v>
      </c>
      <c r="M15" s="123">
        <v>0</v>
      </c>
      <c r="N15" s="123">
        <v>13160</v>
      </c>
      <c r="O15" s="123">
        <v>0</v>
      </c>
      <c r="P15" s="123">
        <v>0</v>
      </c>
      <c r="Q15" s="123">
        <v>0</v>
      </c>
      <c r="R15" s="123">
        <v>7320624</v>
      </c>
      <c r="S15" s="123">
        <v>7320624</v>
      </c>
      <c r="T15" s="168">
        <v>2870142</v>
      </c>
      <c r="U15" s="168"/>
      <c r="V15" s="168">
        <v>0</v>
      </c>
      <c r="W15" s="168"/>
    </row>
    <row r="16" spans="1:23" ht="18.75" customHeight="1" thickBot="1">
      <c r="A16" s="169"/>
      <c r="B16" s="169"/>
      <c r="C16" s="169"/>
      <c r="D16" s="170"/>
      <c r="E16" s="170"/>
      <c r="F16" s="8" t="s">
        <v>45</v>
      </c>
      <c r="G16" s="167">
        <v>-18562</v>
      </c>
      <c r="H16" s="167"/>
      <c r="I16" s="122">
        <v>-18562</v>
      </c>
      <c r="J16" s="122">
        <v>-18562</v>
      </c>
      <c r="K16" s="122">
        <v>0</v>
      </c>
      <c r="L16" s="122">
        <v>-18562</v>
      </c>
      <c r="M16" s="122">
        <v>0</v>
      </c>
      <c r="N16" s="122">
        <v>0</v>
      </c>
      <c r="O16" s="122">
        <v>0</v>
      </c>
      <c r="P16" s="122">
        <v>0</v>
      </c>
      <c r="Q16" s="122">
        <v>0</v>
      </c>
      <c r="R16" s="122">
        <v>0</v>
      </c>
      <c r="S16" s="122">
        <v>0</v>
      </c>
      <c r="T16" s="167">
        <v>0</v>
      </c>
      <c r="U16" s="167"/>
      <c r="V16" s="167">
        <v>0</v>
      </c>
      <c r="W16" s="167"/>
    </row>
    <row r="17" spans="1:23" ht="18.75" customHeight="1" thickBot="1">
      <c r="A17" s="169"/>
      <c r="B17" s="169"/>
      <c r="C17" s="169"/>
      <c r="D17" s="170"/>
      <c r="E17" s="170"/>
      <c r="F17" s="8" t="s">
        <v>44</v>
      </c>
      <c r="G17" s="167">
        <v>18562</v>
      </c>
      <c r="H17" s="167"/>
      <c r="I17" s="122">
        <v>18562</v>
      </c>
      <c r="J17" s="122">
        <v>18562</v>
      </c>
      <c r="K17" s="122">
        <v>18562</v>
      </c>
      <c r="L17" s="122">
        <v>0</v>
      </c>
      <c r="M17" s="122">
        <v>0</v>
      </c>
      <c r="N17" s="122">
        <v>0</v>
      </c>
      <c r="O17" s="122">
        <v>0</v>
      </c>
      <c r="P17" s="122">
        <v>0</v>
      </c>
      <c r="Q17" s="122">
        <v>0</v>
      </c>
      <c r="R17" s="122">
        <v>0</v>
      </c>
      <c r="S17" s="122">
        <v>0</v>
      </c>
      <c r="T17" s="167">
        <v>0</v>
      </c>
      <c r="U17" s="167"/>
      <c r="V17" s="167">
        <v>0</v>
      </c>
      <c r="W17" s="167"/>
    </row>
    <row r="18" spans="1:23" ht="24.75" customHeight="1">
      <c r="A18" s="169"/>
      <c r="B18" s="169"/>
      <c r="C18" s="169"/>
      <c r="D18" s="170"/>
      <c r="E18" s="170"/>
      <c r="F18" s="8" t="s">
        <v>43</v>
      </c>
      <c r="G18" s="167">
        <v>10367377</v>
      </c>
      <c r="H18" s="167"/>
      <c r="I18" s="122">
        <v>3046753</v>
      </c>
      <c r="J18" s="122">
        <v>3033593</v>
      </c>
      <c r="K18" s="122">
        <v>978992</v>
      </c>
      <c r="L18" s="122">
        <v>2054601</v>
      </c>
      <c r="M18" s="122">
        <v>0</v>
      </c>
      <c r="N18" s="122">
        <v>13160</v>
      </c>
      <c r="O18" s="122">
        <v>0</v>
      </c>
      <c r="P18" s="122">
        <v>0</v>
      </c>
      <c r="Q18" s="122">
        <v>0</v>
      </c>
      <c r="R18" s="122">
        <v>7320624</v>
      </c>
      <c r="S18" s="122">
        <v>7320624</v>
      </c>
      <c r="T18" s="167">
        <v>2870142</v>
      </c>
      <c r="U18" s="167"/>
      <c r="V18" s="167">
        <v>0</v>
      </c>
      <c r="W18" s="167"/>
    </row>
    <row r="19" spans="1:23" ht="20.25" customHeight="1">
      <c r="A19" s="171">
        <v>710</v>
      </c>
      <c r="B19" s="171"/>
      <c r="C19" s="171"/>
      <c r="D19" s="172" t="s">
        <v>227</v>
      </c>
      <c r="E19" s="172"/>
      <c r="F19" s="8" t="s">
        <v>46</v>
      </c>
      <c r="G19" s="167">
        <v>445300</v>
      </c>
      <c r="H19" s="167"/>
      <c r="I19" s="122">
        <v>435300</v>
      </c>
      <c r="J19" s="122">
        <v>432785</v>
      </c>
      <c r="K19" s="122">
        <v>245507</v>
      </c>
      <c r="L19" s="122">
        <v>187278</v>
      </c>
      <c r="M19" s="122">
        <v>0</v>
      </c>
      <c r="N19" s="122">
        <v>2515</v>
      </c>
      <c r="O19" s="122">
        <v>0</v>
      </c>
      <c r="P19" s="122">
        <v>0</v>
      </c>
      <c r="Q19" s="122">
        <v>0</v>
      </c>
      <c r="R19" s="122">
        <v>10000</v>
      </c>
      <c r="S19" s="122">
        <v>10000</v>
      </c>
      <c r="T19" s="167">
        <v>0</v>
      </c>
      <c r="U19" s="167"/>
      <c r="V19" s="167">
        <v>0</v>
      </c>
      <c r="W19" s="167"/>
    </row>
    <row r="20" spans="1:23" ht="20.25" customHeight="1">
      <c r="A20" s="171"/>
      <c r="B20" s="171"/>
      <c r="C20" s="171"/>
      <c r="D20" s="172"/>
      <c r="E20" s="172"/>
      <c r="F20" s="8" t="s">
        <v>45</v>
      </c>
      <c r="G20" s="167">
        <v>-51</v>
      </c>
      <c r="H20" s="167"/>
      <c r="I20" s="122">
        <v>-51</v>
      </c>
      <c r="J20" s="122">
        <v>-26</v>
      </c>
      <c r="K20" s="122">
        <v>-26</v>
      </c>
      <c r="L20" s="122">
        <v>0</v>
      </c>
      <c r="M20" s="122">
        <v>0</v>
      </c>
      <c r="N20" s="122">
        <v>-25</v>
      </c>
      <c r="O20" s="122">
        <v>0</v>
      </c>
      <c r="P20" s="122">
        <v>0</v>
      </c>
      <c r="Q20" s="122">
        <v>0</v>
      </c>
      <c r="R20" s="122">
        <v>0</v>
      </c>
      <c r="S20" s="122">
        <v>0</v>
      </c>
      <c r="T20" s="167">
        <v>0</v>
      </c>
      <c r="U20" s="167"/>
      <c r="V20" s="167">
        <v>0</v>
      </c>
      <c r="W20" s="167"/>
    </row>
    <row r="21" spans="1:23" ht="18.75" customHeight="1">
      <c r="A21" s="171"/>
      <c r="B21" s="171"/>
      <c r="C21" s="171"/>
      <c r="D21" s="172"/>
      <c r="E21" s="172"/>
      <c r="F21" s="8" t="s">
        <v>44</v>
      </c>
      <c r="G21" s="167">
        <v>51</v>
      </c>
      <c r="H21" s="167"/>
      <c r="I21" s="122">
        <v>51</v>
      </c>
      <c r="J21" s="122">
        <v>51</v>
      </c>
      <c r="K21" s="122">
        <v>0</v>
      </c>
      <c r="L21" s="122">
        <v>51</v>
      </c>
      <c r="M21" s="122">
        <v>0</v>
      </c>
      <c r="N21" s="122">
        <v>0</v>
      </c>
      <c r="O21" s="122">
        <v>0</v>
      </c>
      <c r="P21" s="122">
        <v>0</v>
      </c>
      <c r="Q21" s="122">
        <v>0</v>
      </c>
      <c r="R21" s="122">
        <v>0</v>
      </c>
      <c r="S21" s="122">
        <v>0</v>
      </c>
      <c r="T21" s="167">
        <v>0</v>
      </c>
      <c r="U21" s="167"/>
      <c r="V21" s="167">
        <v>0</v>
      </c>
      <c r="W21" s="167"/>
    </row>
    <row r="22" spans="1:23" ht="21" customHeight="1" thickBot="1">
      <c r="A22" s="171"/>
      <c r="B22" s="171"/>
      <c r="C22" s="171"/>
      <c r="D22" s="172"/>
      <c r="E22" s="172"/>
      <c r="F22" s="8" t="s">
        <v>43</v>
      </c>
      <c r="G22" s="167">
        <v>445300</v>
      </c>
      <c r="H22" s="167"/>
      <c r="I22" s="122">
        <v>435300</v>
      </c>
      <c r="J22" s="122">
        <v>432810</v>
      </c>
      <c r="K22" s="122">
        <v>245481</v>
      </c>
      <c r="L22" s="122">
        <v>187329</v>
      </c>
      <c r="M22" s="122">
        <v>0</v>
      </c>
      <c r="N22" s="122">
        <v>2490</v>
      </c>
      <c r="O22" s="122">
        <v>0</v>
      </c>
      <c r="P22" s="122">
        <v>0</v>
      </c>
      <c r="Q22" s="122">
        <v>0</v>
      </c>
      <c r="R22" s="122">
        <v>10000</v>
      </c>
      <c r="S22" s="122">
        <v>10000</v>
      </c>
      <c r="T22" s="167">
        <v>0</v>
      </c>
      <c r="U22" s="167"/>
      <c r="V22" s="167">
        <v>0</v>
      </c>
      <c r="W22" s="167"/>
    </row>
    <row r="23" spans="1:23" ht="21" customHeight="1" thickBot="1">
      <c r="A23" s="169"/>
      <c r="B23" s="169"/>
      <c r="C23" s="169">
        <v>71015</v>
      </c>
      <c r="D23" s="170" t="s">
        <v>228</v>
      </c>
      <c r="E23" s="170"/>
      <c r="F23" s="9" t="s">
        <v>46</v>
      </c>
      <c r="G23" s="168">
        <v>270300</v>
      </c>
      <c r="H23" s="168"/>
      <c r="I23" s="123">
        <v>270300</v>
      </c>
      <c r="J23" s="123">
        <v>269785</v>
      </c>
      <c r="K23" s="123">
        <v>223507</v>
      </c>
      <c r="L23" s="123">
        <v>46278</v>
      </c>
      <c r="M23" s="123">
        <v>0</v>
      </c>
      <c r="N23" s="123">
        <v>515</v>
      </c>
      <c r="O23" s="123">
        <v>0</v>
      </c>
      <c r="P23" s="123">
        <v>0</v>
      </c>
      <c r="Q23" s="123">
        <v>0</v>
      </c>
      <c r="R23" s="123">
        <v>0</v>
      </c>
      <c r="S23" s="123">
        <v>0</v>
      </c>
      <c r="T23" s="168">
        <v>0</v>
      </c>
      <c r="U23" s="168"/>
      <c r="V23" s="168">
        <v>0</v>
      </c>
      <c r="W23" s="168"/>
    </row>
    <row r="24" spans="1:23" ht="16.5" customHeight="1" thickBot="1">
      <c r="A24" s="169"/>
      <c r="B24" s="169"/>
      <c r="C24" s="169"/>
      <c r="D24" s="170"/>
      <c r="E24" s="170"/>
      <c r="F24" s="8" t="s">
        <v>45</v>
      </c>
      <c r="G24" s="167">
        <v>-51</v>
      </c>
      <c r="H24" s="167"/>
      <c r="I24" s="122">
        <v>-51</v>
      </c>
      <c r="J24" s="122">
        <v>-26</v>
      </c>
      <c r="K24" s="122">
        <v>-26</v>
      </c>
      <c r="L24" s="122">
        <v>0</v>
      </c>
      <c r="M24" s="122">
        <v>0</v>
      </c>
      <c r="N24" s="122">
        <v>-25</v>
      </c>
      <c r="O24" s="122">
        <v>0</v>
      </c>
      <c r="P24" s="122">
        <v>0</v>
      </c>
      <c r="Q24" s="122">
        <v>0</v>
      </c>
      <c r="R24" s="122">
        <v>0</v>
      </c>
      <c r="S24" s="122">
        <v>0</v>
      </c>
      <c r="T24" s="167">
        <v>0</v>
      </c>
      <c r="U24" s="167"/>
      <c r="V24" s="167">
        <v>0</v>
      </c>
      <c r="W24" s="167"/>
    </row>
    <row r="25" spans="1:23" ht="15.75" customHeight="1" thickBot="1">
      <c r="A25" s="169"/>
      <c r="B25" s="169"/>
      <c r="C25" s="169"/>
      <c r="D25" s="170"/>
      <c r="E25" s="170"/>
      <c r="F25" s="8" t="s">
        <v>44</v>
      </c>
      <c r="G25" s="167">
        <v>51</v>
      </c>
      <c r="H25" s="167"/>
      <c r="I25" s="122">
        <v>51</v>
      </c>
      <c r="J25" s="122">
        <v>51</v>
      </c>
      <c r="K25" s="122">
        <v>0</v>
      </c>
      <c r="L25" s="122">
        <v>51</v>
      </c>
      <c r="M25" s="122">
        <v>0</v>
      </c>
      <c r="N25" s="122">
        <v>0</v>
      </c>
      <c r="O25" s="122">
        <v>0</v>
      </c>
      <c r="P25" s="122">
        <v>0</v>
      </c>
      <c r="Q25" s="122">
        <v>0</v>
      </c>
      <c r="R25" s="122">
        <v>0</v>
      </c>
      <c r="S25" s="122">
        <v>0</v>
      </c>
      <c r="T25" s="167">
        <v>0</v>
      </c>
      <c r="U25" s="167"/>
      <c r="V25" s="167">
        <v>0</v>
      </c>
      <c r="W25" s="167"/>
    </row>
    <row r="26" spans="1:23" ht="23.25" customHeight="1">
      <c r="A26" s="169"/>
      <c r="B26" s="169"/>
      <c r="C26" s="169"/>
      <c r="D26" s="170"/>
      <c r="E26" s="170"/>
      <c r="F26" s="8" t="s">
        <v>43</v>
      </c>
      <c r="G26" s="167">
        <v>270300</v>
      </c>
      <c r="H26" s="167"/>
      <c r="I26" s="122">
        <v>270300</v>
      </c>
      <c r="J26" s="122">
        <v>269810</v>
      </c>
      <c r="K26" s="122">
        <v>223481</v>
      </c>
      <c r="L26" s="122">
        <v>46329</v>
      </c>
      <c r="M26" s="122">
        <v>0</v>
      </c>
      <c r="N26" s="122">
        <v>490</v>
      </c>
      <c r="O26" s="122">
        <v>0</v>
      </c>
      <c r="P26" s="122">
        <v>0</v>
      </c>
      <c r="Q26" s="122">
        <v>0</v>
      </c>
      <c r="R26" s="122">
        <v>0</v>
      </c>
      <c r="S26" s="122">
        <v>0</v>
      </c>
      <c r="T26" s="167">
        <v>0</v>
      </c>
      <c r="U26" s="167"/>
      <c r="V26" s="167">
        <v>0</v>
      </c>
      <c r="W26" s="167"/>
    </row>
    <row r="27" spans="1:23" ht="18.75" customHeight="1">
      <c r="A27" s="171">
        <v>754</v>
      </c>
      <c r="B27" s="171"/>
      <c r="C27" s="171"/>
      <c r="D27" s="172" t="s">
        <v>201</v>
      </c>
      <c r="E27" s="172"/>
      <c r="F27" s="8" t="s">
        <v>46</v>
      </c>
      <c r="G27" s="167">
        <v>3602243</v>
      </c>
      <c r="H27" s="167"/>
      <c r="I27" s="122">
        <v>3576243</v>
      </c>
      <c r="J27" s="122">
        <v>3393291</v>
      </c>
      <c r="K27" s="122">
        <v>2936332</v>
      </c>
      <c r="L27" s="122">
        <v>456959</v>
      </c>
      <c r="M27" s="122">
        <v>10000</v>
      </c>
      <c r="N27" s="122">
        <v>172952</v>
      </c>
      <c r="O27" s="122">
        <v>0</v>
      </c>
      <c r="P27" s="122">
        <v>0</v>
      </c>
      <c r="Q27" s="122">
        <v>0</v>
      </c>
      <c r="R27" s="122">
        <v>26000</v>
      </c>
      <c r="S27" s="122">
        <v>26000</v>
      </c>
      <c r="T27" s="167">
        <v>0</v>
      </c>
      <c r="U27" s="167"/>
      <c r="V27" s="167">
        <v>0</v>
      </c>
      <c r="W27" s="167"/>
    </row>
    <row r="28" spans="1:23" ht="15" customHeight="1">
      <c r="A28" s="171"/>
      <c r="B28" s="171"/>
      <c r="C28" s="171"/>
      <c r="D28" s="172"/>
      <c r="E28" s="172"/>
      <c r="F28" s="8" t="s">
        <v>45</v>
      </c>
      <c r="G28" s="167">
        <v>-200</v>
      </c>
      <c r="H28" s="167"/>
      <c r="I28" s="122">
        <v>-200</v>
      </c>
      <c r="J28" s="122">
        <v>-200</v>
      </c>
      <c r="K28" s="122">
        <v>-200</v>
      </c>
      <c r="L28" s="122">
        <v>0</v>
      </c>
      <c r="M28" s="122">
        <v>0</v>
      </c>
      <c r="N28" s="122">
        <v>0</v>
      </c>
      <c r="O28" s="122">
        <v>0</v>
      </c>
      <c r="P28" s="122">
        <v>0</v>
      </c>
      <c r="Q28" s="122">
        <v>0</v>
      </c>
      <c r="R28" s="122">
        <v>0</v>
      </c>
      <c r="S28" s="122">
        <v>0</v>
      </c>
      <c r="T28" s="167">
        <v>0</v>
      </c>
      <c r="U28" s="167"/>
      <c r="V28" s="167">
        <v>0</v>
      </c>
      <c r="W28" s="167"/>
    </row>
    <row r="29" spans="1:23" ht="15" customHeight="1">
      <c r="A29" s="171"/>
      <c r="B29" s="171"/>
      <c r="C29" s="171"/>
      <c r="D29" s="172"/>
      <c r="E29" s="172"/>
      <c r="F29" s="8" t="s">
        <v>44</v>
      </c>
      <c r="G29" s="167">
        <v>200</v>
      </c>
      <c r="H29" s="167"/>
      <c r="I29" s="122">
        <v>200</v>
      </c>
      <c r="J29" s="122">
        <v>200</v>
      </c>
      <c r="K29" s="122">
        <v>0</v>
      </c>
      <c r="L29" s="122">
        <v>200</v>
      </c>
      <c r="M29" s="122">
        <v>0</v>
      </c>
      <c r="N29" s="122">
        <v>0</v>
      </c>
      <c r="O29" s="122">
        <v>0</v>
      </c>
      <c r="P29" s="122">
        <v>0</v>
      </c>
      <c r="Q29" s="122">
        <v>0</v>
      </c>
      <c r="R29" s="122">
        <v>0</v>
      </c>
      <c r="S29" s="122">
        <v>0</v>
      </c>
      <c r="T29" s="167">
        <v>0</v>
      </c>
      <c r="U29" s="167"/>
      <c r="V29" s="167">
        <v>0</v>
      </c>
      <c r="W29" s="167"/>
    </row>
    <row r="30" spans="1:23" ht="22.5" customHeight="1" thickBot="1">
      <c r="A30" s="171"/>
      <c r="B30" s="171"/>
      <c r="C30" s="171"/>
      <c r="D30" s="172"/>
      <c r="E30" s="172"/>
      <c r="F30" s="8" t="s">
        <v>43</v>
      </c>
      <c r="G30" s="167">
        <v>3602243</v>
      </c>
      <c r="H30" s="167"/>
      <c r="I30" s="122">
        <v>3576243</v>
      </c>
      <c r="J30" s="122">
        <v>3393291</v>
      </c>
      <c r="K30" s="122">
        <v>2936132</v>
      </c>
      <c r="L30" s="122">
        <v>457159</v>
      </c>
      <c r="M30" s="122">
        <v>10000</v>
      </c>
      <c r="N30" s="122">
        <v>172952</v>
      </c>
      <c r="O30" s="122">
        <v>0</v>
      </c>
      <c r="P30" s="122">
        <v>0</v>
      </c>
      <c r="Q30" s="122">
        <v>0</v>
      </c>
      <c r="R30" s="122">
        <v>26000</v>
      </c>
      <c r="S30" s="122">
        <v>26000</v>
      </c>
      <c r="T30" s="167">
        <v>0</v>
      </c>
      <c r="U30" s="167"/>
      <c r="V30" s="167">
        <v>0</v>
      </c>
      <c r="W30" s="167"/>
    </row>
    <row r="31" spans="1:23" ht="19.5" customHeight="1" thickBot="1">
      <c r="A31" s="169"/>
      <c r="B31" s="169"/>
      <c r="C31" s="169">
        <v>75411</v>
      </c>
      <c r="D31" s="170" t="s">
        <v>209</v>
      </c>
      <c r="E31" s="170"/>
      <c r="F31" s="9" t="s">
        <v>46</v>
      </c>
      <c r="G31" s="168">
        <v>3460721</v>
      </c>
      <c r="H31" s="168"/>
      <c r="I31" s="123">
        <v>3434721</v>
      </c>
      <c r="J31" s="123">
        <v>3263269</v>
      </c>
      <c r="K31" s="123">
        <v>2934832</v>
      </c>
      <c r="L31" s="123">
        <v>328437</v>
      </c>
      <c r="M31" s="123">
        <v>0</v>
      </c>
      <c r="N31" s="123">
        <v>171452</v>
      </c>
      <c r="O31" s="123">
        <v>0</v>
      </c>
      <c r="P31" s="123">
        <v>0</v>
      </c>
      <c r="Q31" s="123">
        <v>0</v>
      </c>
      <c r="R31" s="123">
        <v>26000</v>
      </c>
      <c r="S31" s="123">
        <v>26000</v>
      </c>
      <c r="T31" s="168">
        <v>0</v>
      </c>
      <c r="U31" s="168"/>
      <c r="V31" s="168">
        <v>0</v>
      </c>
      <c r="W31" s="168"/>
    </row>
    <row r="32" spans="1:23" ht="18" customHeight="1" thickBot="1">
      <c r="A32" s="169"/>
      <c r="B32" s="169"/>
      <c r="C32" s="169"/>
      <c r="D32" s="170"/>
      <c r="E32" s="170"/>
      <c r="F32" s="8" t="s">
        <v>45</v>
      </c>
      <c r="G32" s="167">
        <v>-200</v>
      </c>
      <c r="H32" s="167"/>
      <c r="I32" s="122">
        <v>-200</v>
      </c>
      <c r="J32" s="122">
        <v>-200</v>
      </c>
      <c r="K32" s="122">
        <v>-200</v>
      </c>
      <c r="L32" s="122">
        <v>0</v>
      </c>
      <c r="M32" s="122">
        <v>0</v>
      </c>
      <c r="N32" s="122">
        <v>0</v>
      </c>
      <c r="O32" s="122">
        <v>0</v>
      </c>
      <c r="P32" s="122">
        <v>0</v>
      </c>
      <c r="Q32" s="122">
        <v>0</v>
      </c>
      <c r="R32" s="122">
        <v>0</v>
      </c>
      <c r="S32" s="122">
        <v>0</v>
      </c>
      <c r="T32" s="167">
        <v>0</v>
      </c>
      <c r="U32" s="167"/>
      <c r="V32" s="167">
        <v>0</v>
      </c>
      <c r="W32" s="167"/>
    </row>
    <row r="33" spans="1:23" ht="18.75" customHeight="1" thickBot="1">
      <c r="A33" s="169"/>
      <c r="B33" s="169"/>
      <c r="C33" s="169"/>
      <c r="D33" s="170"/>
      <c r="E33" s="170"/>
      <c r="F33" s="8" t="s">
        <v>44</v>
      </c>
      <c r="G33" s="167">
        <v>200</v>
      </c>
      <c r="H33" s="167"/>
      <c r="I33" s="122">
        <v>200</v>
      </c>
      <c r="J33" s="122">
        <v>200</v>
      </c>
      <c r="K33" s="122">
        <v>0</v>
      </c>
      <c r="L33" s="122">
        <v>200</v>
      </c>
      <c r="M33" s="122">
        <v>0</v>
      </c>
      <c r="N33" s="122">
        <v>0</v>
      </c>
      <c r="O33" s="122">
        <v>0</v>
      </c>
      <c r="P33" s="122">
        <v>0</v>
      </c>
      <c r="Q33" s="122">
        <v>0</v>
      </c>
      <c r="R33" s="122">
        <v>0</v>
      </c>
      <c r="S33" s="122">
        <v>0</v>
      </c>
      <c r="T33" s="167">
        <v>0</v>
      </c>
      <c r="U33" s="167"/>
      <c r="V33" s="167">
        <v>0</v>
      </c>
      <c r="W33" s="167"/>
    </row>
    <row r="34" spans="1:23" ht="20.25" customHeight="1">
      <c r="A34" s="169"/>
      <c r="B34" s="169"/>
      <c r="C34" s="169"/>
      <c r="D34" s="170"/>
      <c r="E34" s="170"/>
      <c r="F34" s="8" t="s">
        <v>43</v>
      </c>
      <c r="G34" s="167">
        <v>3460721</v>
      </c>
      <c r="H34" s="167"/>
      <c r="I34" s="122">
        <v>3434721</v>
      </c>
      <c r="J34" s="122">
        <v>3263269</v>
      </c>
      <c r="K34" s="122">
        <v>2934632</v>
      </c>
      <c r="L34" s="122">
        <v>328637</v>
      </c>
      <c r="M34" s="122">
        <v>0</v>
      </c>
      <c r="N34" s="122">
        <v>171452</v>
      </c>
      <c r="O34" s="122">
        <v>0</v>
      </c>
      <c r="P34" s="122">
        <v>0</v>
      </c>
      <c r="Q34" s="122">
        <v>0</v>
      </c>
      <c r="R34" s="122">
        <v>26000</v>
      </c>
      <c r="S34" s="122">
        <v>26000</v>
      </c>
      <c r="T34" s="167">
        <v>0</v>
      </c>
      <c r="U34" s="167"/>
      <c r="V34" s="167">
        <v>0</v>
      </c>
      <c r="W34" s="167"/>
    </row>
    <row r="35" spans="1:23" ht="22.5" customHeight="1">
      <c r="A35" s="171">
        <v>801</v>
      </c>
      <c r="B35" s="171"/>
      <c r="C35" s="171"/>
      <c r="D35" s="172" t="s">
        <v>89</v>
      </c>
      <c r="E35" s="172"/>
      <c r="F35" s="8" t="s">
        <v>46</v>
      </c>
      <c r="G35" s="167">
        <v>15960636</v>
      </c>
      <c r="H35" s="167"/>
      <c r="I35" s="122">
        <v>15960636</v>
      </c>
      <c r="J35" s="122">
        <v>13718141</v>
      </c>
      <c r="K35" s="122">
        <v>11798968</v>
      </c>
      <c r="L35" s="122">
        <v>1919173</v>
      </c>
      <c r="M35" s="122">
        <v>1400000</v>
      </c>
      <c r="N35" s="122">
        <v>275624</v>
      </c>
      <c r="O35" s="122">
        <v>566871</v>
      </c>
      <c r="P35" s="122">
        <v>0</v>
      </c>
      <c r="Q35" s="122">
        <v>0</v>
      </c>
      <c r="R35" s="122">
        <v>0</v>
      </c>
      <c r="S35" s="122">
        <v>0</v>
      </c>
      <c r="T35" s="167">
        <v>0</v>
      </c>
      <c r="U35" s="167"/>
      <c r="V35" s="167">
        <v>0</v>
      </c>
      <c r="W35" s="167"/>
    </row>
    <row r="36" spans="1:23" ht="18" customHeight="1">
      <c r="A36" s="171"/>
      <c r="B36" s="171"/>
      <c r="C36" s="171"/>
      <c r="D36" s="172"/>
      <c r="E36" s="172"/>
      <c r="F36" s="8" t="s">
        <v>45</v>
      </c>
      <c r="G36" s="167">
        <v>-95809</v>
      </c>
      <c r="H36" s="167"/>
      <c r="I36" s="122">
        <v>-95809</v>
      </c>
      <c r="J36" s="122">
        <v>-95369</v>
      </c>
      <c r="K36" s="122">
        <v>-74819</v>
      </c>
      <c r="L36" s="122">
        <v>-20550</v>
      </c>
      <c r="M36" s="122">
        <v>0</v>
      </c>
      <c r="N36" s="122">
        <v>-440</v>
      </c>
      <c r="O36" s="122">
        <v>0</v>
      </c>
      <c r="P36" s="122">
        <v>0</v>
      </c>
      <c r="Q36" s="122">
        <v>0</v>
      </c>
      <c r="R36" s="122">
        <v>0</v>
      </c>
      <c r="S36" s="122">
        <v>0</v>
      </c>
      <c r="T36" s="167">
        <v>0</v>
      </c>
      <c r="U36" s="167"/>
      <c r="V36" s="167">
        <v>0</v>
      </c>
      <c r="W36" s="167"/>
    </row>
    <row r="37" spans="1:23" ht="15.75" customHeight="1">
      <c r="A37" s="171"/>
      <c r="B37" s="171"/>
      <c r="C37" s="171"/>
      <c r="D37" s="172"/>
      <c r="E37" s="172"/>
      <c r="F37" s="8" t="s">
        <v>44</v>
      </c>
      <c r="G37" s="167">
        <v>73349</v>
      </c>
      <c r="H37" s="167"/>
      <c r="I37" s="122">
        <v>73349</v>
      </c>
      <c r="J37" s="122">
        <v>72829</v>
      </c>
      <c r="K37" s="122">
        <v>3394</v>
      </c>
      <c r="L37" s="122">
        <v>69435</v>
      </c>
      <c r="M37" s="122">
        <v>0</v>
      </c>
      <c r="N37" s="122">
        <v>520</v>
      </c>
      <c r="O37" s="122">
        <v>0</v>
      </c>
      <c r="P37" s="122">
        <v>0</v>
      </c>
      <c r="Q37" s="122">
        <v>0</v>
      </c>
      <c r="R37" s="122">
        <v>0</v>
      </c>
      <c r="S37" s="122">
        <v>0</v>
      </c>
      <c r="T37" s="167">
        <v>0</v>
      </c>
      <c r="U37" s="167"/>
      <c r="V37" s="167">
        <v>0</v>
      </c>
      <c r="W37" s="167"/>
    </row>
    <row r="38" spans="1:23" ht="22.5" customHeight="1" thickBot="1">
      <c r="A38" s="171"/>
      <c r="B38" s="171"/>
      <c r="C38" s="171"/>
      <c r="D38" s="172"/>
      <c r="E38" s="172"/>
      <c r="F38" s="8" t="s">
        <v>43</v>
      </c>
      <c r="G38" s="167">
        <v>15938176</v>
      </c>
      <c r="H38" s="167"/>
      <c r="I38" s="122">
        <v>15938176</v>
      </c>
      <c r="J38" s="122">
        <v>13695601</v>
      </c>
      <c r="K38" s="122">
        <v>11727543</v>
      </c>
      <c r="L38" s="122">
        <v>1968058</v>
      </c>
      <c r="M38" s="122">
        <v>1400000</v>
      </c>
      <c r="N38" s="122">
        <v>275704</v>
      </c>
      <c r="O38" s="122">
        <v>566871</v>
      </c>
      <c r="P38" s="122">
        <v>0</v>
      </c>
      <c r="Q38" s="122">
        <v>0</v>
      </c>
      <c r="R38" s="122">
        <v>0</v>
      </c>
      <c r="S38" s="122">
        <v>0</v>
      </c>
      <c r="T38" s="167">
        <v>0</v>
      </c>
      <c r="U38" s="167"/>
      <c r="V38" s="167">
        <v>0</v>
      </c>
      <c r="W38" s="167"/>
    </row>
    <row r="39" spans="1:23" ht="21" customHeight="1" thickBot="1">
      <c r="A39" s="169"/>
      <c r="B39" s="169"/>
      <c r="C39" s="169">
        <v>80102</v>
      </c>
      <c r="D39" s="170" t="s">
        <v>93</v>
      </c>
      <c r="E39" s="170"/>
      <c r="F39" s="9" t="s">
        <v>46</v>
      </c>
      <c r="G39" s="168">
        <v>759757</v>
      </c>
      <c r="H39" s="168"/>
      <c r="I39" s="123">
        <v>759757</v>
      </c>
      <c r="J39" s="123">
        <v>718642</v>
      </c>
      <c r="K39" s="123">
        <v>632142</v>
      </c>
      <c r="L39" s="123">
        <v>86500</v>
      </c>
      <c r="M39" s="123">
        <v>0</v>
      </c>
      <c r="N39" s="123">
        <v>41115</v>
      </c>
      <c r="O39" s="123">
        <v>0</v>
      </c>
      <c r="P39" s="123">
        <v>0</v>
      </c>
      <c r="Q39" s="123">
        <v>0</v>
      </c>
      <c r="R39" s="123">
        <v>0</v>
      </c>
      <c r="S39" s="123">
        <v>0</v>
      </c>
      <c r="T39" s="168">
        <v>0</v>
      </c>
      <c r="U39" s="168"/>
      <c r="V39" s="168">
        <v>0</v>
      </c>
      <c r="W39" s="168"/>
    </row>
    <row r="40" spans="1:23" ht="18.75" customHeight="1" thickBot="1">
      <c r="A40" s="169"/>
      <c r="B40" s="169"/>
      <c r="C40" s="169"/>
      <c r="D40" s="170"/>
      <c r="E40" s="170"/>
      <c r="F40" s="8" t="s">
        <v>45</v>
      </c>
      <c r="G40" s="167">
        <v>-324</v>
      </c>
      <c r="H40" s="167"/>
      <c r="I40" s="122">
        <v>-324</v>
      </c>
      <c r="J40" s="122">
        <v>-324</v>
      </c>
      <c r="K40" s="122">
        <v>-324</v>
      </c>
      <c r="L40" s="122">
        <v>0</v>
      </c>
      <c r="M40" s="122">
        <v>0</v>
      </c>
      <c r="N40" s="122">
        <v>0</v>
      </c>
      <c r="O40" s="122">
        <v>0</v>
      </c>
      <c r="P40" s="122">
        <v>0</v>
      </c>
      <c r="Q40" s="122">
        <v>0</v>
      </c>
      <c r="R40" s="122">
        <v>0</v>
      </c>
      <c r="S40" s="122">
        <v>0</v>
      </c>
      <c r="T40" s="167">
        <v>0</v>
      </c>
      <c r="U40" s="167"/>
      <c r="V40" s="167">
        <v>0</v>
      </c>
      <c r="W40" s="167"/>
    </row>
    <row r="41" spans="1:23" ht="20.25" customHeight="1" thickBot="1">
      <c r="A41" s="169"/>
      <c r="B41" s="169"/>
      <c r="C41" s="169"/>
      <c r="D41" s="170"/>
      <c r="E41" s="170"/>
      <c r="F41" s="8" t="s">
        <v>44</v>
      </c>
      <c r="G41" s="167">
        <v>642</v>
      </c>
      <c r="H41" s="167"/>
      <c r="I41" s="122">
        <v>642</v>
      </c>
      <c r="J41" s="122">
        <v>642</v>
      </c>
      <c r="K41" s="122">
        <v>642</v>
      </c>
      <c r="L41" s="122">
        <v>0</v>
      </c>
      <c r="M41" s="122">
        <v>0</v>
      </c>
      <c r="N41" s="122">
        <v>0</v>
      </c>
      <c r="O41" s="122">
        <v>0</v>
      </c>
      <c r="P41" s="122">
        <v>0</v>
      </c>
      <c r="Q41" s="122">
        <v>0</v>
      </c>
      <c r="R41" s="122">
        <v>0</v>
      </c>
      <c r="S41" s="122">
        <v>0</v>
      </c>
      <c r="T41" s="167">
        <v>0</v>
      </c>
      <c r="U41" s="167"/>
      <c r="V41" s="167">
        <v>0</v>
      </c>
      <c r="W41" s="167"/>
    </row>
    <row r="42" spans="1:23" ht="19.5" customHeight="1" thickBot="1">
      <c r="A42" s="169"/>
      <c r="B42" s="169"/>
      <c r="C42" s="169"/>
      <c r="D42" s="170"/>
      <c r="E42" s="170"/>
      <c r="F42" s="8" t="s">
        <v>43</v>
      </c>
      <c r="G42" s="167">
        <v>760075</v>
      </c>
      <c r="H42" s="167"/>
      <c r="I42" s="122">
        <v>760075</v>
      </c>
      <c r="J42" s="122">
        <v>718960</v>
      </c>
      <c r="K42" s="122">
        <v>632460</v>
      </c>
      <c r="L42" s="122">
        <v>86500</v>
      </c>
      <c r="M42" s="122">
        <v>0</v>
      </c>
      <c r="N42" s="122">
        <v>41115</v>
      </c>
      <c r="O42" s="122">
        <v>0</v>
      </c>
      <c r="P42" s="122">
        <v>0</v>
      </c>
      <c r="Q42" s="122">
        <v>0</v>
      </c>
      <c r="R42" s="122">
        <v>0</v>
      </c>
      <c r="S42" s="122">
        <v>0</v>
      </c>
      <c r="T42" s="167">
        <v>0</v>
      </c>
      <c r="U42" s="167"/>
      <c r="V42" s="167">
        <v>0</v>
      </c>
      <c r="W42" s="167"/>
    </row>
    <row r="43" spans="1:23" ht="18.75" customHeight="1" thickBot="1">
      <c r="A43" s="169"/>
      <c r="B43" s="169"/>
      <c r="C43" s="169">
        <v>80111</v>
      </c>
      <c r="D43" s="170" t="s">
        <v>92</v>
      </c>
      <c r="E43" s="170"/>
      <c r="F43" s="9" t="s">
        <v>46</v>
      </c>
      <c r="G43" s="168">
        <v>904387</v>
      </c>
      <c r="H43" s="168"/>
      <c r="I43" s="123">
        <v>904387</v>
      </c>
      <c r="J43" s="123">
        <v>851767</v>
      </c>
      <c r="K43" s="123">
        <v>776627</v>
      </c>
      <c r="L43" s="123">
        <v>75140</v>
      </c>
      <c r="M43" s="123">
        <v>0</v>
      </c>
      <c r="N43" s="123">
        <v>52620</v>
      </c>
      <c r="O43" s="123">
        <v>0</v>
      </c>
      <c r="P43" s="123">
        <v>0</v>
      </c>
      <c r="Q43" s="123">
        <v>0</v>
      </c>
      <c r="R43" s="123">
        <v>0</v>
      </c>
      <c r="S43" s="123">
        <v>0</v>
      </c>
      <c r="T43" s="168">
        <v>0</v>
      </c>
      <c r="U43" s="168"/>
      <c r="V43" s="168">
        <v>0</v>
      </c>
      <c r="W43" s="168"/>
    </row>
    <row r="44" spans="1:23" ht="21" customHeight="1" thickBot="1">
      <c r="A44" s="169"/>
      <c r="B44" s="169"/>
      <c r="C44" s="169"/>
      <c r="D44" s="170"/>
      <c r="E44" s="170"/>
      <c r="F44" s="8" t="s">
        <v>45</v>
      </c>
      <c r="G44" s="167">
        <v>-87</v>
      </c>
      <c r="H44" s="167"/>
      <c r="I44" s="122">
        <v>-87</v>
      </c>
      <c r="J44" s="122">
        <v>-87</v>
      </c>
      <c r="K44" s="122">
        <v>-87</v>
      </c>
      <c r="L44" s="122">
        <v>0</v>
      </c>
      <c r="M44" s="122">
        <v>0</v>
      </c>
      <c r="N44" s="122">
        <v>0</v>
      </c>
      <c r="O44" s="122">
        <v>0</v>
      </c>
      <c r="P44" s="122">
        <v>0</v>
      </c>
      <c r="Q44" s="122">
        <v>0</v>
      </c>
      <c r="R44" s="122">
        <v>0</v>
      </c>
      <c r="S44" s="122">
        <v>0</v>
      </c>
      <c r="T44" s="167">
        <v>0</v>
      </c>
      <c r="U44" s="167"/>
      <c r="V44" s="167">
        <v>0</v>
      </c>
      <c r="W44" s="167"/>
    </row>
    <row r="45" spans="1:23" ht="18.75" customHeight="1" thickBot="1">
      <c r="A45" s="169"/>
      <c r="B45" s="169"/>
      <c r="C45" s="169"/>
      <c r="D45" s="170"/>
      <c r="E45" s="170"/>
      <c r="F45" s="8" t="s">
        <v>44</v>
      </c>
      <c r="G45" s="167">
        <v>309</v>
      </c>
      <c r="H45" s="167"/>
      <c r="I45" s="122">
        <v>309</v>
      </c>
      <c r="J45" s="122">
        <v>309</v>
      </c>
      <c r="K45" s="122">
        <v>309</v>
      </c>
      <c r="L45" s="122">
        <v>0</v>
      </c>
      <c r="M45" s="122">
        <v>0</v>
      </c>
      <c r="N45" s="122">
        <v>0</v>
      </c>
      <c r="O45" s="122">
        <v>0</v>
      </c>
      <c r="P45" s="122">
        <v>0</v>
      </c>
      <c r="Q45" s="122">
        <v>0</v>
      </c>
      <c r="R45" s="122">
        <v>0</v>
      </c>
      <c r="S45" s="122">
        <v>0</v>
      </c>
      <c r="T45" s="167">
        <v>0</v>
      </c>
      <c r="U45" s="167"/>
      <c r="V45" s="167">
        <v>0</v>
      </c>
      <c r="W45" s="167"/>
    </row>
    <row r="46" spans="1:23" ht="21.75" customHeight="1" thickBot="1">
      <c r="A46" s="169"/>
      <c r="B46" s="169"/>
      <c r="C46" s="169"/>
      <c r="D46" s="170"/>
      <c r="E46" s="170"/>
      <c r="F46" s="8" t="s">
        <v>43</v>
      </c>
      <c r="G46" s="167">
        <v>904609</v>
      </c>
      <c r="H46" s="167"/>
      <c r="I46" s="122">
        <v>904609</v>
      </c>
      <c r="J46" s="122">
        <v>851989</v>
      </c>
      <c r="K46" s="122">
        <v>776849</v>
      </c>
      <c r="L46" s="122">
        <v>75140</v>
      </c>
      <c r="M46" s="122">
        <v>0</v>
      </c>
      <c r="N46" s="122">
        <v>52620</v>
      </c>
      <c r="O46" s="122">
        <v>0</v>
      </c>
      <c r="P46" s="122">
        <v>0</v>
      </c>
      <c r="Q46" s="122">
        <v>0</v>
      </c>
      <c r="R46" s="122">
        <v>0</v>
      </c>
      <c r="S46" s="122">
        <v>0</v>
      </c>
      <c r="T46" s="167">
        <v>0</v>
      </c>
      <c r="U46" s="167"/>
      <c r="V46" s="167">
        <v>0</v>
      </c>
      <c r="W46" s="167"/>
    </row>
    <row r="47" spans="1:23" ht="18.75" customHeight="1" thickBot="1">
      <c r="A47" s="169"/>
      <c r="B47" s="169"/>
      <c r="C47" s="169">
        <v>80120</v>
      </c>
      <c r="D47" s="170" t="s">
        <v>202</v>
      </c>
      <c r="E47" s="170"/>
      <c r="F47" s="9" t="s">
        <v>46</v>
      </c>
      <c r="G47" s="168">
        <v>4891656</v>
      </c>
      <c r="H47" s="168"/>
      <c r="I47" s="123">
        <v>4891656</v>
      </c>
      <c r="J47" s="123">
        <v>4576627</v>
      </c>
      <c r="K47" s="123">
        <v>4077732</v>
      </c>
      <c r="L47" s="123">
        <v>498895</v>
      </c>
      <c r="M47" s="123">
        <v>280000</v>
      </c>
      <c r="N47" s="123">
        <v>35029</v>
      </c>
      <c r="O47" s="123">
        <v>0</v>
      </c>
      <c r="P47" s="123">
        <v>0</v>
      </c>
      <c r="Q47" s="123">
        <v>0</v>
      </c>
      <c r="R47" s="123">
        <v>0</v>
      </c>
      <c r="S47" s="123">
        <v>0</v>
      </c>
      <c r="T47" s="168">
        <v>0</v>
      </c>
      <c r="U47" s="168"/>
      <c r="V47" s="168">
        <v>0</v>
      </c>
      <c r="W47" s="168"/>
    </row>
    <row r="48" spans="1:23" ht="18" customHeight="1" thickBot="1">
      <c r="A48" s="169"/>
      <c r="B48" s="169"/>
      <c r="C48" s="169"/>
      <c r="D48" s="170"/>
      <c r="E48" s="170"/>
      <c r="F48" s="8" t="s">
        <v>45</v>
      </c>
      <c r="G48" s="167">
        <v>-23679</v>
      </c>
      <c r="H48" s="167"/>
      <c r="I48" s="122">
        <v>-23679</v>
      </c>
      <c r="J48" s="122">
        <v>-23239</v>
      </c>
      <c r="K48" s="122">
        <v>-23239</v>
      </c>
      <c r="L48" s="122">
        <v>0</v>
      </c>
      <c r="M48" s="122">
        <v>0</v>
      </c>
      <c r="N48" s="122">
        <v>-440</v>
      </c>
      <c r="O48" s="122">
        <v>0</v>
      </c>
      <c r="P48" s="122">
        <v>0</v>
      </c>
      <c r="Q48" s="122">
        <v>0</v>
      </c>
      <c r="R48" s="122">
        <v>0</v>
      </c>
      <c r="S48" s="122">
        <v>0</v>
      </c>
      <c r="T48" s="167">
        <v>0</v>
      </c>
      <c r="U48" s="167"/>
      <c r="V48" s="167">
        <v>0</v>
      </c>
      <c r="W48" s="167"/>
    </row>
    <row r="49" spans="1:23" ht="17.25" customHeight="1" thickBot="1">
      <c r="A49" s="169"/>
      <c r="B49" s="169"/>
      <c r="C49" s="169"/>
      <c r="D49" s="170"/>
      <c r="E49" s="170"/>
      <c r="F49" s="8" t="s">
        <v>44</v>
      </c>
      <c r="G49" s="167">
        <v>0</v>
      </c>
      <c r="H49" s="167"/>
      <c r="I49" s="122">
        <v>0</v>
      </c>
      <c r="J49" s="122">
        <v>0</v>
      </c>
      <c r="K49" s="122">
        <v>0</v>
      </c>
      <c r="L49" s="122">
        <v>0</v>
      </c>
      <c r="M49" s="122">
        <v>0</v>
      </c>
      <c r="N49" s="122">
        <v>0</v>
      </c>
      <c r="O49" s="122">
        <v>0</v>
      </c>
      <c r="P49" s="122">
        <v>0</v>
      </c>
      <c r="Q49" s="122">
        <v>0</v>
      </c>
      <c r="R49" s="122">
        <v>0</v>
      </c>
      <c r="S49" s="122">
        <v>0</v>
      </c>
      <c r="T49" s="167">
        <v>0</v>
      </c>
      <c r="U49" s="167"/>
      <c r="V49" s="167">
        <v>0</v>
      </c>
      <c r="W49" s="167"/>
    </row>
    <row r="50" spans="1:23" ht="19.5" customHeight="1" thickBot="1">
      <c r="A50" s="169"/>
      <c r="B50" s="169"/>
      <c r="C50" s="169"/>
      <c r="D50" s="170"/>
      <c r="E50" s="170"/>
      <c r="F50" s="8" t="s">
        <v>43</v>
      </c>
      <c r="G50" s="167">
        <v>4867977</v>
      </c>
      <c r="H50" s="167"/>
      <c r="I50" s="122">
        <v>4867977</v>
      </c>
      <c r="J50" s="122">
        <v>4553388</v>
      </c>
      <c r="K50" s="122">
        <v>4054493</v>
      </c>
      <c r="L50" s="122">
        <v>498895</v>
      </c>
      <c r="M50" s="122">
        <v>280000</v>
      </c>
      <c r="N50" s="122">
        <v>34589</v>
      </c>
      <c r="O50" s="122">
        <v>0</v>
      </c>
      <c r="P50" s="122">
        <v>0</v>
      </c>
      <c r="Q50" s="122">
        <v>0</v>
      </c>
      <c r="R50" s="122">
        <v>0</v>
      </c>
      <c r="S50" s="122">
        <v>0</v>
      </c>
      <c r="T50" s="167">
        <v>0</v>
      </c>
      <c r="U50" s="167"/>
      <c r="V50" s="167">
        <v>0</v>
      </c>
      <c r="W50" s="167"/>
    </row>
    <row r="51" spans="1:23" ht="17.25" customHeight="1" thickBot="1">
      <c r="A51" s="169"/>
      <c r="B51" s="169"/>
      <c r="C51" s="169">
        <v>80130</v>
      </c>
      <c r="D51" s="170" t="s">
        <v>195</v>
      </c>
      <c r="E51" s="170"/>
      <c r="F51" s="9" t="s">
        <v>46</v>
      </c>
      <c r="G51" s="168">
        <v>7372030</v>
      </c>
      <c r="H51" s="168"/>
      <c r="I51" s="123">
        <v>7372030</v>
      </c>
      <c r="J51" s="123">
        <v>6177600</v>
      </c>
      <c r="K51" s="123">
        <v>5106187</v>
      </c>
      <c r="L51" s="123">
        <v>1071413</v>
      </c>
      <c r="M51" s="123">
        <v>1120000</v>
      </c>
      <c r="N51" s="123">
        <v>74430</v>
      </c>
      <c r="O51" s="123">
        <v>0</v>
      </c>
      <c r="P51" s="123">
        <v>0</v>
      </c>
      <c r="Q51" s="123">
        <v>0</v>
      </c>
      <c r="R51" s="123">
        <v>0</v>
      </c>
      <c r="S51" s="123">
        <v>0</v>
      </c>
      <c r="T51" s="168">
        <v>0</v>
      </c>
      <c r="U51" s="168"/>
      <c r="V51" s="168">
        <v>0</v>
      </c>
      <c r="W51" s="168"/>
    </row>
    <row r="52" spans="1:23" ht="13.5" customHeight="1" thickBot="1">
      <c r="A52" s="169"/>
      <c r="B52" s="169"/>
      <c r="C52" s="169"/>
      <c r="D52" s="170"/>
      <c r="E52" s="170"/>
      <c r="F52" s="8" t="s">
        <v>45</v>
      </c>
      <c r="G52" s="167">
        <v>-45741</v>
      </c>
      <c r="H52" s="167"/>
      <c r="I52" s="122">
        <v>-45741</v>
      </c>
      <c r="J52" s="122">
        <v>-45741</v>
      </c>
      <c r="K52" s="122">
        <v>-45741</v>
      </c>
      <c r="L52" s="122">
        <v>0</v>
      </c>
      <c r="M52" s="122">
        <v>0</v>
      </c>
      <c r="N52" s="122">
        <v>0</v>
      </c>
      <c r="O52" s="122">
        <v>0</v>
      </c>
      <c r="P52" s="122">
        <v>0</v>
      </c>
      <c r="Q52" s="122">
        <v>0</v>
      </c>
      <c r="R52" s="122">
        <v>0</v>
      </c>
      <c r="S52" s="122">
        <v>0</v>
      </c>
      <c r="T52" s="167">
        <v>0</v>
      </c>
      <c r="U52" s="167"/>
      <c r="V52" s="167">
        <v>0</v>
      </c>
      <c r="W52" s="167"/>
    </row>
    <row r="53" spans="1:23" ht="21" customHeight="1" thickBot="1">
      <c r="A53" s="169"/>
      <c r="B53" s="169"/>
      <c r="C53" s="169"/>
      <c r="D53" s="170"/>
      <c r="E53" s="170"/>
      <c r="F53" s="8" t="s">
        <v>44</v>
      </c>
      <c r="G53" s="167">
        <v>72398</v>
      </c>
      <c r="H53" s="167"/>
      <c r="I53" s="122">
        <v>72398</v>
      </c>
      <c r="J53" s="122">
        <v>71878</v>
      </c>
      <c r="K53" s="122">
        <v>2443</v>
      </c>
      <c r="L53" s="122">
        <v>69435</v>
      </c>
      <c r="M53" s="122">
        <v>0</v>
      </c>
      <c r="N53" s="122">
        <v>520</v>
      </c>
      <c r="O53" s="122">
        <v>0</v>
      </c>
      <c r="P53" s="122">
        <v>0</v>
      </c>
      <c r="Q53" s="122">
        <v>0</v>
      </c>
      <c r="R53" s="122">
        <v>0</v>
      </c>
      <c r="S53" s="122">
        <v>0</v>
      </c>
      <c r="T53" s="167">
        <v>0</v>
      </c>
      <c r="U53" s="167"/>
      <c r="V53" s="167">
        <v>0</v>
      </c>
      <c r="W53" s="167"/>
    </row>
    <row r="54" spans="1:23" ht="23.25" customHeight="1" thickBot="1">
      <c r="A54" s="169"/>
      <c r="B54" s="169"/>
      <c r="C54" s="169"/>
      <c r="D54" s="170"/>
      <c r="E54" s="170"/>
      <c r="F54" s="8" t="s">
        <v>43</v>
      </c>
      <c r="G54" s="167">
        <v>7398687</v>
      </c>
      <c r="H54" s="167"/>
      <c r="I54" s="122">
        <v>7398687</v>
      </c>
      <c r="J54" s="122">
        <v>6203737</v>
      </c>
      <c r="K54" s="122">
        <v>5062889</v>
      </c>
      <c r="L54" s="122">
        <v>1140848</v>
      </c>
      <c r="M54" s="122">
        <v>1120000</v>
      </c>
      <c r="N54" s="122">
        <v>74950</v>
      </c>
      <c r="O54" s="122">
        <v>0</v>
      </c>
      <c r="P54" s="122">
        <v>0</v>
      </c>
      <c r="Q54" s="122">
        <v>0</v>
      </c>
      <c r="R54" s="122">
        <v>0</v>
      </c>
      <c r="S54" s="122">
        <v>0</v>
      </c>
      <c r="T54" s="167">
        <v>0</v>
      </c>
      <c r="U54" s="167"/>
      <c r="V54" s="167">
        <v>0</v>
      </c>
      <c r="W54" s="167"/>
    </row>
    <row r="55" spans="1:23" ht="21.75" customHeight="1" thickBot="1">
      <c r="A55" s="169"/>
      <c r="B55" s="169"/>
      <c r="C55" s="169">
        <v>80134</v>
      </c>
      <c r="D55" s="170" t="s">
        <v>94</v>
      </c>
      <c r="E55" s="170"/>
      <c r="F55" s="9" t="s">
        <v>46</v>
      </c>
      <c r="G55" s="168">
        <v>1229498</v>
      </c>
      <c r="H55" s="168"/>
      <c r="I55" s="123">
        <v>1229498</v>
      </c>
      <c r="J55" s="123">
        <v>1160368</v>
      </c>
      <c r="K55" s="123">
        <v>1061968</v>
      </c>
      <c r="L55" s="123">
        <v>98400</v>
      </c>
      <c r="M55" s="123">
        <v>0</v>
      </c>
      <c r="N55" s="123">
        <v>69130</v>
      </c>
      <c r="O55" s="123">
        <v>0</v>
      </c>
      <c r="P55" s="123">
        <v>0</v>
      </c>
      <c r="Q55" s="123">
        <v>0</v>
      </c>
      <c r="R55" s="123">
        <v>0</v>
      </c>
      <c r="S55" s="123">
        <v>0</v>
      </c>
      <c r="T55" s="168">
        <v>0</v>
      </c>
      <c r="U55" s="168"/>
      <c r="V55" s="168">
        <v>0</v>
      </c>
      <c r="W55" s="168"/>
    </row>
    <row r="56" spans="1:23" ht="15.75" customHeight="1" thickBot="1">
      <c r="A56" s="169"/>
      <c r="B56" s="169"/>
      <c r="C56" s="169"/>
      <c r="D56" s="170"/>
      <c r="E56" s="170"/>
      <c r="F56" s="8" t="s">
        <v>45</v>
      </c>
      <c r="G56" s="167">
        <v>-23000</v>
      </c>
      <c r="H56" s="167"/>
      <c r="I56" s="122">
        <v>-23000</v>
      </c>
      <c r="J56" s="122">
        <v>-23000</v>
      </c>
      <c r="K56" s="122">
        <v>-5000</v>
      </c>
      <c r="L56" s="122">
        <v>-18000</v>
      </c>
      <c r="M56" s="122">
        <v>0</v>
      </c>
      <c r="N56" s="122">
        <v>0</v>
      </c>
      <c r="O56" s="122">
        <v>0</v>
      </c>
      <c r="P56" s="122">
        <v>0</v>
      </c>
      <c r="Q56" s="122">
        <v>0</v>
      </c>
      <c r="R56" s="122">
        <v>0</v>
      </c>
      <c r="S56" s="122">
        <v>0</v>
      </c>
      <c r="T56" s="167">
        <v>0</v>
      </c>
      <c r="U56" s="167"/>
      <c r="V56" s="167">
        <v>0</v>
      </c>
      <c r="W56" s="167"/>
    </row>
    <row r="57" spans="1:23" ht="18.75" customHeight="1" thickBot="1">
      <c r="A57" s="169"/>
      <c r="B57" s="169"/>
      <c r="C57" s="169"/>
      <c r="D57" s="170"/>
      <c r="E57" s="170"/>
      <c r="F57" s="8" t="s">
        <v>44</v>
      </c>
      <c r="G57" s="167">
        <v>0</v>
      </c>
      <c r="H57" s="167"/>
      <c r="I57" s="122">
        <v>0</v>
      </c>
      <c r="J57" s="122">
        <v>0</v>
      </c>
      <c r="K57" s="122">
        <v>0</v>
      </c>
      <c r="L57" s="122">
        <v>0</v>
      </c>
      <c r="M57" s="122">
        <v>0</v>
      </c>
      <c r="N57" s="122">
        <v>0</v>
      </c>
      <c r="O57" s="122">
        <v>0</v>
      </c>
      <c r="P57" s="122">
        <v>0</v>
      </c>
      <c r="Q57" s="122">
        <v>0</v>
      </c>
      <c r="R57" s="122">
        <v>0</v>
      </c>
      <c r="S57" s="122">
        <v>0</v>
      </c>
      <c r="T57" s="167">
        <v>0</v>
      </c>
      <c r="U57" s="167"/>
      <c r="V57" s="167">
        <v>0</v>
      </c>
      <c r="W57" s="167"/>
    </row>
    <row r="58" spans="1:23" ht="20.25" customHeight="1" thickBot="1">
      <c r="A58" s="169"/>
      <c r="B58" s="169"/>
      <c r="C58" s="169"/>
      <c r="D58" s="170"/>
      <c r="E58" s="170"/>
      <c r="F58" s="8" t="s">
        <v>43</v>
      </c>
      <c r="G58" s="167">
        <v>1206498</v>
      </c>
      <c r="H58" s="167"/>
      <c r="I58" s="122">
        <v>1206498</v>
      </c>
      <c r="J58" s="122">
        <v>1137368</v>
      </c>
      <c r="K58" s="122">
        <v>1056968</v>
      </c>
      <c r="L58" s="122">
        <v>80400</v>
      </c>
      <c r="M58" s="122">
        <v>0</v>
      </c>
      <c r="N58" s="122">
        <v>69130</v>
      </c>
      <c r="O58" s="122">
        <v>0</v>
      </c>
      <c r="P58" s="122">
        <v>0</v>
      </c>
      <c r="Q58" s="122">
        <v>0</v>
      </c>
      <c r="R58" s="122">
        <v>0</v>
      </c>
      <c r="S58" s="122">
        <v>0</v>
      </c>
      <c r="T58" s="167">
        <v>0</v>
      </c>
      <c r="U58" s="167"/>
      <c r="V58" s="167">
        <v>0</v>
      </c>
      <c r="W58" s="167"/>
    </row>
    <row r="59" spans="1:23" ht="17.25" customHeight="1" thickBot="1">
      <c r="A59" s="169"/>
      <c r="B59" s="169"/>
      <c r="C59" s="169">
        <v>80146</v>
      </c>
      <c r="D59" s="170" t="s">
        <v>203</v>
      </c>
      <c r="E59" s="170"/>
      <c r="F59" s="9" t="s">
        <v>46</v>
      </c>
      <c r="G59" s="168">
        <v>19800</v>
      </c>
      <c r="H59" s="168"/>
      <c r="I59" s="123">
        <v>19800</v>
      </c>
      <c r="J59" s="123">
        <v>19800</v>
      </c>
      <c r="K59" s="123">
        <v>0</v>
      </c>
      <c r="L59" s="123">
        <v>19800</v>
      </c>
      <c r="M59" s="123">
        <v>0</v>
      </c>
      <c r="N59" s="123">
        <v>0</v>
      </c>
      <c r="O59" s="123">
        <v>0</v>
      </c>
      <c r="P59" s="123">
        <v>0</v>
      </c>
      <c r="Q59" s="123">
        <v>0</v>
      </c>
      <c r="R59" s="123">
        <v>0</v>
      </c>
      <c r="S59" s="123">
        <v>0</v>
      </c>
      <c r="T59" s="168">
        <v>0</v>
      </c>
      <c r="U59" s="168"/>
      <c r="V59" s="168">
        <v>0</v>
      </c>
      <c r="W59" s="168"/>
    </row>
    <row r="60" spans="1:23" ht="18.75" customHeight="1" thickBot="1">
      <c r="A60" s="169"/>
      <c r="B60" s="169"/>
      <c r="C60" s="169"/>
      <c r="D60" s="170"/>
      <c r="E60" s="170"/>
      <c r="F60" s="8" t="s">
        <v>45</v>
      </c>
      <c r="G60" s="167">
        <v>-1550</v>
      </c>
      <c r="H60" s="167"/>
      <c r="I60" s="122">
        <v>-1550</v>
      </c>
      <c r="J60" s="122">
        <v>-1550</v>
      </c>
      <c r="K60" s="122">
        <v>0</v>
      </c>
      <c r="L60" s="122">
        <v>-1550</v>
      </c>
      <c r="M60" s="122">
        <v>0</v>
      </c>
      <c r="N60" s="122">
        <v>0</v>
      </c>
      <c r="O60" s="122">
        <v>0</v>
      </c>
      <c r="P60" s="122">
        <v>0</v>
      </c>
      <c r="Q60" s="122">
        <v>0</v>
      </c>
      <c r="R60" s="122">
        <v>0</v>
      </c>
      <c r="S60" s="122">
        <v>0</v>
      </c>
      <c r="T60" s="167">
        <v>0</v>
      </c>
      <c r="U60" s="167"/>
      <c r="V60" s="167">
        <v>0</v>
      </c>
      <c r="W60" s="167"/>
    </row>
    <row r="61" spans="1:23" ht="20.25" customHeight="1" thickBot="1">
      <c r="A61" s="169"/>
      <c r="B61" s="169"/>
      <c r="C61" s="169"/>
      <c r="D61" s="170"/>
      <c r="E61" s="170"/>
      <c r="F61" s="8" t="s">
        <v>44</v>
      </c>
      <c r="G61" s="167">
        <v>0</v>
      </c>
      <c r="H61" s="167"/>
      <c r="I61" s="122">
        <v>0</v>
      </c>
      <c r="J61" s="122">
        <v>0</v>
      </c>
      <c r="K61" s="122">
        <v>0</v>
      </c>
      <c r="L61" s="122">
        <v>0</v>
      </c>
      <c r="M61" s="122">
        <v>0</v>
      </c>
      <c r="N61" s="122">
        <v>0</v>
      </c>
      <c r="O61" s="122">
        <v>0</v>
      </c>
      <c r="P61" s="122">
        <v>0</v>
      </c>
      <c r="Q61" s="122">
        <v>0</v>
      </c>
      <c r="R61" s="122">
        <v>0</v>
      </c>
      <c r="S61" s="122">
        <v>0</v>
      </c>
      <c r="T61" s="167">
        <v>0</v>
      </c>
      <c r="U61" s="167"/>
      <c r="V61" s="167">
        <v>0</v>
      </c>
      <c r="W61" s="167"/>
    </row>
    <row r="62" spans="1:23" ht="23.25" customHeight="1" thickBot="1">
      <c r="A62" s="169"/>
      <c r="B62" s="169"/>
      <c r="C62" s="169"/>
      <c r="D62" s="170"/>
      <c r="E62" s="170"/>
      <c r="F62" s="8" t="s">
        <v>43</v>
      </c>
      <c r="G62" s="167">
        <v>18250</v>
      </c>
      <c r="H62" s="167"/>
      <c r="I62" s="122">
        <v>18250</v>
      </c>
      <c r="J62" s="122">
        <v>18250</v>
      </c>
      <c r="K62" s="122">
        <v>0</v>
      </c>
      <c r="L62" s="122">
        <v>18250</v>
      </c>
      <c r="M62" s="122">
        <v>0</v>
      </c>
      <c r="N62" s="122">
        <v>0</v>
      </c>
      <c r="O62" s="122">
        <v>0</v>
      </c>
      <c r="P62" s="122">
        <v>0</v>
      </c>
      <c r="Q62" s="122">
        <v>0</v>
      </c>
      <c r="R62" s="122">
        <v>0</v>
      </c>
      <c r="S62" s="122">
        <v>0</v>
      </c>
      <c r="T62" s="167">
        <v>0</v>
      </c>
      <c r="U62" s="167"/>
      <c r="V62" s="167">
        <v>0</v>
      </c>
      <c r="W62" s="167"/>
    </row>
    <row r="63" spans="1:23" ht="20.25" customHeight="1" thickBot="1">
      <c r="A63" s="169"/>
      <c r="B63" s="169"/>
      <c r="C63" s="169">
        <v>80148</v>
      </c>
      <c r="D63" s="170" t="s">
        <v>210</v>
      </c>
      <c r="E63" s="170"/>
      <c r="F63" s="9" t="s">
        <v>46</v>
      </c>
      <c r="G63" s="168">
        <v>189891</v>
      </c>
      <c r="H63" s="168"/>
      <c r="I63" s="123">
        <v>189891</v>
      </c>
      <c r="J63" s="123">
        <v>189091</v>
      </c>
      <c r="K63" s="123">
        <v>133108</v>
      </c>
      <c r="L63" s="123">
        <v>55983</v>
      </c>
      <c r="M63" s="123">
        <v>0</v>
      </c>
      <c r="N63" s="123">
        <v>800</v>
      </c>
      <c r="O63" s="123">
        <v>0</v>
      </c>
      <c r="P63" s="123">
        <v>0</v>
      </c>
      <c r="Q63" s="123">
        <v>0</v>
      </c>
      <c r="R63" s="123">
        <v>0</v>
      </c>
      <c r="S63" s="123">
        <v>0</v>
      </c>
      <c r="T63" s="168">
        <v>0</v>
      </c>
      <c r="U63" s="168"/>
      <c r="V63" s="168">
        <v>0</v>
      </c>
      <c r="W63" s="168"/>
    </row>
    <row r="64" spans="1:23" ht="18" customHeight="1" thickBot="1">
      <c r="A64" s="169"/>
      <c r="B64" s="169"/>
      <c r="C64" s="169"/>
      <c r="D64" s="170"/>
      <c r="E64" s="170"/>
      <c r="F64" s="8" t="s">
        <v>45</v>
      </c>
      <c r="G64" s="167">
        <v>-1428</v>
      </c>
      <c r="H64" s="167"/>
      <c r="I64" s="122">
        <v>-1428</v>
      </c>
      <c r="J64" s="122">
        <v>-1428</v>
      </c>
      <c r="K64" s="122">
        <v>-428</v>
      </c>
      <c r="L64" s="122">
        <v>-1000</v>
      </c>
      <c r="M64" s="122">
        <v>0</v>
      </c>
      <c r="N64" s="122">
        <v>0</v>
      </c>
      <c r="O64" s="122">
        <v>0</v>
      </c>
      <c r="P64" s="122">
        <v>0</v>
      </c>
      <c r="Q64" s="122">
        <v>0</v>
      </c>
      <c r="R64" s="122">
        <v>0</v>
      </c>
      <c r="S64" s="122">
        <v>0</v>
      </c>
      <c r="T64" s="167">
        <v>0</v>
      </c>
      <c r="U64" s="167"/>
      <c r="V64" s="167">
        <v>0</v>
      </c>
      <c r="W64" s="167"/>
    </row>
    <row r="65" spans="1:23" ht="15.75" customHeight="1" thickBot="1">
      <c r="A65" s="169"/>
      <c r="B65" s="169"/>
      <c r="C65" s="169"/>
      <c r="D65" s="170"/>
      <c r="E65" s="170"/>
      <c r="F65" s="8" t="s">
        <v>44</v>
      </c>
      <c r="G65" s="167">
        <v>0</v>
      </c>
      <c r="H65" s="167"/>
      <c r="I65" s="122">
        <v>0</v>
      </c>
      <c r="J65" s="122">
        <v>0</v>
      </c>
      <c r="K65" s="122">
        <v>0</v>
      </c>
      <c r="L65" s="122">
        <v>0</v>
      </c>
      <c r="M65" s="122">
        <v>0</v>
      </c>
      <c r="N65" s="122">
        <v>0</v>
      </c>
      <c r="O65" s="122">
        <v>0</v>
      </c>
      <c r="P65" s="122">
        <v>0</v>
      </c>
      <c r="Q65" s="122">
        <v>0</v>
      </c>
      <c r="R65" s="122">
        <v>0</v>
      </c>
      <c r="S65" s="122">
        <v>0</v>
      </c>
      <c r="T65" s="167">
        <v>0</v>
      </c>
      <c r="U65" s="167"/>
      <c r="V65" s="167">
        <v>0</v>
      </c>
      <c r="W65" s="167"/>
    </row>
    <row r="66" spans="1:23" ht="18.75" customHeight="1">
      <c r="A66" s="169"/>
      <c r="B66" s="169"/>
      <c r="C66" s="169"/>
      <c r="D66" s="170"/>
      <c r="E66" s="170"/>
      <c r="F66" s="8" t="s">
        <v>43</v>
      </c>
      <c r="G66" s="167">
        <v>188463</v>
      </c>
      <c r="H66" s="167"/>
      <c r="I66" s="122">
        <v>188463</v>
      </c>
      <c r="J66" s="122">
        <v>187663</v>
      </c>
      <c r="K66" s="122">
        <v>132680</v>
      </c>
      <c r="L66" s="122">
        <v>54983</v>
      </c>
      <c r="M66" s="122">
        <v>0</v>
      </c>
      <c r="N66" s="122">
        <v>800</v>
      </c>
      <c r="O66" s="122">
        <v>0</v>
      </c>
      <c r="P66" s="122">
        <v>0</v>
      </c>
      <c r="Q66" s="122">
        <v>0</v>
      </c>
      <c r="R66" s="122">
        <v>0</v>
      </c>
      <c r="S66" s="122">
        <v>0</v>
      </c>
      <c r="T66" s="167">
        <v>0</v>
      </c>
      <c r="U66" s="167"/>
      <c r="V66" s="167">
        <v>0</v>
      </c>
      <c r="W66" s="167"/>
    </row>
    <row r="67" spans="1:23" ht="19.5" customHeight="1">
      <c r="A67" s="171">
        <v>852</v>
      </c>
      <c r="B67" s="171"/>
      <c r="C67" s="171"/>
      <c r="D67" s="172" t="s">
        <v>187</v>
      </c>
      <c r="E67" s="172"/>
      <c r="F67" s="8" t="s">
        <v>46</v>
      </c>
      <c r="G67" s="167">
        <v>14939986</v>
      </c>
      <c r="H67" s="167"/>
      <c r="I67" s="122">
        <v>14303839</v>
      </c>
      <c r="J67" s="122">
        <v>12255857</v>
      </c>
      <c r="K67" s="122">
        <v>7685440</v>
      </c>
      <c r="L67" s="122">
        <v>4570417</v>
      </c>
      <c r="M67" s="122">
        <v>210000</v>
      </c>
      <c r="N67" s="122">
        <v>1023883</v>
      </c>
      <c r="O67" s="122">
        <v>814099</v>
      </c>
      <c r="P67" s="122">
        <v>0</v>
      </c>
      <c r="Q67" s="122">
        <v>0</v>
      </c>
      <c r="R67" s="122">
        <v>636147</v>
      </c>
      <c r="S67" s="122">
        <v>636147</v>
      </c>
      <c r="T67" s="167">
        <v>609412</v>
      </c>
      <c r="U67" s="167"/>
      <c r="V67" s="167">
        <v>0</v>
      </c>
      <c r="W67" s="167"/>
    </row>
    <row r="68" spans="1:23" ht="21" customHeight="1">
      <c r="A68" s="171"/>
      <c r="B68" s="171"/>
      <c r="C68" s="171"/>
      <c r="D68" s="172"/>
      <c r="E68" s="172"/>
      <c r="F68" s="8" t="s">
        <v>45</v>
      </c>
      <c r="G68" s="167">
        <v>-32631</v>
      </c>
      <c r="H68" s="167"/>
      <c r="I68" s="122">
        <v>-32631</v>
      </c>
      <c r="J68" s="122">
        <v>-774</v>
      </c>
      <c r="K68" s="122">
        <v>0</v>
      </c>
      <c r="L68" s="122">
        <v>-774</v>
      </c>
      <c r="M68" s="122">
        <v>0</v>
      </c>
      <c r="N68" s="122">
        <v>0</v>
      </c>
      <c r="O68" s="122">
        <v>-31857</v>
      </c>
      <c r="P68" s="122">
        <v>0</v>
      </c>
      <c r="Q68" s="122">
        <v>0</v>
      </c>
      <c r="R68" s="122">
        <v>0</v>
      </c>
      <c r="S68" s="122">
        <v>0</v>
      </c>
      <c r="T68" s="167">
        <v>0</v>
      </c>
      <c r="U68" s="167"/>
      <c r="V68" s="167">
        <v>0</v>
      </c>
      <c r="W68" s="167"/>
    </row>
    <row r="69" spans="1:23" ht="15.75" customHeight="1">
      <c r="A69" s="171"/>
      <c r="B69" s="171"/>
      <c r="C69" s="171"/>
      <c r="D69" s="172"/>
      <c r="E69" s="172"/>
      <c r="F69" s="8" t="s">
        <v>44</v>
      </c>
      <c r="G69" s="167">
        <v>32631</v>
      </c>
      <c r="H69" s="167"/>
      <c r="I69" s="122">
        <v>32631</v>
      </c>
      <c r="J69" s="122">
        <v>774</v>
      </c>
      <c r="K69" s="122">
        <v>0</v>
      </c>
      <c r="L69" s="122">
        <v>774</v>
      </c>
      <c r="M69" s="122">
        <v>0</v>
      </c>
      <c r="N69" s="122">
        <v>0</v>
      </c>
      <c r="O69" s="122">
        <v>31857</v>
      </c>
      <c r="P69" s="122">
        <v>0</v>
      </c>
      <c r="Q69" s="122">
        <v>0</v>
      </c>
      <c r="R69" s="122">
        <v>0</v>
      </c>
      <c r="S69" s="122">
        <v>0</v>
      </c>
      <c r="T69" s="167">
        <v>0</v>
      </c>
      <c r="U69" s="167"/>
      <c r="V69" s="167">
        <v>0</v>
      </c>
      <c r="W69" s="167"/>
    </row>
    <row r="70" spans="1:23" ht="18" customHeight="1" thickBot="1">
      <c r="A70" s="171"/>
      <c r="B70" s="171"/>
      <c r="C70" s="171"/>
      <c r="D70" s="172"/>
      <c r="E70" s="172"/>
      <c r="F70" s="8" t="s">
        <v>43</v>
      </c>
      <c r="G70" s="167">
        <v>14939986</v>
      </c>
      <c r="H70" s="167"/>
      <c r="I70" s="122">
        <v>14303839</v>
      </c>
      <c r="J70" s="122">
        <v>12255857</v>
      </c>
      <c r="K70" s="122">
        <v>7685440</v>
      </c>
      <c r="L70" s="122">
        <v>4570417</v>
      </c>
      <c r="M70" s="122">
        <v>210000</v>
      </c>
      <c r="N70" s="122">
        <v>1023883</v>
      </c>
      <c r="O70" s="122">
        <v>814099</v>
      </c>
      <c r="P70" s="122">
        <v>0</v>
      </c>
      <c r="Q70" s="122">
        <v>0</v>
      </c>
      <c r="R70" s="122">
        <v>636147</v>
      </c>
      <c r="S70" s="122">
        <v>636147</v>
      </c>
      <c r="T70" s="167">
        <v>609412</v>
      </c>
      <c r="U70" s="167"/>
      <c r="V70" s="167">
        <v>0</v>
      </c>
      <c r="W70" s="167"/>
    </row>
    <row r="71" spans="1:23" ht="18" customHeight="1" thickBot="1">
      <c r="A71" s="169"/>
      <c r="B71" s="169"/>
      <c r="C71" s="169">
        <v>85201</v>
      </c>
      <c r="D71" s="170" t="s">
        <v>229</v>
      </c>
      <c r="E71" s="170"/>
      <c r="F71" s="9" t="s">
        <v>46</v>
      </c>
      <c r="G71" s="168">
        <v>930793</v>
      </c>
      <c r="H71" s="168"/>
      <c r="I71" s="123">
        <v>930793</v>
      </c>
      <c r="J71" s="123">
        <v>763970</v>
      </c>
      <c r="K71" s="123">
        <v>497100</v>
      </c>
      <c r="L71" s="123">
        <v>266870</v>
      </c>
      <c r="M71" s="123">
        <v>110000</v>
      </c>
      <c r="N71" s="123">
        <v>56823</v>
      </c>
      <c r="O71" s="123">
        <v>0</v>
      </c>
      <c r="P71" s="123">
        <v>0</v>
      </c>
      <c r="Q71" s="123">
        <v>0</v>
      </c>
      <c r="R71" s="123">
        <v>0</v>
      </c>
      <c r="S71" s="123">
        <v>0</v>
      </c>
      <c r="T71" s="168">
        <v>0</v>
      </c>
      <c r="U71" s="168"/>
      <c r="V71" s="168">
        <v>0</v>
      </c>
      <c r="W71" s="168"/>
    </row>
    <row r="72" spans="1:23" ht="19.5" customHeight="1" thickBot="1">
      <c r="A72" s="169"/>
      <c r="B72" s="169"/>
      <c r="C72" s="169"/>
      <c r="D72" s="170"/>
      <c r="E72" s="170"/>
      <c r="F72" s="8" t="s">
        <v>45</v>
      </c>
      <c r="G72" s="167">
        <v>0</v>
      </c>
      <c r="H72" s="167"/>
      <c r="I72" s="122">
        <v>0</v>
      </c>
      <c r="J72" s="122">
        <v>0</v>
      </c>
      <c r="K72" s="122">
        <v>0</v>
      </c>
      <c r="L72" s="122">
        <v>0</v>
      </c>
      <c r="M72" s="122">
        <v>0</v>
      </c>
      <c r="N72" s="122">
        <v>0</v>
      </c>
      <c r="O72" s="122">
        <v>0</v>
      </c>
      <c r="P72" s="122">
        <v>0</v>
      </c>
      <c r="Q72" s="122">
        <v>0</v>
      </c>
      <c r="R72" s="122">
        <v>0</v>
      </c>
      <c r="S72" s="122">
        <v>0</v>
      </c>
      <c r="T72" s="167">
        <v>0</v>
      </c>
      <c r="U72" s="167"/>
      <c r="V72" s="167">
        <v>0</v>
      </c>
      <c r="W72" s="167"/>
    </row>
    <row r="73" spans="1:23" ht="18.75" customHeight="1" thickBot="1">
      <c r="A73" s="169"/>
      <c r="B73" s="169"/>
      <c r="C73" s="169"/>
      <c r="D73" s="170"/>
      <c r="E73" s="170"/>
      <c r="F73" s="8" t="s">
        <v>44</v>
      </c>
      <c r="G73" s="167">
        <v>774</v>
      </c>
      <c r="H73" s="167"/>
      <c r="I73" s="122">
        <v>774</v>
      </c>
      <c r="J73" s="122">
        <v>774</v>
      </c>
      <c r="K73" s="122">
        <v>0</v>
      </c>
      <c r="L73" s="122">
        <v>774</v>
      </c>
      <c r="M73" s="122">
        <v>0</v>
      </c>
      <c r="N73" s="122">
        <v>0</v>
      </c>
      <c r="O73" s="122">
        <v>0</v>
      </c>
      <c r="P73" s="122">
        <v>0</v>
      </c>
      <c r="Q73" s="122">
        <v>0</v>
      </c>
      <c r="R73" s="122">
        <v>0</v>
      </c>
      <c r="S73" s="122">
        <v>0</v>
      </c>
      <c r="T73" s="167">
        <v>0</v>
      </c>
      <c r="U73" s="167"/>
      <c r="V73" s="167">
        <v>0</v>
      </c>
      <c r="W73" s="167"/>
    </row>
    <row r="74" spans="1:23" ht="21" customHeight="1" thickBot="1">
      <c r="A74" s="169"/>
      <c r="B74" s="169"/>
      <c r="C74" s="169"/>
      <c r="D74" s="170"/>
      <c r="E74" s="170"/>
      <c r="F74" s="8" t="s">
        <v>43</v>
      </c>
      <c r="G74" s="167">
        <v>931567</v>
      </c>
      <c r="H74" s="167"/>
      <c r="I74" s="122">
        <v>931567</v>
      </c>
      <c r="J74" s="122">
        <v>764744</v>
      </c>
      <c r="K74" s="122">
        <v>497100</v>
      </c>
      <c r="L74" s="122">
        <v>267644</v>
      </c>
      <c r="M74" s="122">
        <v>110000</v>
      </c>
      <c r="N74" s="122">
        <v>56823</v>
      </c>
      <c r="O74" s="122">
        <v>0</v>
      </c>
      <c r="P74" s="122">
        <v>0</v>
      </c>
      <c r="Q74" s="122">
        <v>0</v>
      </c>
      <c r="R74" s="122">
        <v>0</v>
      </c>
      <c r="S74" s="122">
        <v>0</v>
      </c>
      <c r="T74" s="167">
        <v>0</v>
      </c>
      <c r="U74" s="167"/>
      <c r="V74" s="167">
        <v>0</v>
      </c>
      <c r="W74" s="167"/>
    </row>
    <row r="75" spans="1:23" ht="18.75" customHeight="1" thickBot="1">
      <c r="A75" s="169"/>
      <c r="B75" s="169"/>
      <c r="C75" s="169">
        <v>85202</v>
      </c>
      <c r="D75" s="170" t="s">
        <v>188</v>
      </c>
      <c r="E75" s="170"/>
      <c r="F75" s="9" t="s">
        <v>46</v>
      </c>
      <c r="G75" s="168">
        <v>11854884</v>
      </c>
      <c r="H75" s="168"/>
      <c r="I75" s="123">
        <v>11218737</v>
      </c>
      <c r="J75" s="123">
        <v>11078301</v>
      </c>
      <c r="K75" s="123">
        <v>6840835</v>
      </c>
      <c r="L75" s="123">
        <v>4237466</v>
      </c>
      <c r="M75" s="123">
        <v>0</v>
      </c>
      <c r="N75" s="123">
        <v>37050</v>
      </c>
      <c r="O75" s="123">
        <v>103386</v>
      </c>
      <c r="P75" s="123">
        <v>0</v>
      </c>
      <c r="Q75" s="123">
        <v>0</v>
      </c>
      <c r="R75" s="123">
        <v>636147</v>
      </c>
      <c r="S75" s="123">
        <v>636147</v>
      </c>
      <c r="T75" s="168">
        <v>609412</v>
      </c>
      <c r="U75" s="168"/>
      <c r="V75" s="168">
        <v>0</v>
      </c>
      <c r="W75" s="168"/>
    </row>
    <row r="76" spans="1:23" ht="21" customHeight="1" thickBot="1">
      <c r="A76" s="169"/>
      <c r="B76" s="169"/>
      <c r="C76" s="169"/>
      <c r="D76" s="170"/>
      <c r="E76" s="170"/>
      <c r="F76" s="8" t="s">
        <v>45</v>
      </c>
      <c r="G76" s="173">
        <v>-614785</v>
      </c>
      <c r="H76" s="173"/>
      <c r="I76" s="138">
        <v>-96785</v>
      </c>
      <c r="J76" s="138">
        <v>0</v>
      </c>
      <c r="K76" s="138">
        <v>0</v>
      </c>
      <c r="L76" s="138">
        <v>0</v>
      </c>
      <c r="M76" s="138">
        <v>0</v>
      </c>
      <c r="N76" s="138">
        <v>0</v>
      </c>
      <c r="O76" s="138">
        <v>-96785</v>
      </c>
      <c r="P76" s="138">
        <v>0</v>
      </c>
      <c r="Q76" s="138">
        <v>0</v>
      </c>
      <c r="R76" s="138">
        <v>-518000</v>
      </c>
      <c r="S76" s="138">
        <v>-518000</v>
      </c>
      <c r="T76" s="174">
        <v>-518000</v>
      </c>
      <c r="U76" s="175"/>
      <c r="V76" s="167">
        <v>0</v>
      </c>
      <c r="W76" s="167"/>
    </row>
    <row r="77" spans="1:23" ht="20.25" customHeight="1" thickBot="1">
      <c r="A77" s="169"/>
      <c r="B77" s="169"/>
      <c r="C77" s="169"/>
      <c r="D77" s="170"/>
      <c r="E77" s="170"/>
      <c r="F77" s="8" t="s">
        <v>44</v>
      </c>
      <c r="G77" s="173">
        <v>614785</v>
      </c>
      <c r="H77" s="173"/>
      <c r="I77" s="138">
        <v>96785</v>
      </c>
      <c r="J77" s="138">
        <v>0</v>
      </c>
      <c r="K77" s="138">
        <v>0</v>
      </c>
      <c r="L77" s="138">
        <v>0</v>
      </c>
      <c r="M77" s="138">
        <v>0</v>
      </c>
      <c r="N77" s="138">
        <v>0</v>
      </c>
      <c r="O77" s="138">
        <v>96785</v>
      </c>
      <c r="P77" s="138">
        <v>0</v>
      </c>
      <c r="Q77" s="138">
        <v>0</v>
      </c>
      <c r="R77" s="138">
        <v>518000</v>
      </c>
      <c r="S77" s="138">
        <v>518000</v>
      </c>
      <c r="T77" s="173">
        <v>518000</v>
      </c>
      <c r="U77" s="173"/>
      <c r="V77" s="167">
        <v>0</v>
      </c>
      <c r="W77" s="167"/>
    </row>
    <row r="78" spans="1:23" ht="19.5" customHeight="1" thickBot="1">
      <c r="A78" s="169"/>
      <c r="B78" s="169"/>
      <c r="C78" s="169"/>
      <c r="D78" s="170"/>
      <c r="E78" s="170"/>
      <c r="F78" s="8" t="s">
        <v>43</v>
      </c>
      <c r="G78" s="167">
        <v>11854884</v>
      </c>
      <c r="H78" s="167"/>
      <c r="I78" s="122">
        <v>11218737</v>
      </c>
      <c r="J78" s="122">
        <v>11078301</v>
      </c>
      <c r="K78" s="122">
        <v>6840835</v>
      </c>
      <c r="L78" s="122">
        <v>4237466</v>
      </c>
      <c r="M78" s="122">
        <v>0</v>
      </c>
      <c r="N78" s="122">
        <v>37050</v>
      </c>
      <c r="O78" s="122">
        <v>103386</v>
      </c>
      <c r="P78" s="122">
        <v>0</v>
      </c>
      <c r="Q78" s="122">
        <v>0</v>
      </c>
      <c r="R78" s="122">
        <v>636147</v>
      </c>
      <c r="S78" s="122">
        <v>636147</v>
      </c>
      <c r="T78" s="167">
        <v>609412</v>
      </c>
      <c r="U78" s="167"/>
      <c r="V78" s="167">
        <v>0</v>
      </c>
      <c r="W78" s="167"/>
    </row>
    <row r="79" spans="1:23" ht="19.5" customHeight="1" thickBot="1">
      <c r="A79" s="169"/>
      <c r="B79" s="169"/>
      <c r="C79" s="169">
        <v>85220</v>
      </c>
      <c r="D79" s="170" t="s">
        <v>230</v>
      </c>
      <c r="E79" s="170"/>
      <c r="F79" s="9" t="s">
        <v>46</v>
      </c>
      <c r="G79" s="168">
        <v>5190</v>
      </c>
      <c r="H79" s="168"/>
      <c r="I79" s="123">
        <v>5190</v>
      </c>
      <c r="J79" s="123">
        <v>5190</v>
      </c>
      <c r="K79" s="123">
        <v>0</v>
      </c>
      <c r="L79" s="123">
        <v>5190</v>
      </c>
      <c r="M79" s="123">
        <v>0</v>
      </c>
      <c r="N79" s="123">
        <v>0</v>
      </c>
      <c r="O79" s="123">
        <v>0</v>
      </c>
      <c r="P79" s="123">
        <v>0</v>
      </c>
      <c r="Q79" s="123">
        <v>0</v>
      </c>
      <c r="R79" s="123">
        <v>0</v>
      </c>
      <c r="S79" s="123">
        <v>0</v>
      </c>
      <c r="T79" s="168">
        <v>0</v>
      </c>
      <c r="U79" s="168"/>
      <c r="V79" s="168">
        <v>0</v>
      </c>
      <c r="W79" s="168"/>
    </row>
    <row r="80" spans="1:23" ht="18" customHeight="1" thickBot="1">
      <c r="A80" s="169"/>
      <c r="B80" s="169"/>
      <c r="C80" s="169"/>
      <c r="D80" s="170"/>
      <c r="E80" s="170"/>
      <c r="F80" s="8" t="s">
        <v>45</v>
      </c>
      <c r="G80" s="167">
        <v>-774</v>
      </c>
      <c r="H80" s="167"/>
      <c r="I80" s="122">
        <v>-774</v>
      </c>
      <c r="J80" s="122">
        <v>-774</v>
      </c>
      <c r="K80" s="122">
        <v>0</v>
      </c>
      <c r="L80" s="122">
        <v>-774</v>
      </c>
      <c r="M80" s="122">
        <v>0</v>
      </c>
      <c r="N80" s="122">
        <v>0</v>
      </c>
      <c r="O80" s="122">
        <v>0</v>
      </c>
      <c r="P80" s="122">
        <v>0</v>
      </c>
      <c r="Q80" s="122">
        <v>0</v>
      </c>
      <c r="R80" s="122">
        <v>0</v>
      </c>
      <c r="S80" s="122">
        <v>0</v>
      </c>
      <c r="T80" s="167">
        <v>0</v>
      </c>
      <c r="U80" s="167"/>
      <c r="V80" s="167">
        <v>0</v>
      </c>
      <c r="W80" s="167"/>
    </row>
    <row r="81" spans="1:23" ht="18.75" customHeight="1" thickBot="1">
      <c r="A81" s="169"/>
      <c r="B81" s="169"/>
      <c r="C81" s="169"/>
      <c r="D81" s="170"/>
      <c r="E81" s="170"/>
      <c r="F81" s="8" t="s">
        <v>44</v>
      </c>
      <c r="G81" s="167">
        <v>0</v>
      </c>
      <c r="H81" s="167"/>
      <c r="I81" s="122">
        <v>0</v>
      </c>
      <c r="J81" s="122">
        <v>0</v>
      </c>
      <c r="K81" s="122">
        <v>0</v>
      </c>
      <c r="L81" s="122">
        <v>0</v>
      </c>
      <c r="M81" s="122">
        <v>0</v>
      </c>
      <c r="N81" s="122">
        <v>0</v>
      </c>
      <c r="O81" s="122">
        <v>0</v>
      </c>
      <c r="P81" s="122">
        <v>0</v>
      </c>
      <c r="Q81" s="122">
        <v>0</v>
      </c>
      <c r="R81" s="122">
        <v>0</v>
      </c>
      <c r="S81" s="122">
        <v>0</v>
      </c>
      <c r="T81" s="167">
        <v>0</v>
      </c>
      <c r="U81" s="167"/>
      <c r="V81" s="167">
        <v>0</v>
      </c>
      <c r="W81" s="167"/>
    </row>
    <row r="82" spans="1:23" ht="18" customHeight="1">
      <c r="A82" s="169"/>
      <c r="B82" s="169"/>
      <c r="C82" s="169"/>
      <c r="D82" s="170"/>
      <c r="E82" s="170"/>
      <c r="F82" s="8" t="s">
        <v>43</v>
      </c>
      <c r="G82" s="167">
        <v>4416</v>
      </c>
      <c r="H82" s="167"/>
      <c r="I82" s="122">
        <v>4416</v>
      </c>
      <c r="J82" s="122">
        <v>4416</v>
      </c>
      <c r="K82" s="122">
        <v>0</v>
      </c>
      <c r="L82" s="122">
        <v>4416</v>
      </c>
      <c r="M82" s="122">
        <v>0</v>
      </c>
      <c r="N82" s="122">
        <v>0</v>
      </c>
      <c r="O82" s="122">
        <v>0</v>
      </c>
      <c r="P82" s="122">
        <v>0</v>
      </c>
      <c r="Q82" s="122">
        <v>0</v>
      </c>
      <c r="R82" s="122">
        <v>0</v>
      </c>
      <c r="S82" s="122">
        <v>0</v>
      </c>
      <c r="T82" s="167">
        <v>0</v>
      </c>
      <c r="U82" s="167"/>
      <c r="V82" s="167">
        <v>0</v>
      </c>
      <c r="W82" s="167"/>
    </row>
    <row r="83" spans="1:23" ht="18" customHeight="1">
      <c r="A83" s="171">
        <v>853</v>
      </c>
      <c r="B83" s="171"/>
      <c r="C83" s="171"/>
      <c r="D83" s="172" t="s">
        <v>211</v>
      </c>
      <c r="E83" s="172"/>
      <c r="F83" s="8" t="s">
        <v>46</v>
      </c>
      <c r="G83" s="167">
        <v>1907855</v>
      </c>
      <c r="H83" s="167"/>
      <c r="I83" s="122">
        <v>1907855</v>
      </c>
      <c r="J83" s="122">
        <v>1769041</v>
      </c>
      <c r="K83" s="122">
        <v>1542141</v>
      </c>
      <c r="L83" s="122">
        <v>226900</v>
      </c>
      <c r="M83" s="122">
        <v>136164</v>
      </c>
      <c r="N83" s="122">
        <v>2650</v>
      </c>
      <c r="O83" s="122">
        <v>0</v>
      </c>
      <c r="P83" s="122">
        <v>0</v>
      </c>
      <c r="Q83" s="122">
        <v>0</v>
      </c>
      <c r="R83" s="122">
        <v>0</v>
      </c>
      <c r="S83" s="122">
        <v>0</v>
      </c>
      <c r="T83" s="167">
        <v>0</v>
      </c>
      <c r="U83" s="167"/>
      <c r="V83" s="167">
        <v>0</v>
      </c>
      <c r="W83" s="167"/>
    </row>
    <row r="84" spans="1:23" ht="19.5" customHeight="1">
      <c r="A84" s="171"/>
      <c r="B84" s="171"/>
      <c r="C84" s="171"/>
      <c r="D84" s="172"/>
      <c r="E84" s="172"/>
      <c r="F84" s="8" t="s">
        <v>45</v>
      </c>
      <c r="G84" s="167">
        <v>-1410</v>
      </c>
      <c r="H84" s="167"/>
      <c r="I84" s="122">
        <v>-1410</v>
      </c>
      <c r="J84" s="122">
        <v>-1410</v>
      </c>
      <c r="K84" s="122">
        <v>-1410</v>
      </c>
      <c r="L84" s="122">
        <v>0</v>
      </c>
      <c r="M84" s="122">
        <v>0</v>
      </c>
      <c r="N84" s="122">
        <v>0</v>
      </c>
      <c r="O84" s="122">
        <v>0</v>
      </c>
      <c r="P84" s="122">
        <v>0</v>
      </c>
      <c r="Q84" s="122">
        <v>0</v>
      </c>
      <c r="R84" s="122">
        <v>0</v>
      </c>
      <c r="S84" s="122">
        <v>0</v>
      </c>
      <c r="T84" s="167">
        <v>0</v>
      </c>
      <c r="U84" s="167"/>
      <c r="V84" s="167">
        <v>0</v>
      </c>
      <c r="W84" s="167"/>
    </row>
    <row r="85" spans="1:23" ht="17.25" customHeight="1">
      <c r="A85" s="171"/>
      <c r="B85" s="171"/>
      <c r="C85" s="171"/>
      <c r="D85" s="172"/>
      <c r="E85" s="172"/>
      <c r="F85" s="8" t="s">
        <v>44</v>
      </c>
      <c r="G85" s="167">
        <v>3410</v>
      </c>
      <c r="H85" s="167"/>
      <c r="I85" s="122">
        <v>3410</v>
      </c>
      <c r="J85" s="122">
        <v>1410</v>
      </c>
      <c r="K85" s="122">
        <v>1410</v>
      </c>
      <c r="L85" s="122">
        <v>0</v>
      </c>
      <c r="M85" s="122">
        <v>2000</v>
      </c>
      <c r="N85" s="122">
        <v>0</v>
      </c>
      <c r="O85" s="122">
        <v>0</v>
      </c>
      <c r="P85" s="122">
        <v>0</v>
      </c>
      <c r="Q85" s="122">
        <v>0</v>
      </c>
      <c r="R85" s="122">
        <v>0</v>
      </c>
      <c r="S85" s="122">
        <v>0</v>
      </c>
      <c r="T85" s="167">
        <v>0</v>
      </c>
      <c r="U85" s="167"/>
      <c r="V85" s="167">
        <v>0</v>
      </c>
      <c r="W85" s="167"/>
    </row>
    <row r="86" spans="1:23" ht="18.75" customHeight="1" thickBot="1">
      <c r="A86" s="171"/>
      <c r="B86" s="171"/>
      <c r="C86" s="171"/>
      <c r="D86" s="172"/>
      <c r="E86" s="172"/>
      <c r="F86" s="8" t="s">
        <v>43</v>
      </c>
      <c r="G86" s="167">
        <v>1909855</v>
      </c>
      <c r="H86" s="167"/>
      <c r="I86" s="122">
        <v>1909855</v>
      </c>
      <c r="J86" s="122">
        <v>1769041</v>
      </c>
      <c r="K86" s="122">
        <v>1542141</v>
      </c>
      <c r="L86" s="122">
        <v>226900</v>
      </c>
      <c r="M86" s="122">
        <v>138164</v>
      </c>
      <c r="N86" s="122">
        <v>2650</v>
      </c>
      <c r="O86" s="122">
        <v>0</v>
      </c>
      <c r="P86" s="122">
        <v>0</v>
      </c>
      <c r="Q86" s="122">
        <v>0</v>
      </c>
      <c r="R86" s="122">
        <v>0</v>
      </c>
      <c r="S86" s="122">
        <v>0</v>
      </c>
      <c r="T86" s="167">
        <v>0</v>
      </c>
      <c r="U86" s="167"/>
      <c r="V86" s="167">
        <v>0</v>
      </c>
      <c r="W86" s="167"/>
    </row>
    <row r="87" spans="1:23" ht="17.25" customHeight="1" thickBot="1">
      <c r="A87" s="169"/>
      <c r="B87" s="169"/>
      <c r="C87" s="169">
        <v>85311</v>
      </c>
      <c r="D87" s="170" t="s">
        <v>219</v>
      </c>
      <c r="E87" s="170"/>
      <c r="F87" s="9" t="s">
        <v>46</v>
      </c>
      <c r="G87" s="168">
        <v>136164</v>
      </c>
      <c r="H87" s="168"/>
      <c r="I87" s="123">
        <v>136164</v>
      </c>
      <c r="J87" s="123">
        <v>0</v>
      </c>
      <c r="K87" s="123">
        <v>0</v>
      </c>
      <c r="L87" s="123">
        <v>0</v>
      </c>
      <c r="M87" s="123">
        <v>136164</v>
      </c>
      <c r="N87" s="123">
        <v>0</v>
      </c>
      <c r="O87" s="123">
        <v>0</v>
      </c>
      <c r="P87" s="123">
        <v>0</v>
      </c>
      <c r="Q87" s="123">
        <v>0</v>
      </c>
      <c r="R87" s="123">
        <v>0</v>
      </c>
      <c r="S87" s="123">
        <v>0</v>
      </c>
      <c r="T87" s="168">
        <v>0</v>
      </c>
      <c r="U87" s="168"/>
      <c r="V87" s="168">
        <v>0</v>
      </c>
      <c r="W87" s="168"/>
    </row>
    <row r="88" spans="1:23" ht="18" customHeight="1" thickBot="1">
      <c r="A88" s="169"/>
      <c r="B88" s="169"/>
      <c r="C88" s="169"/>
      <c r="D88" s="170"/>
      <c r="E88" s="170"/>
      <c r="F88" s="8" t="s">
        <v>45</v>
      </c>
      <c r="G88" s="167">
        <v>0</v>
      </c>
      <c r="H88" s="167"/>
      <c r="I88" s="122">
        <v>0</v>
      </c>
      <c r="J88" s="122">
        <v>0</v>
      </c>
      <c r="K88" s="122">
        <v>0</v>
      </c>
      <c r="L88" s="122">
        <v>0</v>
      </c>
      <c r="M88" s="122">
        <v>0</v>
      </c>
      <c r="N88" s="122">
        <v>0</v>
      </c>
      <c r="O88" s="122">
        <v>0</v>
      </c>
      <c r="P88" s="122">
        <v>0</v>
      </c>
      <c r="Q88" s="122">
        <v>0</v>
      </c>
      <c r="R88" s="122">
        <v>0</v>
      </c>
      <c r="S88" s="122">
        <v>0</v>
      </c>
      <c r="T88" s="167">
        <v>0</v>
      </c>
      <c r="U88" s="167"/>
      <c r="V88" s="167">
        <v>0</v>
      </c>
      <c r="W88" s="167"/>
    </row>
    <row r="89" spans="1:23" ht="18" customHeight="1" thickBot="1">
      <c r="A89" s="169"/>
      <c r="B89" s="169"/>
      <c r="C89" s="169"/>
      <c r="D89" s="170"/>
      <c r="E89" s="170"/>
      <c r="F89" s="8" t="s">
        <v>44</v>
      </c>
      <c r="G89" s="167">
        <v>2000</v>
      </c>
      <c r="H89" s="167"/>
      <c r="I89" s="122">
        <v>2000</v>
      </c>
      <c r="J89" s="122">
        <v>0</v>
      </c>
      <c r="K89" s="122">
        <v>0</v>
      </c>
      <c r="L89" s="122">
        <v>0</v>
      </c>
      <c r="M89" s="122">
        <v>2000</v>
      </c>
      <c r="N89" s="122">
        <v>0</v>
      </c>
      <c r="O89" s="122">
        <v>0</v>
      </c>
      <c r="P89" s="122">
        <v>0</v>
      </c>
      <c r="Q89" s="122">
        <v>0</v>
      </c>
      <c r="R89" s="122">
        <v>0</v>
      </c>
      <c r="S89" s="122">
        <v>0</v>
      </c>
      <c r="T89" s="167">
        <v>0</v>
      </c>
      <c r="U89" s="167"/>
      <c r="V89" s="167">
        <v>0</v>
      </c>
      <c r="W89" s="167"/>
    </row>
    <row r="90" spans="1:23" ht="19.5" customHeight="1" thickBot="1">
      <c r="A90" s="169"/>
      <c r="B90" s="169"/>
      <c r="C90" s="169"/>
      <c r="D90" s="170"/>
      <c r="E90" s="170"/>
      <c r="F90" s="8" t="s">
        <v>43</v>
      </c>
      <c r="G90" s="167">
        <v>138164</v>
      </c>
      <c r="H90" s="167"/>
      <c r="I90" s="122">
        <v>138164</v>
      </c>
      <c r="J90" s="122">
        <v>0</v>
      </c>
      <c r="K90" s="122">
        <v>0</v>
      </c>
      <c r="L90" s="122">
        <v>0</v>
      </c>
      <c r="M90" s="122">
        <v>138164</v>
      </c>
      <c r="N90" s="122">
        <v>0</v>
      </c>
      <c r="O90" s="122">
        <v>0</v>
      </c>
      <c r="P90" s="122">
        <v>0</v>
      </c>
      <c r="Q90" s="122">
        <v>0</v>
      </c>
      <c r="R90" s="122">
        <v>0</v>
      </c>
      <c r="S90" s="122">
        <v>0</v>
      </c>
      <c r="T90" s="167">
        <v>0</v>
      </c>
      <c r="U90" s="167"/>
      <c r="V90" s="167">
        <v>0</v>
      </c>
      <c r="W90" s="167"/>
    </row>
    <row r="91" spans="1:23" ht="19.5" customHeight="1" thickBot="1">
      <c r="A91" s="169"/>
      <c r="B91" s="169"/>
      <c r="C91" s="169">
        <v>85333</v>
      </c>
      <c r="D91" s="170" t="s">
        <v>212</v>
      </c>
      <c r="E91" s="170"/>
      <c r="F91" s="9" t="s">
        <v>46</v>
      </c>
      <c r="G91" s="168">
        <v>1412650</v>
      </c>
      <c r="H91" s="168"/>
      <c r="I91" s="123">
        <v>1412650</v>
      </c>
      <c r="J91" s="123">
        <v>1412000</v>
      </c>
      <c r="K91" s="123">
        <v>1245000</v>
      </c>
      <c r="L91" s="123">
        <v>167000</v>
      </c>
      <c r="M91" s="123">
        <v>0</v>
      </c>
      <c r="N91" s="123">
        <v>650</v>
      </c>
      <c r="O91" s="123">
        <v>0</v>
      </c>
      <c r="P91" s="123">
        <v>0</v>
      </c>
      <c r="Q91" s="123">
        <v>0</v>
      </c>
      <c r="R91" s="123">
        <v>0</v>
      </c>
      <c r="S91" s="123">
        <v>0</v>
      </c>
      <c r="T91" s="168">
        <v>0</v>
      </c>
      <c r="U91" s="168"/>
      <c r="V91" s="168">
        <v>0</v>
      </c>
      <c r="W91" s="168"/>
    </row>
    <row r="92" spans="1:23" ht="16.5" customHeight="1" thickBot="1">
      <c r="A92" s="169"/>
      <c r="B92" s="169"/>
      <c r="C92" s="169"/>
      <c r="D92" s="170"/>
      <c r="E92" s="170"/>
      <c r="F92" s="8" t="s">
        <v>45</v>
      </c>
      <c r="G92" s="167">
        <v>-1410</v>
      </c>
      <c r="H92" s="167"/>
      <c r="I92" s="122">
        <v>-1410</v>
      </c>
      <c r="J92" s="122">
        <v>-1410</v>
      </c>
      <c r="K92" s="122">
        <v>-1410</v>
      </c>
      <c r="L92" s="122">
        <v>0</v>
      </c>
      <c r="M92" s="122">
        <v>0</v>
      </c>
      <c r="N92" s="122">
        <v>0</v>
      </c>
      <c r="O92" s="122">
        <v>0</v>
      </c>
      <c r="P92" s="122">
        <v>0</v>
      </c>
      <c r="Q92" s="122">
        <v>0</v>
      </c>
      <c r="R92" s="122">
        <v>0</v>
      </c>
      <c r="S92" s="122">
        <v>0</v>
      </c>
      <c r="T92" s="167">
        <v>0</v>
      </c>
      <c r="U92" s="167"/>
      <c r="V92" s="167">
        <v>0</v>
      </c>
      <c r="W92" s="167"/>
    </row>
    <row r="93" spans="1:23" ht="18" customHeight="1" thickBot="1">
      <c r="A93" s="169"/>
      <c r="B93" s="169"/>
      <c r="C93" s="169"/>
      <c r="D93" s="170"/>
      <c r="E93" s="170"/>
      <c r="F93" s="8" t="s">
        <v>44</v>
      </c>
      <c r="G93" s="167">
        <v>1410</v>
      </c>
      <c r="H93" s="167"/>
      <c r="I93" s="122">
        <v>1410</v>
      </c>
      <c r="J93" s="122">
        <v>1410</v>
      </c>
      <c r="K93" s="122">
        <v>1410</v>
      </c>
      <c r="L93" s="122">
        <v>0</v>
      </c>
      <c r="M93" s="122">
        <v>0</v>
      </c>
      <c r="N93" s="122">
        <v>0</v>
      </c>
      <c r="O93" s="122">
        <v>0</v>
      </c>
      <c r="P93" s="122">
        <v>0</v>
      </c>
      <c r="Q93" s="122">
        <v>0</v>
      </c>
      <c r="R93" s="122">
        <v>0</v>
      </c>
      <c r="S93" s="122">
        <v>0</v>
      </c>
      <c r="T93" s="167">
        <v>0</v>
      </c>
      <c r="U93" s="167"/>
      <c r="V93" s="167">
        <v>0</v>
      </c>
      <c r="W93" s="167"/>
    </row>
    <row r="94" spans="1:23" ht="18" customHeight="1">
      <c r="A94" s="169"/>
      <c r="B94" s="169"/>
      <c r="C94" s="169"/>
      <c r="D94" s="170"/>
      <c r="E94" s="170"/>
      <c r="F94" s="8" t="s">
        <v>43</v>
      </c>
      <c r="G94" s="167">
        <v>1412650</v>
      </c>
      <c r="H94" s="167"/>
      <c r="I94" s="122">
        <v>1412650</v>
      </c>
      <c r="J94" s="122">
        <v>1412000</v>
      </c>
      <c r="K94" s="122">
        <v>1245000</v>
      </c>
      <c r="L94" s="122">
        <v>167000</v>
      </c>
      <c r="M94" s="122">
        <v>0</v>
      </c>
      <c r="N94" s="122">
        <v>650</v>
      </c>
      <c r="O94" s="122">
        <v>0</v>
      </c>
      <c r="P94" s="122">
        <v>0</v>
      </c>
      <c r="Q94" s="122">
        <v>0</v>
      </c>
      <c r="R94" s="122">
        <v>0</v>
      </c>
      <c r="S94" s="122">
        <v>0</v>
      </c>
      <c r="T94" s="167">
        <v>0</v>
      </c>
      <c r="U94" s="167"/>
      <c r="V94" s="167">
        <v>0</v>
      </c>
      <c r="W94" s="167"/>
    </row>
    <row r="95" spans="1:23" ht="21" customHeight="1">
      <c r="A95" s="171">
        <v>854</v>
      </c>
      <c r="B95" s="171"/>
      <c r="C95" s="171"/>
      <c r="D95" s="172" t="s">
        <v>13</v>
      </c>
      <c r="E95" s="172"/>
      <c r="F95" s="8" t="s">
        <v>46</v>
      </c>
      <c r="G95" s="167">
        <v>7948736</v>
      </c>
      <c r="H95" s="167"/>
      <c r="I95" s="122">
        <v>7904736</v>
      </c>
      <c r="J95" s="122">
        <v>7650073</v>
      </c>
      <c r="K95" s="122">
        <v>6409456</v>
      </c>
      <c r="L95" s="122">
        <v>1240617</v>
      </c>
      <c r="M95" s="122">
        <v>0</v>
      </c>
      <c r="N95" s="122">
        <v>254663</v>
      </c>
      <c r="O95" s="122">
        <v>0</v>
      </c>
      <c r="P95" s="122">
        <v>0</v>
      </c>
      <c r="Q95" s="122">
        <v>0</v>
      </c>
      <c r="R95" s="122">
        <v>44000</v>
      </c>
      <c r="S95" s="122">
        <v>44000</v>
      </c>
      <c r="T95" s="167">
        <v>0</v>
      </c>
      <c r="U95" s="167"/>
      <c r="V95" s="167">
        <v>0</v>
      </c>
      <c r="W95" s="167"/>
    </row>
    <row r="96" spans="1:23" ht="18.75" customHeight="1">
      <c r="A96" s="171"/>
      <c r="B96" s="171"/>
      <c r="C96" s="171"/>
      <c r="D96" s="172"/>
      <c r="E96" s="172"/>
      <c r="F96" s="8" t="s">
        <v>45</v>
      </c>
      <c r="G96" s="167">
        <v>-9985</v>
      </c>
      <c r="H96" s="167"/>
      <c r="I96" s="122">
        <v>-9985</v>
      </c>
      <c r="J96" s="122">
        <v>-9985</v>
      </c>
      <c r="K96" s="122">
        <v>-6700</v>
      </c>
      <c r="L96" s="122">
        <v>-3285</v>
      </c>
      <c r="M96" s="122">
        <v>0</v>
      </c>
      <c r="N96" s="122">
        <v>0</v>
      </c>
      <c r="O96" s="122">
        <v>0</v>
      </c>
      <c r="P96" s="122">
        <v>0</v>
      </c>
      <c r="Q96" s="122">
        <v>0</v>
      </c>
      <c r="R96" s="122">
        <v>0</v>
      </c>
      <c r="S96" s="122">
        <v>0</v>
      </c>
      <c r="T96" s="167">
        <v>0</v>
      </c>
      <c r="U96" s="167"/>
      <c r="V96" s="167">
        <v>0</v>
      </c>
      <c r="W96" s="167"/>
    </row>
    <row r="97" spans="1:23" ht="15" customHeight="1">
      <c r="A97" s="171"/>
      <c r="B97" s="171"/>
      <c r="C97" s="171"/>
      <c r="D97" s="172"/>
      <c r="E97" s="172"/>
      <c r="F97" s="8" t="s">
        <v>44</v>
      </c>
      <c r="G97" s="167">
        <v>41245</v>
      </c>
      <c r="H97" s="167"/>
      <c r="I97" s="122">
        <v>41245</v>
      </c>
      <c r="J97" s="122">
        <v>41245</v>
      </c>
      <c r="K97" s="122">
        <v>5317</v>
      </c>
      <c r="L97" s="122">
        <v>35928</v>
      </c>
      <c r="M97" s="122">
        <v>0</v>
      </c>
      <c r="N97" s="122">
        <v>0</v>
      </c>
      <c r="O97" s="122">
        <v>0</v>
      </c>
      <c r="P97" s="122">
        <v>0</v>
      </c>
      <c r="Q97" s="122">
        <v>0</v>
      </c>
      <c r="R97" s="122">
        <v>0</v>
      </c>
      <c r="S97" s="122">
        <v>0</v>
      </c>
      <c r="T97" s="167">
        <v>0</v>
      </c>
      <c r="U97" s="167"/>
      <c r="V97" s="167">
        <v>0</v>
      </c>
      <c r="W97" s="167"/>
    </row>
    <row r="98" spans="1:23" ht="20.25" customHeight="1" thickBot="1">
      <c r="A98" s="171"/>
      <c r="B98" s="171"/>
      <c r="C98" s="171"/>
      <c r="D98" s="172"/>
      <c r="E98" s="172"/>
      <c r="F98" s="8" t="s">
        <v>43</v>
      </c>
      <c r="G98" s="167">
        <v>7979996</v>
      </c>
      <c r="H98" s="167"/>
      <c r="I98" s="122">
        <v>7935996</v>
      </c>
      <c r="J98" s="122">
        <v>7681333</v>
      </c>
      <c r="K98" s="122">
        <v>6408073</v>
      </c>
      <c r="L98" s="122">
        <v>1273260</v>
      </c>
      <c r="M98" s="122">
        <v>0</v>
      </c>
      <c r="N98" s="122">
        <v>254663</v>
      </c>
      <c r="O98" s="122">
        <v>0</v>
      </c>
      <c r="P98" s="122">
        <v>0</v>
      </c>
      <c r="Q98" s="122">
        <v>0</v>
      </c>
      <c r="R98" s="122">
        <v>44000</v>
      </c>
      <c r="S98" s="122">
        <v>44000</v>
      </c>
      <c r="T98" s="167">
        <v>0</v>
      </c>
      <c r="U98" s="167"/>
      <c r="V98" s="167">
        <v>0</v>
      </c>
      <c r="W98" s="167"/>
    </row>
    <row r="99" spans="1:23" ht="19.5" customHeight="1" thickBot="1">
      <c r="A99" s="169"/>
      <c r="B99" s="169"/>
      <c r="C99" s="169">
        <v>85403</v>
      </c>
      <c r="D99" s="170" t="s">
        <v>196</v>
      </c>
      <c r="E99" s="170"/>
      <c r="F99" s="9" t="s">
        <v>46</v>
      </c>
      <c r="G99" s="168">
        <v>5973597</v>
      </c>
      <c r="H99" s="168"/>
      <c r="I99" s="123">
        <v>5929597</v>
      </c>
      <c r="J99" s="123">
        <v>5719497</v>
      </c>
      <c r="K99" s="123">
        <v>4783699</v>
      </c>
      <c r="L99" s="123">
        <v>935798</v>
      </c>
      <c r="M99" s="123">
        <v>0</v>
      </c>
      <c r="N99" s="123">
        <v>210100</v>
      </c>
      <c r="O99" s="123">
        <v>0</v>
      </c>
      <c r="P99" s="123">
        <v>0</v>
      </c>
      <c r="Q99" s="123">
        <v>0</v>
      </c>
      <c r="R99" s="123">
        <v>44000</v>
      </c>
      <c r="S99" s="123">
        <v>44000</v>
      </c>
      <c r="T99" s="168">
        <v>0</v>
      </c>
      <c r="U99" s="168"/>
      <c r="V99" s="168">
        <v>0</v>
      </c>
      <c r="W99" s="168"/>
    </row>
    <row r="100" spans="1:23" ht="20.25" customHeight="1" thickBot="1">
      <c r="A100" s="169"/>
      <c r="B100" s="169"/>
      <c r="C100" s="169"/>
      <c r="D100" s="170"/>
      <c r="E100" s="170"/>
      <c r="F100" s="8" t="s">
        <v>45</v>
      </c>
      <c r="G100" s="167">
        <v>-540</v>
      </c>
      <c r="H100" s="167"/>
      <c r="I100" s="122">
        <v>-540</v>
      </c>
      <c r="J100" s="122">
        <v>-540</v>
      </c>
      <c r="K100" s="122">
        <v>-540</v>
      </c>
      <c r="L100" s="122">
        <v>0</v>
      </c>
      <c r="M100" s="122">
        <v>0</v>
      </c>
      <c r="N100" s="122">
        <v>0</v>
      </c>
      <c r="O100" s="122">
        <v>0</v>
      </c>
      <c r="P100" s="122">
        <v>0</v>
      </c>
      <c r="Q100" s="122">
        <v>0</v>
      </c>
      <c r="R100" s="122">
        <v>0</v>
      </c>
      <c r="S100" s="122">
        <v>0</v>
      </c>
      <c r="T100" s="167">
        <v>0</v>
      </c>
      <c r="U100" s="167"/>
      <c r="V100" s="167">
        <v>0</v>
      </c>
      <c r="W100" s="167"/>
    </row>
    <row r="101" spans="1:23" ht="20.25" customHeight="1" thickBot="1">
      <c r="A101" s="169"/>
      <c r="B101" s="169"/>
      <c r="C101" s="169"/>
      <c r="D101" s="170"/>
      <c r="E101" s="170"/>
      <c r="F101" s="8" t="s">
        <v>44</v>
      </c>
      <c r="G101" s="167">
        <v>31800</v>
      </c>
      <c r="H101" s="167"/>
      <c r="I101" s="122">
        <v>31800</v>
      </c>
      <c r="J101" s="122">
        <v>31800</v>
      </c>
      <c r="K101" s="122">
        <v>0</v>
      </c>
      <c r="L101" s="122">
        <v>31800</v>
      </c>
      <c r="M101" s="122">
        <v>0</v>
      </c>
      <c r="N101" s="122">
        <v>0</v>
      </c>
      <c r="O101" s="122">
        <v>0</v>
      </c>
      <c r="P101" s="122">
        <v>0</v>
      </c>
      <c r="Q101" s="122">
        <v>0</v>
      </c>
      <c r="R101" s="122">
        <v>0</v>
      </c>
      <c r="S101" s="122">
        <v>0</v>
      </c>
      <c r="T101" s="167">
        <v>0</v>
      </c>
      <c r="U101" s="167"/>
      <c r="V101" s="167">
        <v>0</v>
      </c>
      <c r="W101" s="167"/>
    </row>
    <row r="102" spans="1:23" ht="21" customHeight="1" thickBot="1">
      <c r="A102" s="169"/>
      <c r="B102" s="169"/>
      <c r="C102" s="169"/>
      <c r="D102" s="170"/>
      <c r="E102" s="170"/>
      <c r="F102" s="8" t="s">
        <v>43</v>
      </c>
      <c r="G102" s="167">
        <v>6004857</v>
      </c>
      <c r="H102" s="167"/>
      <c r="I102" s="122">
        <v>5960857</v>
      </c>
      <c r="J102" s="122">
        <v>5750757</v>
      </c>
      <c r="K102" s="122">
        <v>4783159</v>
      </c>
      <c r="L102" s="122">
        <v>967598</v>
      </c>
      <c r="M102" s="122">
        <v>0</v>
      </c>
      <c r="N102" s="122">
        <v>210100</v>
      </c>
      <c r="O102" s="122">
        <v>0</v>
      </c>
      <c r="P102" s="122">
        <v>0</v>
      </c>
      <c r="Q102" s="122">
        <v>0</v>
      </c>
      <c r="R102" s="122">
        <v>44000</v>
      </c>
      <c r="S102" s="122">
        <v>44000</v>
      </c>
      <c r="T102" s="167">
        <v>0</v>
      </c>
      <c r="U102" s="167"/>
      <c r="V102" s="167">
        <v>0</v>
      </c>
      <c r="W102" s="167"/>
    </row>
    <row r="103" spans="1:23" ht="13.5" thickBot="1">
      <c r="A103" s="169"/>
      <c r="B103" s="169"/>
      <c r="C103" s="169">
        <v>85406</v>
      </c>
      <c r="D103" s="170" t="s">
        <v>213</v>
      </c>
      <c r="E103" s="170"/>
      <c r="F103" s="9" t="s">
        <v>46</v>
      </c>
      <c r="G103" s="168">
        <v>1261200</v>
      </c>
      <c r="H103" s="168"/>
      <c r="I103" s="123">
        <v>1261200</v>
      </c>
      <c r="J103" s="123">
        <v>1237637</v>
      </c>
      <c r="K103" s="123">
        <v>1066429</v>
      </c>
      <c r="L103" s="123">
        <v>171208</v>
      </c>
      <c r="M103" s="123">
        <v>0</v>
      </c>
      <c r="N103" s="123">
        <v>23563</v>
      </c>
      <c r="O103" s="123">
        <v>0</v>
      </c>
      <c r="P103" s="123">
        <v>0</v>
      </c>
      <c r="Q103" s="123">
        <v>0</v>
      </c>
      <c r="R103" s="123">
        <v>0</v>
      </c>
      <c r="S103" s="123">
        <v>0</v>
      </c>
      <c r="T103" s="168">
        <v>0</v>
      </c>
      <c r="U103" s="168"/>
      <c r="V103" s="168">
        <v>0</v>
      </c>
      <c r="W103" s="168"/>
    </row>
    <row r="104" spans="1:23" ht="13.5" thickBot="1">
      <c r="A104" s="169"/>
      <c r="B104" s="169"/>
      <c r="C104" s="169"/>
      <c r="D104" s="170"/>
      <c r="E104" s="170"/>
      <c r="F104" s="8" t="s">
        <v>45</v>
      </c>
      <c r="G104" s="167">
        <v>-6425</v>
      </c>
      <c r="H104" s="167"/>
      <c r="I104" s="122">
        <v>-6425</v>
      </c>
      <c r="J104" s="122">
        <v>-6425</v>
      </c>
      <c r="K104" s="122">
        <v>-6160</v>
      </c>
      <c r="L104" s="122">
        <v>-265</v>
      </c>
      <c r="M104" s="122">
        <v>0</v>
      </c>
      <c r="N104" s="122">
        <v>0</v>
      </c>
      <c r="O104" s="122">
        <v>0</v>
      </c>
      <c r="P104" s="122">
        <v>0</v>
      </c>
      <c r="Q104" s="122">
        <v>0</v>
      </c>
      <c r="R104" s="122">
        <v>0</v>
      </c>
      <c r="S104" s="122">
        <v>0</v>
      </c>
      <c r="T104" s="167">
        <v>0</v>
      </c>
      <c r="U104" s="167"/>
      <c r="V104" s="167">
        <v>0</v>
      </c>
      <c r="W104" s="167"/>
    </row>
    <row r="105" spans="1:23" ht="13.5" thickBot="1">
      <c r="A105" s="169"/>
      <c r="B105" s="169"/>
      <c r="C105" s="169"/>
      <c r="D105" s="170"/>
      <c r="E105" s="170"/>
      <c r="F105" s="8" t="s">
        <v>44</v>
      </c>
      <c r="G105" s="167">
        <v>6445</v>
      </c>
      <c r="H105" s="167"/>
      <c r="I105" s="122">
        <v>6445</v>
      </c>
      <c r="J105" s="122">
        <v>6445</v>
      </c>
      <c r="K105" s="122">
        <v>2317</v>
      </c>
      <c r="L105" s="122">
        <v>4128</v>
      </c>
      <c r="M105" s="122">
        <v>0</v>
      </c>
      <c r="N105" s="122">
        <v>0</v>
      </c>
      <c r="O105" s="122">
        <v>0</v>
      </c>
      <c r="P105" s="122">
        <v>0</v>
      </c>
      <c r="Q105" s="122">
        <v>0</v>
      </c>
      <c r="R105" s="122">
        <v>0</v>
      </c>
      <c r="S105" s="122">
        <v>0</v>
      </c>
      <c r="T105" s="167">
        <v>0</v>
      </c>
      <c r="U105" s="167"/>
      <c r="V105" s="167">
        <v>0</v>
      </c>
      <c r="W105" s="167"/>
    </row>
    <row r="106" spans="1:23" ht="13.5" thickBot="1">
      <c r="A106" s="169"/>
      <c r="B106" s="169"/>
      <c r="C106" s="169"/>
      <c r="D106" s="170"/>
      <c r="E106" s="170"/>
      <c r="F106" s="8" t="s">
        <v>43</v>
      </c>
      <c r="G106" s="167">
        <v>1261220</v>
      </c>
      <c r="H106" s="167"/>
      <c r="I106" s="122">
        <v>1261220</v>
      </c>
      <c r="J106" s="122">
        <v>1237657</v>
      </c>
      <c r="K106" s="122">
        <v>1062586</v>
      </c>
      <c r="L106" s="122">
        <v>175071</v>
      </c>
      <c r="M106" s="122">
        <v>0</v>
      </c>
      <c r="N106" s="122">
        <v>23563</v>
      </c>
      <c r="O106" s="122">
        <v>0</v>
      </c>
      <c r="P106" s="122">
        <v>0</v>
      </c>
      <c r="Q106" s="122">
        <v>0</v>
      </c>
      <c r="R106" s="122">
        <v>0</v>
      </c>
      <c r="S106" s="122">
        <v>0</v>
      </c>
      <c r="T106" s="167">
        <v>0</v>
      </c>
      <c r="U106" s="167"/>
      <c r="V106" s="167">
        <v>0</v>
      </c>
      <c r="W106" s="167"/>
    </row>
    <row r="107" spans="1:23" ht="13.5" thickBot="1">
      <c r="A107" s="169"/>
      <c r="B107" s="169"/>
      <c r="C107" s="169">
        <v>85410</v>
      </c>
      <c r="D107" s="170" t="s">
        <v>231</v>
      </c>
      <c r="E107" s="170"/>
      <c r="F107" s="9" t="s">
        <v>46</v>
      </c>
      <c r="G107" s="168">
        <v>664388</v>
      </c>
      <c r="H107" s="168"/>
      <c r="I107" s="123">
        <v>664388</v>
      </c>
      <c r="J107" s="123">
        <v>664388</v>
      </c>
      <c r="K107" s="123">
        <v>551668</v>
      </c>
      <c r="L107" s="123">
        <v>112720</v>
      </c>
      <c r="M107" s="123">
        <v>0</v>
      </c>
      <c r="N107" s="123">
        <v>0</v>
      </c>
      <c r="O107" s="123">
        <v>0</v>
      </c>
      <c r="P107" s="123">
        <v>0</v>
      </c>
      <c r="Q107" s="123">
        <v>0</v>
      </c>
      <c r="R107" s="123">
        <v>0</v>
      </c>
      <c r="S107" s="123">
        <v>0</v>
      </c>
      <c r="T107" s="168">
        <v>0</v>
      </c>
      <c r="U107" s="168"/>
      <c r="V107" s="168">
        <v>0</v>
      </c>
      <c r="W107" s="168"/>
    </row>
    <row r="108" spans="1:23" ht="13.5" thickBot="1">
      <c r="A108" s="169"/>
      <c r="B108" s="169"/>
      <c r="C108" s="169"/>
      <c r="D108" s="170"/>
      <c r="E108" s="170"/>
      <c r="F108" s="8" t="s">
        <v>45</v>
      </c>
      <c r="G108" s="167">
        <v>-3000</v>
      </c>
      <c r="H108" s="167"/>
      <c r="I108" s="122">
        <v>-3000</v>
      </c>
      <c r="J108" s="122">
        <v>-3000</v>
      </c>
      <c r="K108" s="122">
        <v>0</v>
      </c>
      <c r="L108" s="122">
        <v>-3000</v>
      </c>
      <c r="M108" s="122">
        <v>0</v>
      </c>
      <c r="N108" s="122">
        <v>0</v>
      </c>
      <c r="O108" s="122">
        <v>0</v>
      </c>
      <c r="P108" s="122">
        <v>0</v>
      </c>
      <c r="Q108" s="122">
        <v>0</v>
      </c>
      <c r="R108" s="122">
        <v>0</v>
      </c>
      <c r="S108" s="122">
        <v>0</v>
      </c>
      <c r="T108" s="167">
        <v>0</v>
      </c>
      <c r="U108" s="167"/>
      <c r="V108" s="167">
        <v>0</v>
      </c>
      <c r="W108" s="167"/>
    </row>
    <row r="109" spans="1:23" ht="13.5" thickBot="1">
      <c r="A109" s="169"/>
      <c r="B109" s="169"/>
      <c r="C109" s="169"/>
      <c r="D109" s="170"/>
      <c r="E109" s="170"/>
      <c r="F109" s="8" t="s">
        <v>44</v>
      </c>
      <c r="G109" s="167">
        <v>3000</v>
      </c>
      <c r="H109" s="167"/>
      <c r="I109" s="122">
        <v>3000</v>
      </c>
      <c r="J109" s="122">
        <v>3000</v>
      </c>
      <c r="K109" s="122">
        <v>3000</v>
      </c>
      <c r="L109" s="122">
        <v>0</v>
      </c>
      <c r="M109" s="122">
        <v>0</v>
      </c>
      <c r="N109" s="122">
        <v>0</v>
      </c>
      <c r="O109" s="122">
        <v>0</v>
      </c>
      <c r="P109" s="122">
        <v>0</v>
      </c>
      <c r="Q109" s="122">
        <v>0</v>
      </c>
      <c r="R109" s="122">
        <v>0</v>
      </c>
      <c r="S109" s="122">
        <v>0</v>
      </c>
      <c r="T109" s="167">
        <v>0</v>
      </c>
      <c r="U109" s="167"/>
      <c r="V109" s="167">
        <v>0</v>
      </c>
      <c r="W109" s="167"/>
    </row>
    <row r="110" spans="1:23" ht="13.5" thickBot="1">
      <c r="A110" s="169"/>
      <c r="B110" s="169"/>
      <c r="C110" s="169"/>
      <c r="D110" s="170"/>
      <c r="E110" s="170"/>
      <c r="F110" s="8" t="s">
        <v>43</v>
      </c>
      <c r="G110" s="167">
        <v>664388</v>
      </c>
      <c r="H110" s="167"/>
      <c r="I110" s="122">
        <v>664388</v>
      </c>
      <c r="J110" s="122">
        <v>664388</v>
      </c>
      <c r="K110" s="122">
        <v>554668</v>
      </c>
      <c r="L110" s="122">
        <v>109720</v>
      </c>
      <c r="M110" s="122">
        <v>0</v>
      </c>
      <c r="N110" s="122">
        <v>0</v>
      </c>
      <c r="O110" s="122">
        <v>0</v>
      </c>
      <c r="P110" s="122">
        <v>0</v>
      </c>
      <c r="Q110" s="122">
        <v>0</v>
      </c>
      <c r="R110" s="122">
        <v>0</v>
      </c>
      <c r="S110" s="122">
        <v>0</v>
      </c>
      <c r="T110" s="167">
        <v>0</v>
      </c>
      <c r="U110" s="167"/>
      <c r="V110" s="167">
        <v>0</v>
      </c>
      <c r="W110" s="167"/>
    </row>
    <row r="111" spans="1:23" ht="13.5" thickBot="1">
      <c r="A111" s="169"/>
      <c r="B111" s="169"/>
      <c r="C111" s="169">
        <v>85446</v>
      </c>
      <c r="D111" s="170" t="s">
        <v>203</v>
      </c>
      <c r="E111" s="170"/>
      <c r="F111" s="9" t="s">
        <v>46</v>
      </c>
      <c r="G111" s="168">
        <v>20891</v>
      </c>
      <c r="H111" s="168"/>
      <c r="I111" s="123">
        <v>20891</v>
      </c>
      <c r="J111" s="123">
        <v>20891</v>
      </c>
      <c r="K111" s="123">
        <v>0</v>
      </c>
      <c r="L111" s="123">
        <v>20891</v>
      </c>
      <c r="M111" s="123">
        <v>0</v>
      </c>
      <c r="N111" s="123">
        <v>0</v>
      </c>
      <c r="O111" s="123">
        <v>0</v>
      </c>
      <c r="P111" s="123">
        <v>0</v>
      </c>
      <c r="Q111" s="123">
        <v>0</v>
      </c>
      <c r="R111" s="123">
        <v>0</v>
      </c>
      <c r="S111" s="123">
        <v>0</v>
      </c>
      <c r="T111" s="168">
        <v>0</v>
      </c>
      <c r="U111" s="168"/>
      <c r="V111" s="168">
        <v>0</v>
      </c>
      <c r="W111" s="168"/>
    </row>
    <row r="112" spans="1:23" ht="13.5" thickBot="1">
      <c r="A112" s="169"/>
      <c r="B112" s="169"/>
      <c r="C112" s="169"/>
      <c r="D112" s="170"/>
      <c r="E112" s="170"/>
      <c r="F112" s="8" t="s">
        <v>45</v>
      </c>
      <c r="G112" s="167">
        <v>-20</v>
      </c>
      <c r="H112" s="167"/>
      <c r="I112" s="122">
        <v>-20</v>
      </c>
      <c r="J112" s="122">
        <v>-20</v>
      </c>
      <c r="K112" s="122">
        <v>0</v>
      </c>
      <c r="L112" s="122">
        <v>-20</v>
      </c>
      <c r="M112" s="122">
        <v>0</v>
      </c>
      <c r="N112" s="122">
        <v>0</v>
      </c>
      <c r="O112" s="122">
        <v>0</v>
      </c>
      <c r="P112" s="122">
        <v>0</v>
      </c>
      <c r="Q112" s="122">
        <v>0</v>
      </c>
      <c r="R112" s="122">
        <v>0</v>
      </c>
      <c r="S112" s="122">
        <v>0</v>
      </c>
      <c r="T112" s="167">
        <v>0</v>
      </c>
      <c r="U112" s="167"/>
      <c r="V112" s="167">
        <v>0</v>
      </c>
      <c r="W112" s="167"/>
    </row>
    <row r="113" spans="1:23" ht="13.5" thickBot="1">
      <c r="A113" s="169"/>
      <c r="B113" s="169"/>
      <c r="C113" s="169"/>
      <c r="D113" s="170"/>
      <c r="E113" s="170"/>
      <c r="F113" s="8" t="s">
        <v>44</v>
      </c>
      <c r="G113" s="167">
        <v>0</v>
      </c>
      <c r="H113" s="167"/>
      <c r="I113" s="122">
        <v>0</v>
      </c>
      <c r="J113" s="122">
        <v>0</v>
      </c>
      <c r="K113" s="122">
        <v>0</v>
      </c>
      <c r="L113" s="122">
        <v>0</v>
      </c>
      <c r="M113" s="122">
        <v>0</v>
      </c>
      <c r="N113" s="122">
        <v>0</v>
      </c>
      <c r="O113" s="122">
        <v>0</v>
      </c>
      <c r="P113" s="122">
        <v>0</v>
      </c>
      <c r="Q113" s="122">
        <v>0</v>
      </c>
      <c r="R113" s="122">
        <v>0</v>
      </c>
      <c r="S113" s="122">
        <v>0</v>
      </c>
      <c r="T113" s="167">
        <v>0</v>
      </c>
      <c r="U113" s="167"/>
      <c r="V113" s="167">
        <v>0</v>
      </c>
      <c r="W113" s="167"/>
    </row>
    <row r="114" spans="1:23" ht="12.75">
      <c r="A114" s="169"/>
      <c r="B114" s="169"/>
      <c r="C114" s="169"/>
      <c r="D114" s="170"/>
      <c r="E114" s="170"/>
      <c r="F114" s="8" t="s">
        <v>43</v>
      </c>
      <c r="G114" s="167">
        <v>20871</v>
      </c>
      <c r="H114" s="167"/>
      <c r="I114" s="122">
        <v>20871</v>
      </c>
      <c r="J114" s="122">
        <v>20871</v>
      </c>
      <c r="K114" s="122">
        <v>0</v>
      </c>
      <c r="L114" s="122">
        <v>20871</v>
      </c>
      <c r="M114" s="122">
        <v>0</v>
      </c>
      <c r="N114" s="122">
        <v>0</v>
      </c>
      <c r="O114" s="122">
        <v>0</v>
      </c>
      <c r="P114" s="122">
        <v>0</v>
      </c>
      <c r="Q114" s="122">
        <v>0</v>
      </c>
      <c r="R114" s="122">
        <v>0</v>
      </c>
      <c r="S114" s="122">
        <v>0</v>
      </c>
      <c r="T114" s="167">
        <v>0</v>
      </c>
      <c r="U114" s="167"/>
      <c r="V114" s="167">
        <v>0</v>
      </c>
      <c r="W114" s="167"/>
    </row>
    <row r="115" spans="1:23" ht="12.75">
      <c r="A115" s="179" t="s">
        <v>18</v>
      </c>
      <c r="B115" s="179"/>
      <c r="C115" s="179"/>
      <c r="D115" s="179"/>
      <c r="E115" s="179"/>
      <c r="F115" s="8" t="s">
        <v>46</v>
      </c>
      <c r="G115" s="180">
        <v>84229540</v>
      </c>
      <c r="H115" s="180"/>
      <c r="I115" s="124">
        <v>67271301</v>
      </c>
      <c r="J115" s="124">
        <v>60559757</v>
      </c>
      <c r="K115" s="124">
        <v>36150387</v>
      </c>
      <c r="L115" s="124">
        <v>24409370</v>
      </c>
      <c r="M115" s="124">
        <v>1788164</v>
      </c>
      <c r="N115" s="124">
        <v>2272548</v>
      </c>
      <c r="O115" s="124">
        <v>2427735</v>
      </c>
      <c r="P115" s="124">
        <v>154468</v>
      </c>
      <c r="Q115" s="124">
        <v>68629</v>
      </c>
      <c r="R115" s="124">
        <v>16958239</v>
      </c>
      <c r="S115" s="124">
        <v>16639739</v>
      </c>
      <c r="T115" s="180">
        <v>10825905</v>
      </c>
      <c r="U115" s="180"/>
      <c r="V115" s="180">
        <v>318500</v>
      </c>
      <c r="W115" s="180"/>
    </row>
    <row r="116" spans="1:23" ht="12.75">
      <c r="A116" s="179"/>
      <c r="B116" s="179"/>
      <c r="C116" s="179"/>
      <c r="D116" s="179"/>
      <c r="E116" s="179"/>
      <c r="F116" s="8" t="s">
        <v>45</v>
      </c>
      <c r="G116" s="180">
        <v>-741576</v>
      </c>
      <c r="H116" s="180"/>
      <c r="I116" s="137">
        <v>-223576</v>
      </c>
      <c r="J116" s="137">
        <v>-126326</v>
      </c>
      <c r="K116" s="137">
        <v>-83155</v>
      </c>
      <c r="L116" s="137">
        <v>-43171</v>
      </c>
      <c r="M116" s="137">
        <v>0</v>
      </c>
      <c r="N116" s="137">
        <v>-465</v>
      </c>
      <c r="O116" s="138">
        <v>-96785</v>
      </c>
      <c r="P116" s="137">
        <v>0</v>
      </c>
      <c r="Q116" s="137">
        <v>0</v>
      </c>
      <c r="R116" s="138">
        <v>-518000</v>
      </c>
      <c r="S116" s="138">
        <v>-518000</v>
      </c>
      <c r="T116" s="174">
        <v>-518000</v>
      </c>
      <c r="U116" s="175"/>
      <c r="V116" s="180">
        <v>0</v>
      </c>
      <c r="W116" s="180"/>
    </row>
    <row r="117" spans="1:23" ht="12.75">
      <c r="A117" s="179"/>
      <c r="B117" s="179"/>
      <c r="C117" s="179"/>
      <c r="D117" s="179"/>
      <c r="E117" s="179"/>
      <c r="F117" s="8" t="s">
        <v>44</v>
      </c>
      <c r="G117" s="180">
        <v>752376</v>
      </c>
      <c r="H117" s="180"/>
      <c r="I117" s="137">
        <v>234376</v>
      </c>
      <c r="J117" s="137">
        <v>135071</v>
      </c>
      <c r="K117" s="137">
        <v>28683</v>
      </c>
      <c r="L117" s="137">
        <v>106388</v>
      </c>
      <c r="M117" s="137">
        <v>2000</v>
      </c>
      <c r="N117" s="137">
        <v>520</v>
      </c>
      <c r="O117" s="138">
        <v>96785</v>
      </c>
      <c r="P117" s="137">
        <v>0</v>
      </c>
      <c r="Q117" s="137">
        <v>0</v>
      </c>
      <c r="R117" s="138">
        <v>518000</v>
      </c>
      <c r="S117" s="138">
        <v>518000</v>
      </c>
      <c r="T117" s="173">
        <v>518000</v>
      </c>
      <c r="U117" s="173"/>
      <c r="V117" s="180">
        <v>0</v>
      </c>
      <c r="W117" s="180"/>
    </row>
    <row r="118" spans="1:23" ht="12.75">
      <c r="A118" s="179"/>
      <c r="B118" s="179"/>
      <c r="C118" s="179"/>
      <c r="D118" s="179"/>
      <c r="E118" s="179"/>
      <c r="F118" s="8" t="s">
        <v>43</v>
      </c>
      <c r="G118" s="180">
        <v>84240340</v>
      </c>
      <c r="H118" s="180"/>
      <c r="I118" s="124">
        <v>67282101</v>
      </c>
      <c r="J118" s="124">
        <v>60568502</v>
      </c>
      <c r="K118" s="124">
        <v>36095915</v>
      </c>
      <c r="L118" s="124">
        <v>24472587</v>
      </c>
      <c r="M118" s="124">
        <v>1790164</v>
      </c>
      <c r="N118" s="124">
        <v>2272603</v>
      </c>
      <c r="O118" s="124">
        <v>2427735</v>
      </c>
      <c r="P118" s="124">
        <v>154468</v>
      </c>
      <c r="Q118" s="124">
        <v>68629</v>
      </c>
      <c r="R118" s="124">
        <v>16958239</v>
      </c>
      <c r="S118" s="124">
        <v>16639739</v>
      </c>
      <c r="T118" s="180">
        <v>10825905</v>
      </c>
      <c r="U118" s="180"/>
      <c r="V118" s="180">
        <v>318500</v>
      </c>
      <c r="W118" s="180"/>
    </row>
  </sheetData>
  <sheetProtection/>
  <mergeCells count="430">
    <mergeCell ref="G117:H117"/>
    <mergeCell ref="T117:U117"/>
    <mergeCell ref="V117:W117"/>
    <mergeCell ref="G118:H118"/>
    <mergeCell ref="T118:U118"/>
    <mergeCell ref="V118:W118"/>
    <mergeCell ref="G114:H114"/>
    <mergeCell ref="T114:U114"/>
    <mergeCell ref="V114:W114"/>
    <mergeCell ref="A115:E118"/>
    <mergeCell ref="G115:H115"/>
    <mergeCell ref="T115:U115"/>
    <mergeCell ref="V115:W115"/>
    <mergeCell ref="G116:H116"/>
    <mergeCell ref="T116:U116"/>
    <mergeCell ref="V116:W116"/>
    <mergeCell ref="V111:W111"/>
    <mergeCell ref="G112:H112"/>
    <mergeCell ref="T112:U112"/>
    <mergeCell ref="V112:W112"/>
    <mergeCell ref="G113:H113"/>
    <mergeCell ref="T113:U113"/>
    <mergeCell ref="V113:W113"/>
    <mergeCell ref="T109:U109"/>
    <mergeCell ref="V109:W109"/>
    <mergeCell ref="G110:H110"/>
    <mergeCell ref="T110:U110"/>
    <mergeCell ref="V110:W110"/>
    <mergeCell ref="A111:B114"/>
    <mergeCell ref="C111:C114"/>
    <mergeCell ref="D111:E114"/>
    <mergeCell ref="G111:H111"/>
    <mergeCell ref="T111:U111"/>
    <mergeCell ref="A107:B110"/>
    <mergeCell ref="C107:C110"/>
    <mergeCell ref="D107:E110"/>
    <mergeCell ref="G107:H107"/>
    <mergeCell ref="T107:U107"/>
    <mergeCell ref="V107:W107"/>
    <mergeCell ref="G108:H108"/>
    <mergeCell ref="T108:U108"/>
    <mergeCell ref="V108:W108"/>
    <mergeCell ref="G109:H109"/>
    <mergeCell ref="G105:H105"/>
    <mergeCell ref="T105:U105"/>
    <mergeCell ref="V105:W105"/>
    <mergeCell ref="G106:H106"/>
    <mergeCell ref="T106:U106"/>
    <mergeCell ref="V106:W106"/>
    <mergeCell ref="G103:H103"/>
    <mergeCell ref="T103:U103"/>
    <mergeCell ref="V103:W103"/>
    <mergeCell ref="G104:H104"/>
    <mergeCell ref="T104:U104"/>
    <mergeCell ref="V104:W104"/>
    <mergeCell ref="A99:B102"/>
    <mergeCell ref="C99:C102"/>
    <mergeCell ref="D99:E102"/>
    <mergeCell ref="A103:B106"/>
    <mergeCell ref="C103:C106"/>
    <mergeCell ref="D103:E106"/>
    <mergeCell ref="G102:H102"/>
    <mergeCell ref="T102:U102"/>
    <mergeCell ref="V102:W102"/>
    <mergeCell ref="G99:H99"/>
    <mergeCell ref="T99:U99"/>
    <mergeCell ref="V99:W99"/>
    <mergeCell ref="G100:H100"/>
    <mergeCell ref="T100:U100"/>
    <mergeCell ref="V100:W100"/>
    <mergeCell ref="G101:H101"/>
    <mergeCell ref="G97:H97"/>
    <mergeCell ref="T97:U97"/>
    <mergeCell ref="V97:W97"/>
    <mergeCell ref="G98:H98"/>
    <mergeCell ref="T98:U98"/>
    <mergeCell ref="V98:W98"/>
    <mergeCell ref="T101:U101"/>
    <mergeCell ref="V101:W101"/>
    <mergeCell ref="G95:H95"/>
    <mergeCell ref="T95:U95"/>
    <mergeCell ref="V95:W95"/>
    <mergeCell ref="G96:H96"/>
    <mergeCell ref="T96:U96"/>
    <mergeCell ref="V96:W96"/>
    <mergeCell ref="A91:B94"/>
    <mergeCell ref="C91:C94"/>
    <mergeCell ref="D91:E94"/>
    <mergeCell ref="A95:B98"/>
    <mergeCell ref="C95:C98"/>
    <mergeCell ref="D95:E98"/>
    <mergeCell ref="G74:H74"/>
    <mergeCell ref="T74:U74"/>
    <mergeCell ref="V74:W74"/>
    <mergeCell ref="G71:H71"/>
    <mergeCell ref="T71:U71"/>
    <mergeCell ref="V71:W71"/>
    <mergeCell ref="G72:H72"/>
    <mergeCell ref="T72:U72"/>
    <mergeCell ref="V72:W72"/>
    <mergeCell ref="G73:H73"/>
    <mergeCell ref="T73:U73"/>
    <mergeCell ref="V73:W73"/>
    <mergeCell ref="G69:H69"/>
    <mergeCell ref="T69:U69"/>
    <mergeCell ref="V69:W69"/>
    <mergeCell ref="G70:H70"/>
    <mergeCell ref="T70:U70"/>
    <mergeCell ref="V70:W70"/>
    <mergeCell ref="G67:H67"/>
    <mergeCell ref="T67:U67"/>
    <mergeCell ref="V67:W67"/>
    <mergeCell ref="G68:H68"/>
    <mergeCell ref="T68:U68"/>
    <mergeCell ref="V68:W68"/>
    <mergeCell ref="A63:B66"/>
    <mergeCell ref="C63:C66"/>
    <mergeCell ref="D63:E66"/>
    <mergeCell ref="A67:B70"/>
    <mergeCell ref="C67:C70"/>
    <mergeCell ref="D67:E70"/>
    <mergeCell ref="G65:H65"/>
    <mergeCell ref="T65:U65"/>
    <mergeCell ref="V65:W65"/>
    <mergeCell ref="G66:H66"/>
    <mergeCell ref="T66:U66"/>
    <mergeCell ref="V66:W66"/>
    <mergeCell ref="G63:H63"/>
    <mergeCell ref="T63:U63"/>
    <mergeCell ref="V63:W63"/>
    <mergeCell ref="G64:H64"/>
    <mergeCell ref="T64:U64"/>
    <mergeCell ref="V64:W64"/>
    <mergeCell ref="T60:U60"/>
    <mergeCell ref="V60:W60"/>
    <mergeCell ref="G61:H61"/>
    <mergeCell ref="T61:U61"/>
    <mergeCell ref="V61:W61"/>
    <mergeCell ref="G62:H62"/>
    <mergeCell ref="T62:U62"/>
    <mergeCell ref="V62:W62"/>
    <mergeCell ref="G58:H58"/>
    <mergeCell ref="T58:U58"/>
    <mergeCell ref="V58:W58"/>
    <mergeCell ref="A59:B62"/>
    <mergeCell ref="C59:C62"/>
    <mergeCell ref="D59:E62"/>
    <mergeCell ref="G59:H59"/>
    <mergeCell ref="T59:U59"/>
    <mergeCell ref="V59:W59"/>
    <mergeCell ref="G60:H60"/>
    <mergeCell ref="V55:W55"/>
    <mergeCell ref="G56:H56"/>
    <mergeCell ref="T56:U56"/>
    <mergeCell ref="V56:W56"/>
    <mergeCell ref="G57:H57"/>
    <mergeCell ref="T57:U57"/>
    <mergeCell ref="V57:W57"/>
    <mergeCell ref="T53:U53"/>
    <mergeCell ref="V53:W53"/>
    <mergeCell ref="G54:H54"/>
    <mergeCell ref="T54:U54"/>
    <mergeCell ref="V54:W54"/>
    <mergeCell ref="A55:B58"/>
    <mergeCell ref="C55:C58"/>
    <mergeCell ref="D55:E58"/>
    <mergeCell ref="G55:H55"/>
    <mergeCell ref="T55:U55"/>
    <mergeCell ref="A51:B54"/>
    <mergeCell ref="C51:C54"/>
    <mergeCell ref="D51:E54"/>
    <mergeCell ref="G51:H51"/>
    <mergeCell ref="T51:U51"/>
    <mergeCell ref="V51:W51"/>
    <mergeCell ref="G52:H52"/>
    <mergeCell ref="T52:U52"/>
    <mergeCell ref="V52:W52"/>
    <mergeCell ref="G53:H53"/>
    <mergeCell ref="T48:U48"/>
    <mergeCell ref="V48:W48"/>
    <mergeCell ref="G49:H49"/>
    <mergeCell ref="T49:U49"/>
    <mergeCell ref="V49:W49"/>
    <mergeCell ref="G50:H50"/>
    <mergeCell ref="T50:U50"/>
    <mergeCell ref="V50:W50"/>
    <mergeCell ref="G46:H46"/>
    <mergeCell ref="T46:U46"/>
    <mergeCell ref="V46:W46"/>
    <mergeCell ref="A47:B50"/>
    <mergeCell ref="C47:C50"/>
    <mergeCell ref="D47:E50"/>
    <mergeCell ref="G47:H47"/>
    <mergeCell ref="T47:U47"/>
    <mergeCell ref="V47:W47"/>
    <mergeCell ref="G48:H48"/>
    <mergeCell ref="V43:W43"/>
    <mergeCell ref="G44:H44"/>
    <mergeCell ref="T44:U44"/>
    <mergeCell ref="V44:W44"/>
    <mergeCell ref="G45:H45"/>
    <mergeCell ref="T45:U45"/>
    <mergeCell ref="V45:W45"/>
    <mergeCell ref="T41:U41"/>
    <mergeCell ref="V41:W41"/>
    <mergeCell ref="G42:H42"/>
    <mergeCell ref="T42:U42"/>
    <mergeCell ref="V42:W42"/>
    <mergeCell ref="A43:B46"/>
    <mergeCell ref="C43:C46"/>
    <mergeCell ref="D43:E46"/>
    <mergeCell ref="G43:H43"/>
    <mergeCell ref="T43:U43"/>
    <mergeCell ref="A39:B42"/>
    <mergeCell ref="C39:C42"/>
    <mergeCell ref="D39:E42"/>
    <mergeCell ref="G39:H39"/>
    <mergeCell ref="T39:U39"/>
    <mergeCell ref="V39:W39"/>
    <mergeCell ref="G40:H40"/>
    <mergeCell ref="T40:U40"/>
    <mergeCell ref="V40:W40"/>
    <mergeCell ref="G41:H41"/>
    <mergeCell ref="G37:H37"/>
    <mergeCell ref="T37:U37"/>
    <mergeCell ref="V37:W37"/>
    <mergeCell ref="G38:H38"/>
    <mergeCell ref="T38:U38"/>
    <mergeCell ref="V38:W38"/>
    <mergeCell ref="G35:H35"/>
    <mergeCell ref="T35:U35"/>
    <mergeCell ref="V35:W35"/>
    <mergeCell ref="G36:H36"/>
    <mergeCell ref="T36:U36"/>
    <mergeCell ref="V36:W36"/>
    <mergeCell ref="A31:B34"/>
    <mergeCell ref="C31:C34"/>
    <mergeCell ref="D31:E34"/>
    <mergeCell ref="A35:B38"/>
    <mergeCell ref="C35:C38"/>
    <mergeCell ref="D35:E38"/>
    <mergeCell ref="A10:B10"/>
    <mergeCell ref="A2:W2"/>
    <mergeCell ref="T33:U33"/>
    <mergeCell ref="V33:W33"/>
    <mergeCell ref="G34:H34"/>
    <mergeCell ref="T34:U34"/>
    <mergeCell ref="V34:W34"/>
    <mergeCell ref="G31:H31"/>
    <mergeCell ref="T31:U31"/>
    <mergeCell ref="V31:W31"/>
    <mergeCell ref="G32:H32"/>
    <mergeCell ref="T32:U32"/>
    <mergeCell ref="V32:W32"/>
    <mergeCell ref="G33:H33"/>
    <mergeCell ref="V27:W27"/>
    <mergeCell ref="G28:H28"/>
    <mergeCell ref="T28:U28"/>
    <mergeCell ref="V28:W28"/>
    <mergeCell ref="G29:H29"/>
    <mergeCell ref="T29:U29"/>
    <mergeCell ref="V29:W29"/>
    <mergeCell ref="T25:U25"/>
    <mergeCell ref="V25:W25"/>
    <mergeCell ref="G26:H26"/>
    <mergeCell ref="T26:U26"/>
    <mergeCell ref="V26:W26"/>
    <mergeCell ref="G25:H25"/>
    <mergeCell ref="G27:H27"/>
    <mergeCell ref="T27:U27"/>
    <mergeCell ref="A23:B26"/>
    <mergeCell ref="C23:C26"/>
    <mergeCell ref="D23:E26"/>
    <mergeCell ref="G23:H23"/>
    <mergeCell ref="T23:U23"/>
    <mergeCell ref="A19:B22"/>
    <mergeCell ref="C19:C22"/>
    <mergeCell ref="D19:E22"/>
    <mergeCell ref="G19:H19"/>
    <mergeCell ref="T19:U19"/>
    <mergeCell ref="A27:B30"/>
    <mergeCell ref="C27:C30"/>
    <mergeCell ref="D27:E30"/>
    <mergeCell ref="T21:U21"/>
    <mergeCell ref="V21:W21"/>
    <mergeCell ref="G22:H22"/>
    <mergeCell ref="G30:H30"/>
    <mergeCell ref="T30:U30"/>
    <mergeCell ref="V30:W30"/>
    <mergeCell ref="V22:W22"/>
    <mergeCell ref="A15:B18"/>
    <mergeCell ref="C15:C18"/>
    <mergeCell ref="D15:E18"/>
    <mergeCell ref="G15:H15"/>
    <mergeCell ref="T15:U15"/>
    <mergeCell ref="T22:U22"/>
    <mergeCell ref="T18:U18"/>
    <mergeCell ref="T16:U16"/>
    <mergeCell ref="G20:H20"/>
    <mergeCell ref="T20:U20"/>
    <mergeCell ref="V16:W16"/>
    <mergeCell ref="G17:H17"/>
    <mergeCell ref="V18:W18"/>
    <mergeCell ref="V23:W23"/>
    <mergeCell ref="G24:H24"/>
    <mergeCell ref="T24:U24"/>
    <mergeCell ref="V24:W24"/>
    <mergeCell ref="V20:W20"/>
    <mergeCell ref="G21:H21"/>
    <mergeCell ref="G18:H18"/>
    <mergeCell ref="G13:H13"/>
    <mergeCell ref="T13:U13"/>
    <mergeCell ref="V13:W13"/>
    <mergeCell ref="G14:H14"/>
    <mergeCell ref="T14:U14"/>
    <mergeCell ref="V14:W14"/>
    <mergeCell ref="V15:W15"/>
    <mergeCell ref="G16:H16"/>
    <mergeCell ref="V10:W10"/>
    <mergeCell ref="A11:B14"/>
    <mergeCell ref="C11:C14"/>
    <mergeCell ref="D11:E14"/>
    <mergeCell ref="G11:H11"/>
    <mergeCell ref="T11:U11"/>
    <mergeCell ref="V11:W11"/>
    <mergeCell ref="G12:H12"/>
    <mergeCell ref="T12:U12"/>
    <mergeCell ref="V12:W12"/>
    <mergeCell ref="D10:F10"/>
    <mergeCell ref="G10:H10"/>
    <mergeCell ref="T10:U10"/>
    <mergeCell ref="J7:J9"/>
    <mergeCell ref="K7:L8"/>
    <mergeCell ref="M7:M9"/>
    <mergeCell ref="N7:N9"/>
    <mergeCell ref="O7:O9"/>
    <mergeCell ref="I5:I9"/>
    <mergeCell ref="J5:Q6"/>
    <mergeCell ref="R5:R9"/>
    <mergeCell ref="S5:W5"/>
    <mergeCell ref="S6:S9"/>
    <mergeCell ref="T6:U7"/>
    <mergeCell ref="Q7:Q9"/>
    <mergeCell ref="T8:U9"/>
    <mergeCell ref="V6:W9"/>
    <mergeCell ref="V19:W19"/>
    <mergeCell ref="P1:U1"/>
    <mergeCell ref="A4:B9"/>
    <mergeCell ref="C4:C9"/>
    <mergeCell ref="T17:U17"/>
    <mergeCell ref="V17:W17"/>
    <mergeCell ref="P7:P9"/>
    <mergeCell ref="D4:F9"/>
    <mergeCell ref="G4:H9"/>
    <mergeCell ref="I4:W4"/>
    <mergeCell ref="A71:B74"/>
    <mergeCell ref="C71:C74"/>
    <mergeCell ref="D71:E74"/>
    <mergeCell ref="A75:B78"/>
    <mergeCell ref="C75:C78"/>
    <mergeCell ref="D75:E78"/>
    <mergeCell ref="G75:H75"/>
    <mergeCell ref="T75:U75"/>
    <mergeCell ref="V75:W75"/>
    <mergeCell ref="G76:H76"/>
    <mergeCell ref="T76:U76"/>
    <mergeCell ref="V76:W76"/>
    <mergeCell ref="G77:H77"/>
    <mergeCell ref="T77:U77"/>
    <mergeCell ref="V77:W77"/>
    <mergeCell ref="G78:H78"/>
    <mergeCell ref="T78:U78"/>
    <mergeCell ref="V78:W78"/>
    <mergeCell ref="A79:B82"/>
    <mergeCell ref="C79:C82"/>
    <mergeCell ref="D79:E82"/>
    <mergeCell ref="G79:H79"/>
    <mergeCell ref="T79:U79"/>
    <mergeCell ref="V79:W79"/>
    <mergeCell ref="G80:H80"/>
    <mergeCell ref="T80:U80"/>
    <mergeCell ref="V80:W80"/>
    <mergeCell ref="G81:H81"/>
    <mergeCell ref="T81:U81"/>
    <mergeCell ref="V81:W81"/>
    <mergeCell ref="G82:H82"/>
    <mergeCell ref="T82:U82"/>
    <mergeCell ref="V82:W82"/>
    <mergeCell ref="A83:B86"/>
    <mergeCell ref="C83:C86"/>
    <mergeCell ref="D83:E86"/>
    <mergeCell ref="G83:H83"/>
    <mergeCell ref="T83:U83"/>
    <mergeCell ref="V83:W83"/>
    <mergeCell ref="G84:H84"/>
    <mergeCell ref="T84:U84"/>
    <mergeCell ref="V84:W84"/>
    <mergeCell ref="G85:H85"/>
    <mergeCell ref="T85:U85"/>
    <mergeCell ref="V85:W85"/>
    <mergeCell ref="G86:H86"/>
    <mergeCell ref="T86:U86"/>
    <mergeCell ref="V86:W86"/>
    <mergeCell ref="A87:B90"/>
    <mergeCell ref="C87:C90"/>
    <mergeCell ref="D87:E90"/>
    <mergeCell ref="G87:H87"/>
    <mergeCell ref="T87:U87"/>
    <mergeCell ref="V87:W87"/>
    <mergeCell ref="G88:H88"/>
    <mergeCell ref="T93:U93"/>
    <mergeCell ref="V93:W93"/>
    <mergeCell ref="T88:U88"/>
    <mergeCell ref="V88:W88"/>
    <mergeCell ref="G89:H89"/>
    <mergeCell ref="T89:U89"/>
    <mergeCell ref="V89:W89"/>
    <mergeCell ref="G90:H90"/>
    <mergeCell ref="T90:U90"/>
    <mergeCell ref="V90:W90"/>
    <mergeCell ref="G94:H94"/>
    <mergeCell ref="T94:U94"/>
    <mergeCell ref="V94:W94"/>
    <mergeCell ref="G91:H91"/>
    <mergeCell ref="T91:U91"/>
    <mergeCell ref="V91:W91"/>
    <mergeCell ref="G92:H92"/>
    <mergeCell ref="T92:U92"/>
    <mergeCell ref="V92:W92"/>
    <mergeCell ref="G93:H9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63"/>
  <sheetViews>
    <sheetView view="pageLayout" workbookViewId="0" topLeftCell="A1">
      <selection activeCell="N4" sqref="N4"/>
    </sheetView>
  </sheetViews>
  <sheetFormatPr defaultColWidth="20.83203125" defaultRowHeight="12.75"/>
  <cols>
    <col min="1" max="1" width="5.16015625" style="50" customWidth="1"/>
    <col min="2" max="2" width="7" style="50" customWidth="1"/>
    <col min="3" max="3" width="8.5" style="50" customWidth="1"/>
    <col min="4" max="4" width="30.33203125" style="50" customWidth="1"/>
    <col min="5" max="5" width="18.83203125" style="50" customWidth="1"/>
    <col min="6" max="6" width="19.83203125" style="50" customWidth="1"/>
    <col min="7" max="7" width="20.16015625" style="50" customWidth="1"/>
    <col min="8" max="8" width="15" style="50" customWidth="1"/>
    <col min="9" max="9" width="17.66015625" style="50" customWidth="1"/>
    <col min="10" max="10" width="3" style="50" customWidth="1"/>
    <col min="11" max="11" width="17.66015625" style="50" customWidth="1"/>
    <col min="12" max="12" width="17.83203125" style="50" customWidth="1"/>
    <col min="13" max="16384" width="20.83203125" style="50" customWidth="1"/>
  </cols>
  <sheetData>
    <row r="1" spans="1:13" ht="39.75" customHeight="1">
      <c r="A1" s="191" t="s">
        <v>177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ht="20.2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79" t="s">
        <v>0</v>
      </c>
    </row>
    <row r="3" spans="1:13" s="79" customFormat="1" ht="19.5" customHeight="1">
      <c r="A3" s="192" t="s">
        <v>61</v>
      </c>
      <c r="B3" s="192" t="s">
        <v>1</v>
      </c>
      <c r="C3" s="192" t="s">
        <v>88</v>
      </c>
      <c r="D3" s="192" t="s">
        <v>176</v>
      </c>
      <c r="E3" s="192" t="s">
        <v>175</v>
      </c>
      <c r="F3" s="199" t="s">
        <v>87</v>
      </c>
      <c r="G3" s="200"/>
      <c r="H3" s="200"/>
      <c r="I3" s="200"/>
      <c r="J3" s="200"/>
      <c r="K3" s="200"/>
      <c r="L3" s="201"/>
      <c r="M3" s="192" t="s">
        <v>86</v>
      </c>
    </row>
    <row r="4" spans="1:13" s="79" customFormat="1" ht="19.5" customHeight="1">
      <c r="A4" s="192"/>
      <c r="B4" s="192"/>
      <c r="C4" s="192"/>
      <c r="D4" s="192"/>
      <c r="E4" s="192"/>
      <c r="F4" s="192" t="s">
        <v>174</v>
      </c>
      <c r="G4" s="192" t="s">
        <v>85</v>
      </c>
      <c r="H4" s="192"/>
      <c r="I4" s="192"/>
      <c r="J4" s="192"/>
      <c r="K4" s="192"/>
      <c r="L4" s="192"/>
      <c r="M4" s="192"/>
    </row>
    <row r="5" spans="1:13" s="79" customFormat="1" ht="19.5" customHeight="1">
      <c r="A5" s="192"/>
      <c r="B5" s="192"/>
      <c r="C5" s="192"/>
      <c r="D5" s="192"/>
      <c r="E5" s="192"/>
      <c r="F5" s="192"/>
      <c r="G5" s="192" t="s">
        <v>84</v>
      </c>
      <c r="H5" s="192" t="s">
        <v>83</v>
      </c>
      <c r="I5" s="80" t="s">
        <v>28</v>
      </c>
      <c r="J5" s="192" t="s">
        <v>173</v>
      </c>
      <c r="K5" s="192"/>
      <c r="L5" s="192" t="s">
        <v>82</v>
      </c>
      <c r="M5" s="192"/>
    </row>
    <row r="6" spans="1:13" s="79" customFormat="1" ht="29.25" customHeight="1">
      <c r="A6" s="192"/>
      <c r="B6" s="192"/>
      <c r="C6" s="192"/>
      <c r="D6" s="192"/>
      <c r="E6" s="192"/>
      <c r="F6" s="192"/>
      <c r="G6" s="192"/>
      <c r="H6" s="192"/>
      <c r="I6" s="192" t="s">
        <v>81</v>
      </c>
      <c r="J6" s="192"/>
      <c r="K6" s="192"/>
      <c r="L6" s="192"/>
      <c r="M6" s="192"/>
    </row>
    <row r="7" spans="1:13" s="79" customFormat="1" ht="19.5" customHeight="1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</row>
    <row r="8" spans="1:13" s="79" customFormat="1" ht="45.75" customHeight="1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</row>
    <row r="9" spans="1:13" s="77" customFormat="1" ht="10.5" customHeight="1">
      <c r="A9" s="78">
        <v>1</v>
      </c>
      <c r="B9" s="78">
        <v>2</v>
      </c>
      <c r="C9" s="78">
        <v>3</v>
      </c>
      <c r="D9" s="78">
        <v>4</v>
      </c>
      <c r="E9" s="78">
        <v>5</v>
      </c>
      <c r="F9" s="78">
        <v>6</v>
      </c>
      <c r="G9" s="78">
        <v>7</v>
      </c>
      <c r="H9" s="78">
        <v>8</v>
      </c>
      <c r="I9" s="78">
        <v>9</v>
      </c>
      <c r="J9" s="202">
        <v>10</v>
      </c>
      <c r="K9" s="203"/>
      <c r="L9" s="78">
        <v>11</v>
      </c>
      <c r="M9" s="78">
        <v>12</v>
      </c>
    </row>
    <row r="10" spans="1:13" ht="14.25" customHeight="1">
      <c r="A10" s="204" t="s">
        <v>62</v>
      </c>
      <c r="B10" s="218" t="s">
        <v>49</v>
      </c>
      <c r="C10" s="218" t="s">
        <v>48</v>
      </c>
      <c r="D10" s="209" t="s">
        <v>172</v>
      </c>
      <c r="E10" s="206">
        <f>E14+E15</f>
        <v>7378010</v>
      </c>
      <c r="F10" s="206">
        <f>G10+H10+K10+K11+K12+K13+L10</f>
        <v>3739000</v>
      </c>
      <c r="G10" s="206">
        <v>0</v>
      </c>
      <c r="H10" s="206">
        <v>0</v>
      </c>
      <c r="I10" s="212">
        <v>0</v>
      </c>
      <c r="J10" s="66" t="s">
        <v>164</v>
      </c>
      <c r="K10" s="76">
        <v>1434000</v>
      </c>
      <c r="L10" s="223">
        <v>2305000</v>
      </c>
      <c r="M10" s="193" t="s">
        <v>71</v>
      </c>
    </row>
    <row r="11" spans="1:13" ht="14.25" customHeight="1">
      <c r="A11" s="205"/>
      <c r="B11" s="219"/>
      <c r="C11" s="219"/>
      <c r="D11" s="210"/>
      <c r="E11" s="207"/>
      <c r="F11" s="207"/>
      <c r="G11" s="207"/>
      <c r="H11" s="207"/>
      <c r="I11" s="213"/>
      <c r="J11" s="64" t="s">
        <v>163</v>
      </c>
      <c r="K11" s="75"/>
      <c r="L11" s="224"/>
      <c r="M11" s="194"/>
    </row>
    <row r="12" spans="1:13" ht="14.25" customHeight="1">
      <c r="A12" s="205"/>
      <c r="B12" s="219"/>
      <c r="C12" s="219"/>
      <c r="D12" s="210"/>
      <c r="E12" s="207"/>
      <c r="F12" s="207"/>
      <c r="G12" s="207"/>
      <c r="H12" s="207"/>
      <c r="I12" s="213"/>
      <c r="J12" s="64" t="s">
        <v>162</v>
      </c>
      <c r="K12" s="75"/>
      <c r="L12" s="224"/>
      <c r="M12" s="194"/>
    </row>
    <row r="13" spans="1:13" ht="14.25" customHeight="1">
      <c r="A13" s="205"/>
      <c r="B13" s="219"/>
      <c r="C13" s="219"/>
      <c r="D13" s="211"/>
      <c r="E13" s="207"/>
      <c r="F13" s="207"/>
      <c r="G13" s="207"/>
      <c r="H13" s="207"/>
      <c r="I13" s="213"/>
      <c r="J13" s="63" t="s">
        <v>161</v>
      </c>
      <c r="K13" s="74"/>
      <c r="L13" s="224"/>
      <c r="M13" s="195"/>
    </row>
    <row r="14" spans="1:13" ht="12.75" customHeight="1">
      <c r="A14" s="58"/>
      <c r="B14" s="58"/>
      <c r="C14" s="58"/>
      <c r="D14" s="57" t="s">
        <v>159</v>
      </c>
      <c r="E14" s="56">
        <v>3411828</v>
      </c>
      <c r="F14" s="56">
        <v>1239000</v>
      </c>
      <c r="G14" s="56">
        <v>0</v>
      </c>
      <c r="H14" s="56">
        <v>0</v>
      </c>
      <c r="I14" s="56">
        <v>0</v>
      </c>
      <c r="J14" s="185">
        <v>459000</v>
      </c>
      <c r="K14" s="186"/>
      <c r="L14" s="56">
        <v>780000</v>
      </c>
      <c r="M14" s="55"/>
    </row>
    <row r="15" spans="1:13" ht="12.75" customHeight="1">
      <c r="A15" s="58"/>
      <c r="B15" s="58"/>
      <c r="C15" s="58"/>
      <c r="D15" s="57" t="s">
        <v>158</v>
      </c>
      <c r="E15" s="56">
        <v>3966182</v>
      </c>
      <c r="F15" s="56">
        <v>2500000</v>
      </c>
      <c r="G15" s="56">
        <v>0</v>
      </c>
      <c r="H15" s="56">
        <v>0</v>
      </c>
      <c r="I15" s="56">
        <v>0</v>
      </c>
      <c r="J15" s="185">
        <v>975000</v>
      </c>
      <c r="K15" s="186"/>
      <c r="L15" s="56">
        <v>1525000</v>
      </c>
      <c r="M15" s="55"/>
    </row>
    <row r="16" spans="1:13" ht="79.5" customHeight="1">
      <c r="A16" s="58" t="s">
        <v>63</v>
      </c>
      <c r="B16" s="58">
        <v>700</v>
      </c>
      <c r="C16" s="58">
        <v>70005</v>
      </c>
      <c r="D16" s="59" t="s">
        <v>171</v>
      </c>
      <c r="E16" s="56">
        <v>209396</v>
      </c>
      <c r="F16" s="56">
        <f>G16</f>
        <v>42000</v>
      </c>
      <c r="G16" s="56">
        <v>42000</v>
      </c>
      <c r="H16" s="56">
        <v>0</v>
      </c>
      <c r="I16" s="56">
        <v>0</v>
      </c>
      <c r="J16" s="196" t="s">
        <v>72</v>
      </c>
      <c r="K16" s="197"/>
      <c r="L16" s="56">
        <v>0</v>
      </c>
      <c r="M16" s="55" t="s">
        <v>71</v>
      </c>
    </row>
    <row r="17" spans="1:13" ht="12.75" customHeight="1">
      <c r="A17" s="58"/>
      <c r="B17" s="58"/>
      <c r="C17" s="58"/>
      <c r="D17" s="57" t="s">
        <v>159</v>
      </c>
      <c r="E17" s="56">
        <f>E16</f>
        <v>209396</v>
      </c>
      <c r="F17" s="56">
        <f>F16</f>
        <v>42000</v>
      </c>
      <c r="G17" s="56">
        <f>G16</f>
        <v>42000</v>
      </c>
      <c r="H17" s="56">
        <v>0</v>
      </c>
      <c r="I17" s="56">
        <v>0</v>
      </c>
      <c r="J17" s="185">
        <v>0</v>
      </c>
      <c r="K17" s="186"/>
      <c r="L17" s="56">
        <v>0</v>
      </c>
      <c r="M17" s="55"/>
    </row>
    <row r="18" spans="1:13" ht="12.75" customHeight="1">
      <c r="A18" s="58"/>
      <c r="B18" s="58"/>
      <c r="C18" s="58"/>
      <c r="D18" s="57" t="s">
        <v>158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185">
        <v>0</v>
      </c>
      <c r="K18" s="186"/>
      <c r="L18" s="56">
        <v>0</v>
      </c>
      <c r="M18" s="55"/>
    </row>
    <row r="19" spans="1:13" ht="66.75" customHeight="1">
      <c r="A19" s="71" t="s">
        <v>64</v>
      </c>
      <c r="B19" s="71">
        <v>700</v>
      </c>
      <c r="C19" s="71">
        <v>70005</v>
      </c>
      <c r="D19" s="72" t="s">
        <v>180</v>
      </c>
      <c r="E19" s="70">
        <v>4301898</v>
      </c>
      <c r="F19" s="70">
        <v>4206778</v>
      </c>
      <c r="G19" s="70">
        <v>904330</v>
      </c>
      <c r="H19" s="70">
        <v>0</v>
      </c>
      <c r="I19" s="70">
        <v>0</v>
      </c>
      <c r="J19" s="187" t="s">
        <v>181</v>
      </c>
      <c r="K19" s="188"/>
      <c r="L19" s="70">
        <v>2103389</v>
      </c>
      <c r="M19" s="69" t="s">
        <v>71</v>
      </c>
    </row>
    <row r="20" spans="1:13" ht="12.75" customHeight="1">
      <c r="A20" s="71"/>
      <c r="B20" s="71"/>
      <c r="C20" s="71"/>
      <c r="D20" s="82" t="s">
        <v>159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189">
        <v>0</v>
      </c>
      <c r="K20" s="190"/>
      <c r="L20" s="70">
        <v>0</v>
      </c>
      <c r="M20" s="69"/>
    </row>
    <row r="21" spans="1:13" ht="12.75" customHeight="1">
      <c r="A21" s="71"/>
      <c r="B21" s="71"/>
      <c r="C21" s="71"/>
      <c r="D21" s="82" t="s">
        <v>158</v>
      </c>
      <c r="E21" s="70">
        <v>4301898</v>
      </c>
      <c r="F21" s="70">
        <v>4206778</v>
      </c>
      <c r="G21" s="70">
        <v>904330</v>
      </c>
      <c r="H21" s="70">
        <v>0</v>
      </c>
      <c r="I21" s="70">
        <v>0</v>
      </c>
      <c r="J21" s="189">
        <v>1199059</v>
      </c>
      <c r="K21" s="190"/>
      <c r="L21" s="70">
        <v>2103389</v>
      </c>
      <c r="M21" s="69"/>
    </row>
    <row r="22" spans="1:13" ht="75.75" customHeight="1">
      <c r="A22" s="58" t="s">
        <v>65</v>
      </c>
      <c r="B22" s="58">
        <v>720</v>
      </c>
      <c r="C22" s="58">
        <v>72095</v>
      </c>
      <c r="D22" s="68" t="s">
        <v>170</v>
      </c>
      <c r="E22" s="56">
        <v>337055</v>
      </c>
      <c r="F22" s="56">
        <f>G22+H22+L22</f>
        <v>325043</v>
      </c>
      <c r="G22" s="56">
        <v>57124</v>
      </c>
      <c r="H22" s="56">
        <v>0</v>
      </c>
      <c r="I22" s="56">
        <v>0</v>
      </c>
      <c r="J22" s="196" t="s">
        <v>72</v>
      </c>
      <c r="K22" s="222"/>
      <c r="L22" s="56">
        <v>267919</v>
      </c>
      <c r="M22" s="73" t="s">
        <v>71</v>
      </c>
    </row>
    <row r="23" spans="1:13" ht="12.75" customHeight="1">
      <c r="A23" s="58"/>
      <c r="B23" s="58"/>
      <c r="C23" s="58"/>
      <c r="D23" s="57" t="s">
        <v>159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185">
        <v>0</v>
      </c>
      <c r="K23" s="186"/>
      <c r="L23" s="56">
        <v>0</v>
      </c>
      <c r="M23" s="73"/>
    </row>
    <row r="24" spans="1:13" ht="12.75" customHeight="1">
      <c r="A24" s="58"/>
      <c r="B24" s="58"/>
      <c r="C24" s="58"/>
      <c r="D24" s="57" t="s">
        <v>158</v>
      </c>
      <c r="E24" s="56">
        <f>E22</f>
        <v>337055</v>
      </c>
      <c r="F24" s="56">
        <f>F22</f>
        <v>325043</v>
      </c>
      <c r="G24" s="56">
        <f>G22</f>
        <v>57124</v>
      </c>
      <c r="H24" s="56">
        <v>0</v>
      </c>
      <c r="I24" s="56">
        <v>0</v>
      </c>
      <c r="J24" s="185">
        <v>0</v>
      </c>
      <c r="K24" s="186"/>
      <c r="L24" s="56">
        <f>L22</f>
        <v>267919</v>
      </c>
      <c r="M24" s="73"/>
    </row>
    <row r="25" spans="1:13" ht="107.25" customHeight="1">
      <c r="A25" s="58" t="s">
        <v>80</v>
      </c>
      <c r="B25" s="58">
        <v>720</v>
      </c>
      <c r="C25" s="58">
        <v>72095</v>
      </c>
      <c r="D25" s="68" t="s">
        <v>169</v>
      </c>
      <c r="E25" s="56">
        <v>887567</v>
      </c>
      <c r="F25" s="56">
        <f>G25+H25+L25</f>
        <v>781530</v>
      </c>
      <c r="G25" s="56">
        <v>160565</v>
      </c>
      <c r="H25" s="56">
        <v>0</v>
      </c>
      <c r="I25" s="56">
        <v>0</v>
      </c>
      <c r="J25" s="196" t="s">
        <v>72</v>
      </c>
      <c r="K25" s="197"/>
      <c r="L25" s="56">
        <v>620965</v>
      </c>
      <c r="M25" s="73" t="s">
        <v>71</v>
      </c>
    </row>
    <row r="26" spans="1:13" ht="12.75" customHeight="1">
      <c r="A26" s="58"/>
      <c r="B26" s="58"/>
      <c r="C26" s="58"/>
      <c r="D26" s="57" t="s">
        <v>159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185">
        <v>0</v>
      </c>
      <c r="K26" s="186"/>
      <c r="L26" s="56">
        <v>0</v>
      </c>
      <c r="M26" s="55"/>
    </row>
    <row r="27" spans="1:13" ht="18" customHeight="1">
      <c r="A27" s="58"/>
      <c r="B27" s="58"/>
      <c r="C27" s="58"/>
      <c r="D27" s="57" t="s">
        <v>158</v>
      </c>
      <c r="E27" s="56">
        <f>E25</f>
        <v>887567</v>
      </c>
      <c r="F27" s="56">
        <f>F25</f>
        <v>781530</v>
      </c>
      <c r="G27" s="56">
        <f>G25</f>
        <v>160565</v>
      </c>
      <c r="H27" s="56">
        <v>0</v>
      </c>
      <c r="I27" s="56">
        <v>0</v>
      </c>
      <c r="J27" s="185">
        <v>0</v>
      </c>
      <c r="K27" s="186"/>
      <c r="L27" s="56">
        <f>L25</f>
        <v>620965</v>
      </c>
      <c r="M27" s="55"/>
    </row>
    <row r="28" spans="1:13" ht="58.5" customHeight="1">
      <c r="A28" s="58" t="s">
        <v>79</v>
      </c>
      <c r="B28" s="58">
        <v>801</v>
      </c>
      <c r="C28" s="58">
        <v>80195</v>
      </c>
      <c r="D28" s="68" t="s">
        <v>168</v>
      </c>
      <c r="E28" s="56">
        <v>800310</v>
      </c>
      <c r="F28" s="70">
        <f>G28+H28+L28</f>
        <v>287072</v>
      </c>
      <c r="G28" s="56">
        <v>0</v>
      </c>
      <c r="H28" s="56">
        <v>0</v>
      </c>
      <c r="I28" s="56">
        <v>0</v>
      </c>
      <c r="J28" s="196" t="s">
        <v>72</v>
      </c>
      <c r="K28" s="197"/>
      <c r="L28" s="70">
        <v>287072</v>
      </c>
      <c r="M28" s="55" t="s">
        <v>127</v>
      </c>
    </row>
    <row r="29" spans="1:13" ht="12.75" customHeight="1">
      <c r="A29" s="58"/>
      <c r="B29" s="58"/>
      <c r="C29" s="58"/>
      <c r="D29" s="57" t="s">
        <v>159</v>
      </c>
      <c r="E29" s="56">
        <f>E28</f>
        <v>800310</v>
      </c>
      <c r="F29" s="70">
        <f>F28</f>
        <v>287072</v>
      </c>
      <c r="G29" s="56">
        <f>G28</f>
        <v>0</v>
      </c>
      <c r="H29" s="56">
        <f>H28</f>
        <v>0</v>
      </c>
      <c r="I29" s="56">
        <f>I28</f>
        <v>0</v>
      </c>
      <c r="J29" s="181">
        <v>0</v>
      </c>
      <c r="K29" s="182"/>
      <c r="L29" s="70">
        <f>L28</f>
        <v>287072</v>
      </c>
      <c r="M29" s="55"/>
    </row>
    <row r="30" spans="1:13" ht="12.75" customHeight="1">
      <c r="A30" s="58"/>
      <c r="B30" s="58"/>
      <c r="C30" s="58"/>
      <c r="D30" s="57" t="s">
        <v>158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181">
        <v>0</v>
      </c>
      <c r="K30" s="182"/>
      <c r="L30" s="56">
        <v>0</v>
      </c>
      <c r="M30" s="55"/>
    </row>
    <row r="31" spans="1:13" ht="56.25" customHeight="1">
      <c r="A31" s="71" t="s">
        <v>78</v>
      </c>
      <c r="B31" s="71">
        <v>600</v>
      </c>
      <c r="C31" s="71">
        <v>60014</v>
      </c>
      <c r="D31" s="72" t="s">
        <v>167</v>
      </c>
      <c r="E31" s="70">
        <v>313733</v>
      </c>
      <c r="F31" s="70">
        <v>54810</v>
      </c>
      <c r="G31" s="70">
        <v>54810</v>
      </c>
      <c r="H31" s="70">
        <v>0</v>
      </c>
      <c r="I31" s="70">
        <v>0</v>
      </c>
      <c r="J31" s="187" t="s">
        <v>72</v>
      </c>
      <c r="K31" s="188"/>
      <c r="L31" s="70">
        <v>0</v>
      </c>
      <c r="M31" s="69" t="s">
        <v>124</v>
      </c>
    </row>
    <row r="32" spans="1:13" ht="18" customHeight="1">
      <c r="A32" s="71"/>
      <c r="B32" s="71"/>
      <c r="C32" s="71"/>
      <c r="D32" s="82" t="s">
        <v>159</v>
      </c>
      <c r="E32" s="70">
        <v>313733</v>
      </c>
      <c r="F32" s="70">
        <v>54810</v>
      </c>
      <c r="G32" s="70">
        <v>54810</v>
      </c>
      <c r="H32" s="70">
        <v>0</v>
      </c>
      <c r="I32" s="70">
        <v>0</v>
      </c>
      <c r="J32" s="189">
        <v>0</v>
      </c>
      <c r="K32" s="190"/>
      <c r="L32" s="70">
        <v>0</v>
      </c>
      <c r="M32" s="69"/>
    </row>
    <row r="33" spans="1:13" ht="18.75" customHeight="1">
      <c r="A33" s="71"/>
      <c r="B33" s="71"/>
      <c r="C33" s="71"/>
      <c r="D33" s="82" t="s">
        <v>158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189">
        <v>0</v>
      </c>
      <c r="K33" s="190"/>
      <c r="L33" s="70">
        <v>0</v>
      </c>
      <c r="M33" s="69"/>
    </row>
    <row r="34" spans="1:13" ht="99" customHeight="1">
      <c r="A34" s="71" t="s">
        <v>77</v>
      </c>
      <c r="B34" s="71">
        <v>600</v>
      </c>
      <c r="C34" s="71">
        <v>60014</v>
      </c>
      <c r="D34" s="72" t="s">
        <v>205</v>
      </c>
      <c r="E34" s="70">
        <v>6254872</v>
      </c>
      <c r="F34" s="70">
        <v>2870142</v>
      </c>
      <c r="G34" s="70">
        <v>688057</v>
      </c>
      <c r="H34" s="70">
        <v>0</v>
      </c>
      <c r="I34" s="70">
        <v>0</v>
      </c>
      <c r="J34" s="187" t="s">
        <v>178</v>
      </c>
      <c r="K34" s="188"/>
      <c r="L34" s="70">
        <v>1722085</v>
      </c>
      <c r="M34" s="69" t="s">
        <v>124</v>
      </c>
    </row>
    <row r="35" spans="1:13" ht="12.75" customHeight="1">
      <c r="A35" s="71"/>
      <c r="B35" s="71"/>
      <c r="C35" s="71"/>
      <c r="D35" s="82" t="s">
        <v>159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189">
        <v>0</v>
      </c>
      <c r="K35" s="190"/>
      <c r="L35" s="70">
        <v>0</v>
      </c>
      <c r="M35" s="69"/>
    </row>
    <row r="36" spans="1:13" ht="12.75" customHeight="1">
      <c r="A36" s="71"/>
      <c r="B36" s="71"/>
      <c r="C36" s="71"/>
      <c r="D36" s="82" t="s">
        <v>158</v>
      </c>
      <c r="E36" s="70">
        <v>6254872</v>
      </c>
      <c r="F36" s="70">
        <v>2870142</v>
      </c>
      <c r="G36" s="70">
        <v>688057</v>
      </c>
      <c r="H36" s="70">
        <v>0</v>
      </c>
      <c r="I36" s="70">
        <v>0</v>
      </c>
      <c r="J36" s="189">
        <v>460000</v>
      </c>
      <c r="K36" s="190"/>
      <c r="L36" s="70">
        <v>1722085</v>
      </c>
      <c r="M36" s="69"/>
    </row>
    <row r="37" spans="1:13" ht="124.5" customHeight="1">
      <c r="A37" s="71" t="s">
        <v>76</v>
      </c>
      <c r="B37" s="71">
        <v>852</v>
      </c>
      <c r="C37" s="71">
        <v>85202</v>
      </c>
      <c r="D37" s="83" t="s">
        <v>166</v>
      </c>
      <c r="E37" s="70">
        <v>5422027</v>
      </c>
      <c r="F37" s="70">
        <v>718598</v>
      </c>
      <c r="G37" s="70">
        <v>112720</v>
      </c>
      <c r="H37" s="70">
        <v>0</v>
      </c>
      <c r="I37" s="70">
        <v>0</v>
      </c>
      <c r="J37" s="183" t="s">
        <v>72</v>
      </c>
      <c r="K37" s="184"/>
      <c r="L37" s="70">
        <v>605878</v>
      </c>
      <c r="M37" s="69" t="s">
        <v>117</v>
      </c>
    </row>
    <row r="38" spans="1:13" ht="12.75" customHeight="1">
      <c r="A38" s="71"/>
      <c r="B38" s="71"/>
      <c r="C38" s="71"/>
      <c r="D38" s="82" t="s">
        <v>159</v>
      </c>
      <c r="E38" s="70">
        <v>377057</v>
      </c>
      <c r="F38" s="70">
        <v>103386</v>
      </c>
      <c r="G38" s="70">
        <v>15508</v>
      </c>
      <c r="H38" s="70">
        <f>H37</f>
        <v>0</v>
      </c>
      <c r="I38" s="70">
        <f>I37</f>
        <v>0</v>
      </c>
      <c r="J38" s="220">
        <v>0</v>
      </c>
      <c r="K38" s="221"/>
      <c r="L38" s="70">
        <v>87878</v>
      </c>
      <c r="M38" s="69"/>
    </row>
    <row r="39" spans="1:13" ht="12.75" customHeight="1">
      <c r="A39" s="71"/>
      <c r="B39" s="71"/>
      <c r="C39" s="71"/>
      <c r="D39" s="82" t="s">
        <v>158</v>
      </c>
      <c r="E39" s="70">
        <v>5044970</v>
      </c>
      <c r="F39" s="70">
        <v>615212</v>
      </c>
      <c r="G39" s="70">
        <v>97212</v>
      </c>
      <c r="H39" s="70">
        <v>0</v>
      </c>
      <c r="I39" s="70">
        <v>0</v>
      </c>
      <c r="J39" s="220">
        <v>0</v>
      </c>
      <c r="K39" s="221"/>
      <c r="L39" s="70">
        <v>518000</v>
      </c>
      <c r="M39" s="69"/>
    </row>
    <row r="40" spans="1:13" ht="114" customHeight="1">
      <c r="A40" s="71" t="s">
        <v>75</v>
      </c>
      <c r="B40" s="71">
        <v>801</v>
      </c>
      <c r="C40" s="71">
        <v>80195</v>
      </c>
      <c r="D40" s="83" t="s">
        <v>186</v>
      </c>
      <c r="E40" s="70">
        <v>1485609</v>
      </c>
      <c r="F40" s="70">
        <f>G40+H40+L40</f>
        <v>279799</v>
      </c>
      <c r="G40" s="70">
        <v>41971</v>
      </c>
      <c r="H40" s="70">
        <v>0</v>
      </c>
      <c r="I40" s="70">
        <v>0</v>
      </c>
      <c r="J40" s="183" t="s">
        <v>72</v>
      </c>
      <c r="K40" s="184"/>
      <c r="L40" s="70">
        <v>237828</v>
      </c>
      <c r="M40" s="69" t="s">
        <v>127</v>
      </c>
    </row>
    <row r="41" spans="1:13" ht="12.75" customHeight="1">
      <c r="A41" s="71"/>
      <c r="B41" s="71"/>
      <c r="C41" s="71"/>
      <c r="D41" s="82" t="s">
        <v>159</v>
      </c>
      <c r="E41" s="70">
        <v>1485609</v>
      </c>
      <c r="F41" s="70">
        <f>F40</f>
        <v>279799</v>
      </c>
      <c r="G41" s="70">
        <f>G40</f>
        <v>41971</v>
      </c>
      <c r="H41" s="70">
        <f>H40</f>
        <v>0</v>
      </c>
      <c r="I41" s="70">
        <f>I40</f>
        <v>0</v>
      </c>
      <c r="J41" s="220">
        <v>0</v>
      </c>
      <c r="K41" s="221"/>
      <c r="L41" s="70">
        <f>L40</f>
        <v>237828</v>
      </c>
      <c r="M41" s="69"/>
    </row>
    <row r="42" spans="1:13" ht="12.75" customHeight="1">
      <c r="A42" s="71"/>
      <c r="B42" s="71"/>
      <c r="C42" s="71"/>
      <c r="D42" s="82" t="s">
        <v>158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220">
        <v>0</v>
      </c>
      <c r="K42" s="221"/>
      <c r="L42" s="70">
        <v>0</v>
      </c>
      <c r="M42" s="69"/>
    </row>
    <row r="43" spans="1:14" ht="57.75" customHeight="1">
      <c r="A43" s="71" t="s">
        <v>74</v>
      </c>
      <c r="B43" s="71">
        <v>851</v>
      </c>
      <c r="C43" s="71">
        <v>85195</v>
      </c>
      <c r="D43" s="72" t="s">
        <v>204</v>
      </c>
      <c r="E43" s="70">
        <v>1840990</v>
      </c>
      <c r="F43" s="70">
        <f>G43</f>
        <v>789922</v>
      </c>
      <c r="G43" s="70">
        <v>789922</v>
      </c>
      <c r="H43" s="70">
        <v>0</v>
      </c>
      <c r="I43" s="70">
        <v>0</v>
      </c>
      <c r="J43" s="183" t="s">
        <v>72</v>
      </c>
      <c r="K43" s="184"/>
      <c r="L43" s="70">
        <v>0</v>
      </c>
      <c r="M43" s="69" t="s">
        <v>71</v>
      </c>
      <c r="N43" s="67"/>
    </row>
    <row r="44" spans="1:13" ht="12.75" customHeight="1">
      <c r="A44" s="71"/>
      <c r="B44" s="71"/>
      <c r="C44" s="71"/>
      <c r="D44" s="82" t="s">
        <v>159</v>
      </c>
      <c r="E44" s="70">
        <f>E43</f>
        <v>1840990</v>
      </c>
      <c r="F44" s="70">
        <f>F43</f>
        <v>789922</v>
      </c>
      <c r="G44" s="70">
        <f>G43</f>
        <v>789922</v>
      </c>
      <c r="H44" s="70">
        <v>0</v>
      </c>
      <c r="I44" s="70">
        <v>0</v>
      </c>
      <c r="J44" s="189">
        <v>0</v>
      </c>
      <c r="K44" s="190"/>
      <c r="L44" s="70">
        <v>0</v>
      </c>
      <c r="M44" s="69"/>
    </row>
    <row r="45" spans="1:13" ht="12.75" customHeight="1">
      <c r="A45" s="71"/>
      <c r="B45" s="71"/>
      <c r="C45" s="71"/>
      <c r="D45" s="82" t="s">
        <v>158</v>
      </c>
      <c r="E45" s="70">
        <v>0</v>
      </c>
      <c r="F45" s="70">
        <v>0</v>
      </c>
      <c r="G45" s="70">
        <v>0</v>
      </c>
      <c r="H45" s="70">
        <v>0</v>
      </c>
      <c r="I45" s="70">
        <v>0</v>
      </c>
      <c r="J45" s="189">
        <v>0</v>
      </c>
      <c r="K45" s="190"/>
      <c r="L45" s="70">
        <v>0</v>
      </c>
      <c r="M45" s="69"/>
    </row>
    <row r="46" spans="1:13" ht="12.75" customHeight="1">
      <c r="A46" s="204" t="s">
        <v>73</v>
      </c>
      <c r="B46" s="204">
        <v>852</v>
      </c>
      <c r="C46" s="204">
        <v>85295</v>
      </c>
      <c r="D46" s="209" t="s">
        <v>165</v>
      </c>
      <c r="E46" s="206">
        <v>3328218</v>
      </c>
      <c r="F46" s="206">
        <f>G46+H46+K46+K47+K48+K49+L46</f>
        <v>710713</v>
      </c>
      <c r="G46" s="206">
        <v>0</v>
      </c>
      <c r="H46" s="206">
        <v>0</v>
      </c>
      <c r="I46" s="212">
        <v>0</v>
      </c>
      <c r="J46" s="66" t="s">
        <v>164</v>
      </c>
      <c r="K46" s="65">
        <v>35734</v>
      </c>
      <c r="L46" s="223">
        <v>674979</v>
      </c>
      <c r="M46" s="193" t="s">
        <v>134</v>
      </c>
    </row>
    <row r="47" spans="1:13" ht="12.75" customHeight="1">
      <c r="A47" s="205"/>
      <c r="B47" s="205"/>
      <c r="C47" s="205"/>
      <c r="D47" s="210"/>
      <c r="E47" s="207"/>
      <c r="F47" s="207"/>
      <c r="G47" s="207"/>
      <c r="H47" s="207"/>
      <c r="I47" s="213"/>
      <c r="J47" s="64" t="s">
        <v>163</v>
      </c>
      <c r="K47" s="62"/>
      <c r="L47" s="224"/>
      <c r="M47" s="194"/>
    </row>
    <row r="48" spans="1:13" ht="12.75" customHeight="1">
      <c r="A48" s="205"/>
      <c r="B48" s="205"/>
      <c r="C48" s="205"/>
      <c r="D48" s="210"/>
      <c r="E48" s="207"/>
      <c r="F48" s="207"/>
      <c r="G48" s="207"/>
      <c r="H48" s="207"/>
      <c r="I48" s="213"/>
      <c r="J48" s="64" t="s">
        <v>162</v>
      </c>
      <c r="K48" s="62"/>
      <c r="L48" s="224"/>
      <c r="M48" s="194"/>
    </row>
    <row r="49" spans="1:13" ht="12.75" customHeight="1">
      <c r="A49" s="205"/>
      <c r="B49" s="205"/>
      <c r="C49" s="205"/>
      <c r="D49" s="211"/>
      <c r="E49" s="207"/>
      <c r="F49" s="207"/>
      <c r="G49" s="207"/>
      <c r="H49" s="207"/>
      <c r="I49" s="213"/>
      <c r="J49" s="63" t="s">
        <v>161</v>
      </c>
      <c r="K49" s="61"/>
      <c r="L49" s="224"/>
      <c r="M49" s="195"/>
    </row>
    <row r="50" spans="1:13" ht="12.75" customHeight="1">
      <c r="A50" s="58"/>
      <c r="B50" s="58"/>
      <c r="C50" s="58"/>
      <c r="D50" s="60" t="s">
        <v>159</v>
      </c>
      <c r="E50" s="56">
        <v>3150468</v>
      </c>
      <c r="F50" s="56">
        <f>F46</f>
        <v>710713</v>
      </c>
      <c r="G50" s="56">
        <f>G46</f>
        <v>0</v>
      </c>
      <c r="H50" s="56">
        <v>0</v>
      </c>
      <c r="I50" s="56">
        <v>0</v>
      </c>
      <c r="J50" s="216">
        <f>K46</f>
        <v>35734</v>
      </c>
      <c r="K50" s="217"/>
      <c r="L50" s="56">
        <v>674979</v>
      </c>
      <c r="M50" s="55"/>
    </row>
    <row r="51" spans="1:13" ht="12.75" customHeight="1">
      <c r="A51" s="58"/>
      <c r="B51" s="58"/>
      <c r="C51" s="58"/>
      <c r="D51" s="60" t="s">
        <v>158</v>
      </c>
      <c r="E51" s="56">
        <v>177750</v>
      </c>
      <c r="F51" s="56">
        <v>0</v>
      </c>
      <c r="G51" s="56">
        <v>0</v>
      </c>
      <c r="H51" s="56">
        <v>0</v>
      </c>
      <c r="I51" s="56">
        <v>0</v>
      </c>
      <c r="J51" s="185">
        <v>0</v>
      </c>
      <c r="K51" s="186"/>
      <c r="L51" s="56">
        <v>0</v>
      </c>
      <c r="M51" s="55"/>
    </row>
    <row r="52" spans="1:13" ht="101.25" customHeight="1">
      <c r="A52" s="58" t="s">
        <v>194</v>
      </c>
      <c r="B52" s="58">
        <v>921</v>
      </c>
      <c r="C52" s="58">
        <v>92195</v>
      </c>
      <c r="D52" s="59" t="s">
        <v>160</v>
      </c>
      <c r="E52" s="56">
        <v>18894</v>
      </c>
      <c r="F52" s="56">
        <v>7765</v>
      </c>
      <c r="G52" s="56">
        <v>1324</v>
      </c>
      <c r="H52" s="56">
        <v>0</v>
      </c>
      <c r="I52" s="56">
        <v>0</v>
      </c>
      <c r="J52" s="196" t="s">
        <v>72</v>
      </c>
      <c r="K52" s="197"/>
      <c r="L52" s="56">
        <v>6441</v>
      </c>
      <c r="M52" s="55" t="s">
        <v>71</v>
      </c>
    </row>
    <row r="53" spans="1:13" ht="19.5" customHeight="1">
      <c r="A53" s="58"/>
      <c r="B53" s="58"/>
      <c r="C53" s="58"/>
      <c r="D53" s="59" t="s">
        <v>159</v>
      </c>
      <c r="E53" s="56">
        <f>E52</f>
        <v>18894</v>
      </c>
      <c r="F53" s="56">
        <f>F52</f>
        <v>7765</v>
      </c>
      <c r="G53" s="56">
        <f>G52</f>
        <v>1324</v>
      </c>
      <c r="H53" s="56">
        <v>0</v>
      </c>
      <c r="I53" s="56">
        <v>0</v>
      </c>
      <c r="J53" s="185">
        <v>0</v>
      </c>
      <c r="K53" s="186"/>
      <c r="L53" s="56">
        <v>6441</v>
      </c>
      <c r="M53" s="55"/>
    </row>
    <row r="54" spans="1:13" ht="12.75" customHeight="1">
      <c r="A54" s="58"/>
      <c r="B54" s="58"/>
      <c r="C54" s="58"/>
      <c r="D54" s="57" t="s">
        <v>158</v>
      </c>
      <c r="E54" s="56">
        <v>0</v>
      </c>
      <c r="F54" s="56">
        <v>0</v>
      </c>
      <c r="G54" s="56">
        <v>0</v>
      </c>
      <c r="H54" s="56">
        <v>0</v>
      </c>
      <c r="I54" s="56">
        <v>0</v>
      </c>
      <c r="J54" s="185">
        <v>0</v>
      </c>
      <c r="K54" s="186"/>
      <c r="L54" s="56">
        <v>0</v>
      </c>
      <c r="M54" s="55"/>
    </row>
    <row r="55" spans="1:13" ht="29.25" customHeight="1">
      <c r="A55" s="199" t="s">
        <v>34</v>
      </c>
      <c r="B55" s="200"/>
      <c r="C55" s="200"/>
      <c r="D55" s="201"/>
      <c r="E55" s="54">
        <f>E30+E29+E27+E26+E24+E23+E15+E14+E44+E45+E17+E21+E50+E51+E53+E38+E39+E36+E31+E41+E42</f>
        <v>32578579</v>
      </c>
      <c r="F55" s="54">
        <f>F30+F29+F27+F26+F24+F23+F15+F14+F44+F45+F17+F21+F50+F51+F53+F38+F39+F36+F31+F41+F42</f>
        <v>14813172</v>
      </c>
      <c r="G55" s="54">
        <f>G30+G29+G27+G26+G24+G23+G15+G14+G44+G45+G17+G21+G50+G51+G53+G38+G39+G36+G31+G41+G42</f>
        <v>2852823</v>
      </c>
      <c r="H55" s="54">
        <f>+H30+H29+H27+H26+H24+H23+H15+H14+H44+H45</f>
        <v>0</v>
      </c>
      <c r="I55" s="54">
        <f>I30+I29+I27+I26+I24+I23+I15+I14+I44+I45</f>
        <v>0</v>
      </c>
      <c r="J55" s="214">
        <f>J30+J29+J27+J26+J24+J23+J15+J14+J44+J45+J50+J21+J36</f>
        <v>3128793</v>
      </c>
      <c r="K55" s="215"/>
      <c r="L55" s="54">
        <f>L30+L29+L27+L26+L24+L23+L15+L14+L44+L45+L21+L50+L53+L38+L17+L18+L20+L39+L54+L51+L36+L41+L42</f>
        <v>8831556</v>
      </c>
      <c r="M55" s="53" t="s">
        <v>70</v>
      </c>
    </row>
    <row r="56" spans="7:11" ht="12.75">
      <c r="G56" s="52"/>
      <c r="J56" s="208"/>
      <c r="K56" s="208"/>
    </row>
    <row r="57" spans="1:13" ht="12.75">
      <c r="A57" s="198" t="s">
        <v>69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</row>
    <row r="58" spans="1:13" ht="12.75">
      <c r="A58" s="198" t="s">
        <v>68</v>
      </c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</row>
    <row r="59" spans="1:13" ht="12.75">
      <c r="A59" s="198" t="s">
        <v>67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</row>
    <row r="60" spans="1:13" ht="12.75">
      <c r="A60" s="198" t="s">
        <v>157</v>
      </c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</row>
    <row r="61" spans="1:13" ht="12.75">
      <c r="A61" s="198" t="s">
        <v>66</v>
      </c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</row>
    <row r="62" spans="10:11" ht="12.75">
      <c r="J62" s="225"/>
      <c r="K62" s="225"/>
    </row>
    <row r="63" ht="12.75">
      <c r="E63" s="51"/>
    </row>
  </sheetData>
  <sheetProtection/>
  <mergeCells count="84">
    <mergeCell ref="A61:M61"/>
    <mergeCell ref="A55:D55"/>
    <mergeCell ref="L5:L8"/>
    <mergeCell ref="A57:M57"/>
    <mergeCell ref="J42:K42"/>
    <mergeCell ref="L46:L49"/>
    <mergeCell ref="M46:M49"/>
    <mergeCell ref="J53:K53"/>
    <mergeCell ref="J37:K37"/>
    <mergeCell ref="M3:M8"/>
    <mergeCell ref="J62:K62"/>
    <mergeCell ref="A59:M59"/>
    <mergeCell ref="J51:K51"/>
    <mergeCell ref="J40:K40"/>
    <mergeCell ref="J41:K41"/>
    <mergeCell ref="I6:I8"/>
    <mergeCell ref="J20:K20"/>
    <mergeCell ref="J25:K25"/>
    <mergeCell ref="J54:K54"/>
    <mergeCell ref="J32:K32"/>
    <mergeCell ref="L10:L13"/>
    <mergeCell ref="G4:L4"/>
    <mergeCell ref="J39:K39"/>
    <mergeCell ref="J45:K45"/>
    <mergeCell ref="G10:G13"/>
    <mergeCell ref="J17:K17"/>
    <mergeCell ref="J18:K18"/>
    <mergeCell ref="J21:K21"/>
    <mergeCell ref="J19:K19"/>
    <mergeCell ref="J31:K31"/>
    <mergeCell ref="A46:A49"/>
    <mergeCell ref="B10:B13"/>
    <mergeCell ref="C10:C13"/>
    <mergeCell ref="F46:F49"/>
    <mergeCell ref="G46:G49"/>
    <mergeCell ref="J38:K38"/>
    <mergeCell ref="D10:D13"/>
    <mergeCell ref="J22:K22"/>
    <mergeCell ref="J14:K14"/>
    <mergeCell ref="J15:K15"/>
    <mergeCell ref="J55:K55"/>
    <mergeCell ref="J50:K50"/>
    <mergeCell ref="E3:E8"/>
    <mergeCell ref="G5:G8"/>
    <mergeCell ref="J5:K8"/>
    <mergeCell ref="I10:I13"/>
    <mergeCell ref="J16:K16"/>
    <mergeCell ref="H10:H13"/>
    <mergeCell ref="J44:K44"/>
    <mergeCell ref="J36:K36"/>
    <mergeCell ref="C46:C49"/>
    <mergeCell ref="D46:D49"/>
    <mergeCell ref="E46:E49"/>
    <mergeCell ref="J52:K52"/>
    <mergeCell ref="H46:H49"/>
    <mergeCell ref="I46:I49"/>
    <mergeCell ref="A60:M60"/>
    <mergeCell ref="A58:M58"/>
    <mergeCell ref="F4:F8"/>
    <mergeCell ref="F3:L3"/>
    <mergeCell ref="J9:K9"/>
    <mergeCell ref="A10:A13"/>
    <mergeCell ref="E10:E13"/>
    <mergeCell ref="F10:F13"/>
    <mergeCell ref="J56:K56"/>
    <mergeCell ref="B46:B49"/>
    <mergeCell ref="A1:M1"/>
    <mergeCell ref="A3:A8"/>
    <mergeCell ref="B3:B8"/>
    <mergeCell ref="C3:C8"/>
    <mergeCell ref="D3:D8"/>
    <mergeCell ref="J33:K33"/>
    <mergeCell ref="M10:M13"/>
    <mergeCell ref="H5:H8"/>
    <mergeCell ref="J23:K23"/>
    <mergeCell ref="J28:K28"/>
    <mergeCell ref="J29:K29"/>
    <mergeCell ref="J30:K30"/>
    <mergeCell ref="J43:K43"/>
    <mergeCell ref="J26:K26"/>
    <mergeCell ref="J27:K27"/>
    <mergeCell ref="J24:K24"/>
    <mergeCell ref="J34:K34"/>
    <mergeCell ref="J35:K35"/>
  </mergeCells>
  <printOptions horizontalCentered="1"/>
  <pageMargins left="0.35433070866141736" right="0.3937007874015748" top="0.8661417322834646" bottom="0" header="0.15748031496062992" footer="0"/>
  <pageSetup horizontalDpi="600" verticalDpi="600" orientation="landscape" paperSize="9" scale="75" r:id="rId1"/>
  <headerFooter>
    <oddHeader>&amp;R
Załącznik nr 3
do uchwały Rady Powiatu w Opatowie Nr XXXVIII.64.2013
z dnia 23 grudnia 2013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K129"/>
  <sheetViews>
    <sheetView zoomScalePageLayoutView="0" workbookViewId="0" topLeftCell="A1">
      <selection activeCell="M3" sqref="M3"/>
    </sheetView>
  </sheetViews>
  <sheetFormatPr defaultColWidth="9.33203125" defaultRowHeight="12.75"/>
  <cols>
    <col min="1" max="1" width="6.66015625" style="12" customWidth="1"/>
    <col min="2" max="2" width="39" style="12" customWidth="1"/>
    <col min="3" max="3" width="13.33203125" style="12" customWidth="1"/>
    <col min="4" max="4" width="17.5" style="12" customWidth="1"/>
    <col min="5" max="5" width="7.83203125" style="12" customWidth="1"/>
    <col min="6" max="6" width="11.83203125" style="12" customWidth="1"/>
    <col min="7" max="7" width="29.5" style="12" customWidth="1"/>
    <col min="8" max="8" width="17.83203125" style="12" customWidth="1"/>
    <col min="9" max="9" width="21.83203125" style="12" customWidth="1"/>
    <col min="10" max="16384" width="9.33203125" style="12" customWidth="1"/>
  </cols>
  <sheetData>
    <row r="2" spans="1:9" ht="37.5" customHeight="1">
      <c r="A2" s="49"/>
      <c r="B2" s="49"/>
      <c r="C2" s="49"/>
      <c r="D2" s="49"/>
      <c r="E2" s="49"/>
      <c r="F2" s="49"/>
      <c r="G2" s="288" t="s">
        <v>256</v>
      </c>
      <c r="H2" s="288"/>
      <c r="I2" s="288"/>
    </row>
    <row r="3" spans="1:9" ht="20.25" customHeight="1">
      <c r="A3" s="49"/>
      <c r="B3" s="49"/>
      <c r="C3" s="49"/>
      <c r="D3" s="49"/>
      <c r="E3" s="49"/>
      <c r="F3" s="49"/>
      <c r="G3" s="48"/>
      <c r="H3" s="48"/>
      <c r="I3" s="48"/>
    </row>
    <row r="4" spans="1:9" ht="12.75">
      <c r="A4" s="239" t="s">
        <v>156</v>
      </c>
      <c r="B4" s="239"/>
      <c r="C4" s="239"/>
      <c r="D4" s="239"/>
      <c r="E4" s="239"/>
      <c r="F4" s="239"/>
      <c r="G4" s="239"/>
      <c r="H4" s="239"/>
      <c r="I4" s="239"/>
    </row>
    <row r="5" spans="1:9" ht="12.75">
      <c r="A5" s="239"/>
      <c r="B5" s="239"/>
      <c r="C5" s="239"/>
      <c r="D5" s="239"/>
      <c r="E5" s="239"/>
      <c r="F5" s="239"/>
      <c r="G5" s="239"/>
      <c r="H5" s="239"/>
      <c r="I5" s="239"/>
    </row>
    <row r="6" spans="1:9" ht="12.75">
      <c r="A6" s="239"/>
      <c r="B6" s="239"/>
      <c r="C6" s="239"/>
      <c r="D6" s="239"/>
      <c r="E6" s="239"/>
      <c r="F6" s="239"/>
      <c r="G6" s="239"/>
      <c r="H6" s="239"/>
      <c r="I6" s="239"/>
    </row>
    <row r="7" spans="1:9" ht="12.75">
      <c r="A7" s="47"/>
      <c r="B7" s="47"/>
      <c r="C7" s="47"/>
      <c r="D7" s="47"/>
      <c r="E7" s="47"/>
      <c r="F7" s="47"/>
      <c r="G7" s="47"/>
      <c r="H7" s="47"/>
      <c r="I7" s="47"/>
    </row>
    <row r="8" spans="1:9" ht="19.5" customHeight="1">
      <c r="A8" s="240" t="s">
        <v>155</v>
      </c>
      <c r="B8" s="240" t="s">
        <v>154</v>
      </c>
      <c r="C8" s="240" t="s">
        <v>153</v>
      </c>
      <c r="D8" s="240" t="s">
        <v>86</v>
      </c>
      <c r="E8" s="240" t="s">
        <v>1</v>
      </c>
      <c r="F8" s="240" t="s">
        <v>2</v>
      </c>
      <c r="G8" s="240" t="s">
        <v>152</v>
      </c>
      <c r="H8" s="240"/>
      <c r="I8" s="240" t="s">
        <v>151</v>
      </c>
    </row>
    <row r="9" spans="1:9" ht="66" customHeight="1">
      <c r="A9" s="240"/>
      <c r="B9" s="240"/>
      <c r="C9" s="240"/>
      <c r="D9" s="240"/>
      <c r="E9" s="240"/>
      <c r="F9" s="240"/>
      <c r="G9" s="46" t="s">
        <v>150</v>
      </c>
      <c r="H9" s="46" t="s">
        <v>149</v>
      </c>
      <c r="I9" s="240"/>
    </row>
    <row r="10" spans="1:9" ht="12.75">
      <c r="A10" s="45">
        <v>1</v>
      </c>
      <c r="B10" s="45">
        <v>2</v>
      </c>
      <c r="C10" s="45">
        <v>3</v>
      </c>
      <c r="D10" s="45">
        <v>4</v>
      </c>
      <c r="E10" s="45">
        <v>5</v>
      </c>
      <c r="F10" s="45">
        <v>6</v>
      </c>
      <c r="G10" s="45">
        <v>7</v>
      </c>
      <c r="H10" s="45">
        <v>8</v>
      </c>
      <c r="I10" s="45">
        <v>9</v>
      </c>
    </row>
    <row r="11" spans="1:9" ht="29.25" customHeight="1">
      <c r="A11" s="241" t="s">
        <v>62</v>
      </c>
      <c r="B11" s="15" t="s">
        <v>148</v>
      </c>
      <c r="C11" s="244" t="s">
        <v>140</v>
      </c>
      <c r="D11" s="244" t="s">
        <v>71</v>
      </c>
      <c r="E11" s="247" t="s">
        <v>49</v>
      </c>
      <c r="F11" s="247" t="s">
        <v>48</v>
      </c>
      <c r="G11" s="24" t="s">
        <v>109</v>
      </c>
      <c r="H11" s="44">
        <f>H12+H16</f>
        <v>7378010</v>
      </c>
      <c r="I11" s="44">
        <f>I12+I16</f>
        <v>3739000</v>
      </c>
    </row>
    <row r="12" spans="1:9" ht="31.5" customHeight="1">
      <c r="A12" s="242"/>
      <c r="B12" s="15" t="s">
        <v>147</v>
      </c>
      <c r="C12" s="245"/>
      <c r="D12" s="245"/>
      <c r="E12" s="248"/>
      <c r="F12" s="248"/>
      <c r="G12" s="24" t="s">
        <v>103</v>
      </c>
      <c r="H12" s="44">
        <f>H13+H14+H15</f>
        <v>3411828</v>
      </c>
      <c r="I12" s="44">
        <f>I13+I14+I15</f>
        <v>1239000</v>
      </c>
    </row>
    <row r="13" spans="1:9" ht="45.75" customHeight="1">
      <c r="A13" s="242"/>
      <c r="B13" s="15" t="s">
        <v>146</v>
      </c>
      <c r="C13" s="245"/>
      <c r="D13" s="245"/>
      <c r="E13" s="248"/>
      <c r="F13" s="248"/>
      <c r="G13" s="23" t="s">
        <v>101</v>
      </c>
      <c r="H13" s="43">
        <v>0</v>
      </c>
      <c r="I13" s="43">
        <v>0</v>
      </c>
    </row>
    <row r="14" spans="1:9" ht="21" customHeight="1">
      <c r="A14" s="242"/>
      <c r="B14" s="15" t="s">
        <v>145</v>
      </c>
      <c r="C14" s="245"/>
      <c r="D14" s="245"/>
      <c r="E14" s="248"/>
      <c r="F14" s="248"/>
      <c r="G14" s="23" t="s">
        <v>100</v>
      </c>
      <c r="H14" s="43">
        <v>852957</v>
      </c>
      <c r="I14" s="43">
        <v>459000</v>
      </c>
    </row>
    <row r="15" spans="1:9" ht="26.25" customHeight="1">
      <c r="A15" s="242"/>
      <c r="B15" s="244" t="s">
        <v>144</v>
      </c>
      <c r="C15" s="245"/>
      <c r="D15" s="245"/>
      <c r="E15" s="248"/>
      <c r="F15" s="248"/>
      <c r="G15" s="22" t="s">
        <v>99</v>
      </c>
      <c r="H15" s="43">
        <v>2558871</v>
      </c>
      <c r="I15" s="43">
        <v>780000</v>
      </c>
    </row>
    <row r="16" spans="1:9" ht="15.75" customHeight="1">
      <c r="A16" s="242"/>
      <c r="B16" s="250"/>
      <c r="C16" s="245"/>
      <c r="D16" s="245"/>
      <c r="E16" s="248"/>
      <c r="F16" s="248"/>
      <c r="G16" s="24" t="s">
        <v>102</v>
      </c>
      <c r="H16" s="44">
        <f>H17+H18+H19+H20</f>
        <v>3966182</v>
      </c>
      <c r="I16" s="44">
        <f>I17+I18+I19+I20</f>
        <v>2500000</v>
      </c>
    </row>
    <row r="17" spans="1:9" ht="15" customHeight="1">
      <c r="A17" s="242"/>
      <c r="B17" s="250"/>
      <c r="C17" s="245"/>
      <c r="D17" s="245"/>
      <c r="E17" s="248"/>
      <c r="F17" s="248"/>
      <c r="G17" s="23" t="s">
        <v>101</v>
      </c>
      <c r="H17" s="43">
        <v>0</v>
      </c>
      <c r="I17" s="43">
        <v>0</v>
      </c>
    </row>
    <row r="18" spans="1:9" ht="12.75">
      <c r="A18" s="242"/>
      <c r="B18" s="250"/>
      <c r="C18" s="245"/>
      <c r="D18" s="245"/>
      <c r="E18" s="248"/>
      <c r="F18" s="248"/>
      <c r="G18" s="23" t="s">
        <v>100</v>
      </c>
      <c r="H18" s="43">
        <v>991546</v>
      </c>
      <c r="I18" s="43">
        <v>975000</v>
      </c>
    </row>
    <row r="19" spans="1:9" ht="25.5">
      <c r="A19" s="242"/>
      <c r="B19" s="250"/>
      <c r="C19" s="245"/>
      <c r="D19" s="245"/>
      <c r="E19" s="248"/>
      <c r="F19" s="248"/>
      <c r="G19" s="22" t="s">
        <v>99</v>
      </c>
      <c r="H19" s="43">
        <v>2974636</v>
      </c>
      <c r="I19" s="43">
        <v>1525000</v>
      </c>
    </row>
    <row r="20" spans="1:9" ht="42.75" customHeight="1">
      <c r="A20" s="243"/>
      <c r="B20" s="251"/>
      <c r="C20" s="246"/>
      <c r="D20" s="246"/>
      <c r="E20" s="249"/>
      <c r="F20" s="249"/>
      <c r="G20" s="15" t="s">
        <v>98</v>
      </c>
      <c r="H20" s="43">
        <v>0</v>
      </c>
      <c r="I20" s="43">
        <v>0</v>
      </c>
    </row>
    <row r="21" spans="1:9" ht="43.5" customHeight="1">
      <c r="A21" s="252" t="s">
        <v>63</v>
      </c>
      <c r="B21" s="42" t="s">
        <v>143</v>
      </c>
      <c r="C21" s="244" t="s">
        <v>140</v>
      </c>
      <c r="D21" s="244" t="s">
        <v>71</v>
      </c>
      <c r="E21" s="255">
        <v>720</v>
      </c>
      <c r="F21" s="255">
        <v>72095</v>
      </c>
      <c r="G21" s="24" t="s">
        <v>109</v>
      </c>
      <c r="H21" s="29">
        <f>H22+H26</f>
        <v>337055</v>
      </c>
      <c r="I21" s="29">
        <f>I22+I26</f>
        <v>325043</v>
      </c>
    </row>
    <row r="22" spans="1:9" ht="12.75" customHeight="1">
      <c r="A22" s="253"/>
      <c r="B22" s="256" t="s">
        <v>139</v>
      </c>
      <c r="C22" s="245"/>
      <c r="D22" s="245"/>
      <c r="E22" s="250"/>
      <c r="F22" s="250"/>
      <c r="G22" s="24" t="s">
        <v>103</v>
      </c>
      <c r="H22" s="29">
        <f>H24+H25</f>
        <v>0</v>
      </c>
      <c r="I22" s="29">
        <f>I24+I25</f>
        <v>0</v>
      </c>
    </row>
    <row r="23" spans="1:9" ht="32.25" customHeight="1">
      <c r="A23" s="253"/>
      <c r="B23" s="257"/>
      <c r="C23" s="245"/>
      <c r="D23" s="245"/>
      <c r="E23" s="250"/>
      <c r="F23" s="250"/>
      <c r="G23" s="23" t="s">
        <v>101</v>
      </c>
      <c r="H23" s="27">
        <v>0</v>
      </c>
      <c r="I23" s="27">
        <v>0</v>
      </c>
    </row>
    <row r="24" spans="1:9" ht="12.75" customHeight="1">
      <c r="A24" s="253"/>
      <c r="B24" s="256" t="s">
        <v>142</v>
      </c>
      <c r="C24" s="245"/>
      <c r="D24" s="245"/>
      <c r="E24" s="250"/>
      <c r="F24" s="250"/>
      <c r="G24" s="22" t="s">
        <v>100</v>
      </c>
      <c r="H24" s="27">
        <v>0</v>
      </c>
      <c r="I24" s="27">
        <v>0</v>
      </c>
    </row>
    <row r="25" spans="1:9" ht="25.5">
      <c r="A25" s="253"/>
      <c r="B25" s="258"/>
      <c r="C25" s="245"/>
      <c r="D25" s="245"/>
      <c r="E25" s="250"/>
      <c r="F25" s="250"/>
      <c r="G25" s="22" t="s">
        <v>99</v>
      </c>
      <c r="H25" s="27">
        <v>0</v>
      </c>
      <c r="I25" s="27">
        <v>0</v>
      </c>
    </row>
    <row r="26" spans="1:9" ht="12.75">
      <c r="A26" s="253"/>
      <c r="B26" s="258"/>
      <c r="C26" s="245"/>
      <c r="D26" s="245"/>
      <c r="E26" s="250"/>
      <c r="F26" s="250"/>
      <c r="G26" s="24" t="s">
        <v>102</v>
      </c>
      <c r="H26" s="29">
        <f>H27+H29</f>
        <v>337055</v>
      </c>
      <c r="I26" s="29">
        <f>I27+I28+I29+I30</f>
        <v>325043</v>
      </c>
    </row>
    <row r="27" spans="1:9" ht="12.75">
      <c r="A27" s="253"/>
      <c r="B27" s="258"/>
      <c r="C27" s="245"/>
      <c r="D27" s="245"/>
      <c r="E27" s="250"/>
      <c r="F27" s="250"/>
      <c r="G27" s="23" t="s">
        <v>101</v>
      </c>
      <c r="H27" s="27">
        <v>58926</v>
      </c>
      <c r="I27" s="27">
        <v>57124</v>
      </c>
    </row>
    <row r="28" spans="1:9" ht="12.75">
      <c r="A28" s="253"/>
      <c r="B28" s="258"/>
      <c r="C28" s="245"/>
      <c r="D28" s="245"/>
      <c r="E28" s="250"/>
      <c r="F28" s="250"/>
      <c r="G28" s="23" t="s">
        <v>100</v>
      </c>
      <c r="H28" s="27">
        <v>0</v>
      </c>
      <c r="I28" s="27">
        <v>0</v>
      </c>
    </row>
    <row r="29" spans="1:9" ht="25.5">
      <c r="A29" s="253"/>
      <c r="B29" s="258"/>
      <c r="C29" s="245"/>
      <c r="D29" s="245"/>
      <c r="E29" s="250"/>
      <c r="F29" s="250"/>
      <c r="G29" s="22" t="s">
        <v>99</v>
      </c>
      <c r="H29" s="27">
        <v>278129</v>
      </c>
      <c r="I29" s="27">
        <v>267919</v>
      </c>
    </row>
    <row r="30" spans="1:9" ht="38.25">
      <c r="A30" s="254"/>
      <c r="B30" s="257"/>
      <c r="C30" s="246"/>
      <c r="D30" s="246"/>
      <c r="E30" s="251"/>
      <c r="F30" s="251"/>
      <c r="G30" s="15" t="s">
        <v>98</v>
      </c>
      <c r="H30" s="27">
        <v>0</v>
      </c>
      <c r="I30" s="27">
        <v>0</v>
      </c>
    </row>
    <row r="31" spans="1:9" ht="12.75">
      <c r="A31" s="259" t="s">
        <v>64</v>
      </c>
      <c r="B31" s="260" t="s">
        <v>141</v>
      </c>
      <c r="C31" s="261" t="s">
        <v>140</v>
      </c>
      <c r="D31" s="261" t="s">
        <v>71</v>
      </c>
      <c r="E31" s="261">
        <v>720</v>
      </c>
      <c r="F31" s="261">
        <v>72095</v>
      </c>
      <c r="G31" s="24" t="s">
        <v>109</v>
      </c>
      <c r="H31" s="29">
        <f>H32+H36</f>
        <v>887567</v>
      </c>
      <c r="I31" s="29">
        <f>I32+I36</f>
        <v>781530</v>
      </c>
    </row>
    <row r="32" spans="1:9" ht="12.75">
      <c r="A32" s="259"/>
      <c r="B32" s="261"/>
      <c r="C32" s="261"/>
      <c r="D32" s="261"/>
      <c r="E32" s="261"/>
      <c r="F32" s="261"/>
      <c r="G32" s="24" t="s">
        <v>103</v>
      </c>
      <c r="H32" s="29">
        <f>H33+H34+H35</f>
        <v>0</v>
      </c>
      <c r="I32" s="29">
        <f>I33+I34+I35</f>
        <v>0</v>
      </c>
    </row>
    <row r="33" spans="1:9" ht="12.75">
      <c r="A33" s="259"/>
      <c r="B33" s="261"/>
      <c r="C33" s="261"/>
      <c r="D33" s="261"/>
      <c r="E33" s="261"/>
      <c r="F33" s="261"/>
      <c r="G33" s="23" t="s">
        <v>101</v>
      </c>
      <c r="H33" s="27">
        <v>0</v>
      </c>
      <c r="I33" s="27">
        <v>0</v>
      </c>
    </row>
    <row r="34" spans="1:9" ht="12.75">
      <c r="A34" s="259"/>
      <c r="B34" s="261"/>
      <c r="C34" s="261"/>
      <c r="D34" s="261"/>
      <c r="E34" s="261"/>
      <c r="F34" s="261"/>
      <c r="G34" s="23" t="s">
        <v>100</v>
      </c>
      <c r="H34" s="27">
        <v>0</v>
      </c>
      <c r="I34" s="27">
        <v>0</v>
      </c>
    </row>
    <row r="35" spans="1:9" ht="50.25" customHeight="1">
      <c r="A35" s="259"/>
      <c r="B35" s="15" t="s">
        <v>139</v>
      </c>
      <c r="C35" s="261"/>
      <c r="D35" s="261"/>
      <c r="E35" s="261"/>
      <c r="F35" s="261"/>
      <c r="G35" s="22" t="s">
        <v>99</v>
      </c>
      <c r="H35" s="27">
        <v>0</v>
      </c>
      <c r="I35" s="27">
        <v>0</v>
      </c>
    </row>
    <row r="36" spans="1:9" ht="33.75" customHeight="1">
      <c r="A36" s="259"/>
      <c r="B36" s="15" t="s">
        <v>138</v>
      </c>
      <c r="C36" s="261"/>
      <c r="D36" s="261"/>
      <c r="E36" s="261"/>
      <c r="F36" s="261"/>
      <c r="G36" s="24" t="s">
        <v>102</v>
      </c>
      <c r="H36" s="29">
        <f>H37+H38+H39+H40</f>
        <v>887567</v>
      </c>
      <c r="I36" s="29">
        <f>I37+I38+I39+I40</f>
        <v>781530</v>
      </c>
    </row>
    <row r="37" spans="1:9" ht="12.75">
      <c r="A37" s="259"/>
      <c r="B37" s="261" t="s">
        <v>137</v>
      </c>
      <c r="C37" s="261"/>
      <c r="D37" s="261"/>
      <c r="E37" s="261"/>
      <c r="F37" s="261"/>
      <c r="G37" s="22" t="s">
        <v>101</v>
      </c>
      <c r="H37" s="27">
        <v>181286</v>
      </c>
      <c r="I37" s="27">
        <v>160565</v>
      </c>
    </row>
    <row r="38" spans="1:9" ht="12.75">
      <c r="A38" s="259"/>
      <c r="B38" s="261"/>
      <c r="C38" s="261"/>
      <c r="D38" s="261"/>
      <c r="E38" s="261"/>
      <c r="F38" s="261"/>
      <c r="G38" s="23" t="s">
        <v>100</v>
      </c>
      <c r="H38" s="27">
        <v>0</v>
      </c>
      <c r="I38" s="27">
        <v>0</v>
      </c>
    </row>
    <row r="39" spans="1:9" ht="25.5">
      <c r="A39" s="259"/>
      <c r="B39" s="261"/>
      <c r="C39" s="261"/>
      <c r="D39" s="261"/>
      <c r="E39" s="261"/>
      <c r="F39" s="261"/>
      <c r="G39" s="22" t="s">
        <v>99</v>
      </c>
      <c r="H39" s="27">
        <v>706281</v>
      </c>
      <c r="I39" s="27">
        <v>620965</v>
      </c>
    </row>
    <row r="40" spans="1:9" ht="48" customHeight="1">
      <c r="A40" s="259"/>
      <c r="B40" s="261"/>
      <c r="C40" s="261"/>
      <c r="D40" s="261"/>
      <c r="E40" s="261"/>
      <c r="F40" s="261"/>
      <c r="G40" s="15" t="s">
        <v>98</v>
      </c>
      <c r="H40" s="27">
        <v>0</v>
      </c>
      <c r="I40" s="27">
        <v>0</v>
      </c>
    </row>
    <row r="41" spans="1:9" ht="12.75">
      <c r="A41" s="259" t="s">
        <v>65</v>
      </c>
      <c r="B41" s="263" t="s">
        <v>136</v>
      </c>
      <c r="C41" s="261" t="s">
        <v>135</v>
      </c>
      <c r="D41" s="261" t="s">
        <v>134</v>
      </c>
      <c r="E41" s="261">
        <v>852</v>
      </c>
      <c r="F41" s="261">
        <v>85295</v>
      </c>
      <c r="G41" s="24" t="s">
        <v>109</v>
      </c>
      <c r="H41" s="29">
        <f>H42+H46</f>
        <v>3328218</v>
      </c>
      <c r="I41" s="29">
        <f>I42+I46</f>
        <v>710713</v>
      </c>
    </row>
    <row r="42" spans="1:9" ht="12.75">
      <c r="A42" s="262"/>
      <c r="B42" s="263"/>
      <c r="C42" s="261"/>
      <c r="D42" s="261"/>
      <c r="E42" s="261"/>
      <c r="F42" s="261"/>
      <c r="G42" s="24" t="s">
        <v>103</v>
      </c>
      <c r="H42" s="29">
        <f>H43+H44+H45</f>
        <v>3150468</v>
      </c>
      <c r="I42" s="29">
        <f>I43+I44+I45</f>
        <v>710713</v>
      </c>
    </row>
    <row r="43" spans="1:9" ht="12.75">
      <c r="A43" s="262"/>
      <c r="B43" s="263"/>
      <c r="C43" s="261"/>
      <c r="D43" s="261"/>
      <c r="E43" s="261"/>
      <c r="F43" s="261"/>
      <c r="G43" s="23" t="s">
        <v>101</v>
      </c>
      <c r="H43" s="27">
        <v>101563</v>
      </c>
      <c r="I43" s="27"/>
    </row>
    <row r="44" spans="1:9" ht="12.75">
      <c r="A44" s="262"/>
      <c r="B44" s="263"/>
      <c r="C44" s="261"/>
      <c r="D44" s="261"/>
      <c r="E44" s="261"/>
      <c r="F44" s="261"/>
      <c r="G44" s="23" t="s">
        <v>100</v>
      </c>
      <c r="H44" s="27">
        <v>150553</v>
      </c>
      <c r="I44" s="27">
        <v>35734</v>
      </c>
    </row>
    <row r="45" spans="1:9" ht="25.5">
      <c r="A45" s="262"/>
      <c r="B45" s="15" t="s">
        <v>133</v>
      </c>
      <c r="C45" s="261"/>
      <c r="D45" s="261"/>
      <c r="E45" s="261"/>
      <c r="F45" s="261"/>
      <c r="G45" s="22" t="s">
        <v>99</v>
      </c>
      <c r="H45" s="27">
        <v>2898352</v>
      </c>
      <c r="I45" s="27">
        <v>674979</v>
      </c>
    </row>
    <row r="46" spans="1:9" ht="17.25" customHeight="1">
      <c r="A46" s="262"/>
      <c r="B46" s="15" t="s">
        <v>132</v>
      </c>
      <c r="C46" s="261"/>
      <c r="D46" s="261"/>
      <c r="E46" s="261"/>
      <c r="F46" s="261"/>
      <c r="G46" s="24" t="s">
        <v>102</v>
      </c>
      <c r="H46" s="29">
        <f>H47+H48+H49+H50</f>
        <v>177750</v>
      </c>
      <c r="I46" s="29">
        <f>I47+I48+I49+I50</f>
        <v>0</v>
      </c>
    </row>
    <row r="47" spans="1:9" ht="33.75" customHeight="1">
      <c r="A47" s="262"/>
      <c r="B47" s="15" t="s">
        <v>131</v>
      </c>
      <c r="C47" s="261"/>
      <c r="D47" s="261"/>
      <c r="E47" s="261"/>
      <c r="F47" s="261"/>
      <c r="G47" s="23" t="s">
        <v>101</v>
      </c>
      <c r="H47" s="27">
        <v>0</v>
      </c>
      <c r="I47" s="27">
        <v>0</v>
      </c>
    </row>
    <row r="48" spans="1:9" ht="12.75">
      <c r="A48" s="262"/>
      <c r="B48" s="261" t="s">
        <v>130</v>
      </c>
      <c r="C48" s="261"/>
      <c r="D48" s="261"/>
      <c r="E48" s="261"/>
      <c r="F48" s="261"/>
      <c r="G48" s="23" t="s">
        <v>100</v>
      </c>
      <c r="H48" s="27">
        <v>8937</v>
      </c>
      <c r="I48" s="27">
        <v>0</v>
      </c>
    </row>
    <row r="49" spans="1:9" ht="25.5">
      <c r="A49" s="262"/>
      <c r="B49" s="261"/>
      <c r="C49" s="261"/>
      <c r="D49" s="261"/>
      <c r="E49" s="261"/>
      <c r="F49" s="261"/>
      <c r="G49" s="22" t="s">
        <v>99</v>
      </c>
      <c r="H49" s="27">
        <v>168813</v>
      </c>
      <c r="I49" s="27">
        <v>0</v>
      </c>
    </row>
    <row r="50" spans="1:9" ht="38.25">
      <c r="A50" s="262"/>
      <c r="B50" s="261"/>
      <c r="C50" s="261"/>
      <c r="D50" s="261"/>
      <c r="E50" s="261"/>
      <c r="F50" s="261"/>
      <c r="G50" s="15" t="s">
        <v>98</v>
      </c>
      <c r="H50" s="27">
        <v>0</v>
      </c>
      <c r="I50" s="27">
        <v>0</v>
      </c>
    </row>
    <row r="51" spans="1:9" ht="12.75">
      <c r="A51" s="241" t="s">
        <v>80</v>
      </c>
      <c r="B51" s="264" t="s">
        <v>129</v>
      </c>
      <c r="C51" s="244" t="s">
        <v>128</v>
      </c>
      <c r="D51" s="244" t="s">
        <v>127</v>
      </c>
      <c r="E51" s="252">
        <v>801</v>
      </c>
      <c r="F51" s="252">
        <v>80195</v>
      </c>
      <c r="G51" s="24" t="s">
        <v>109</v>
      </c>
      <c r="H51" s="29">
        <f>SUM(H52+H56)</f>
        <v>800310</v>
      </c>
      <c r="I51" s="20">
        <f>SUM(I52+I56)</f>
        <v>287072</v>
      </c>
    </row>
    <row r="52" spans="1:9" ht="12.75">
      <c r="A52" s="248"/>
      <c r="B52" s="265"/>
      <c r="C52" s="265"/>
      <c r="D52" s="265"/>
      <c r="E52" s="253"/>
      <c r="F52" s="253"/>
      <c r="G52" s="24" t="s">
        <v>103</v>
      </c>
      <c r="H52" s="29">
        <f>SUM(H53:H55)</f>
        <v>800310</v>
      </c>
      <c r="I52" s="20">
        <f>SUM(I53:I55)</f>
        <v>287072</v>
      </c>
    </row>
    <row r="53" spans="1:9" ht="18" customHeight="1">
      <c r="A53" s="248"/>
      <c r="B53" s="265"/>
      <c r="C53" s="265"/>
      <c r="D53" s="265"/>
      <c r="E53" s="253"/>
      <c r="F53" s="253"/>
      <c r="G53" s="23" t="s">
        <v>101</v>
      </c>
      <c r="H53" s="14">
        <v>29830</v>
      </c>
      <c r="I53" s="14"/>
    </row>
    <row r="54" spans="1:9" ht="12.75">
      <c r="A54" s="248"/>
      <c r="B54" s="266"/>
      <c r="C54" s="265"/>
      <c r="D54" s="265"/>
      <c r="E54" s="253"/>
      <c r="F54" s="253"/>
      <c r="G54" s="23" t="s">
        <v>100</v>
      </c>
      <c r="H54" s="14">
        <v>70</v>
      </c>
      <c r="I54" s="14">
        <v>0</v>
      </c>
    </row>
    <row r="55" spans="1:9" ht="42.75" customHeight="1">
      <c r="A55" s="248"/>
      <c r="B55" s="15" t="s">
        <v>126</v>
      </c>
      <c r="C55" s="265"/>
      <c r="D55" s="265"/>
      <c r="E55" s="253"/>
      <c r="F55" s="253"/>
      <c r="G55" s="22" t="s">
        <v>99</v>
      </c>
      <c r="H55" s="27">
        <v>770410</v>
      </c>
      <c r="I55" s="14">
        <v>287072</v>
      </c>
    </row>
    <row r="56" spans="1:9" ht="12.75">
      <c r="A56" s="248"/>
      <c r="B56" s="244" t="s">
        <v>125</v>
      </c>
      <c r="C56" s="265"/>
      <c r="D56" s="265"/>
      <c r="E56" s="253"/>
      <c r="F56" s="253"/>
      <c r="G56" s="24" t="s">
        <v>102</v>
      </c>
      <c r="H56" s="29">
        <f>SUM(H57:H60)</f>
        <v>0</v>
      </c>
      <c r="I56" s="29">
        <f>SUM(I57:I60)</f>
        <v>0</v>
      </c>
    </row>
    <row r="57" spans="1:9" ht="12.75">
      <c r="A57" s="248"/>
      <c r="B57" s="265"/>
      <c r="C57" s="265"/>
      <c r="D57" s="265"/>
      <c r="E57" s="253"/>
      <c r="F57" s="253"/>
      <c r="G57" s="23" t="s">
        <v>101</v>
      </c>
      <c r="H57" s="27">
        <v>0</v>
      </c>
      <c r="I57" s="27">
        <v>0</v>
      </c>
    </row>
    <row r="58" spans="1:9" ht="12.75">
      <c r="A58" s="248"/>
      <c r="B58" s="265"/>
      <c r="C58" s="265"/>
      <c r="D58" s="265"/>
      <c r="E58" s="253"/>
      <c r="F58" s="253"/>
      <c r="G58" s="23" t="s">
        <v>100</v>
      </c>
      <c r="H58" s="27">
        <v>0</v>
      </c>
      <c r="I58" s="27">
        <v>0</v>
      </c>
    </row>
    <row r="59" spans="1:11" ht="25.5">
      <c r="A59" s="248"/>
      <c r="B59" s="265"/>
      <c r="C59" s="265"/>
      <c r="D59" s="265"/>
      <c r="E59" s="253"/>
      <c r="F59" s="253"/>
      <c r="G59" s="22" t="s">
        <v>99</v>
      </c>
      <c r="H59" s="27">
        <v>0</v>
      </c>
      <c r="I59" s="27">
        <v>0</v>
      </c>
      <c r="K59" s="41"/>
    </row>
    <row r="60" spans="1:9" ht="42.75" customHeight="1">
      <c r="A60" s="249"/>
      <c r="B60" s="266"/>
      <c r="C60" s="266"/>
      <c r="D60" s="266"/>
      <c r="E60" s="267"/>
      <c r="F60" s="267"/>
      <c r="G60" s="15" t="s">
        <v>98</v>
      </c>
      <c r="H60" s="27">
        <v>0</v>
      </c>
      <c r="I60" s="27">
        <v>0</v>
      </c>
    </row>
    <row r="61" spans="1:9" ht="12.75">
      <c r="A61" s="226" t="s">
        <v>79</v>
      </c>
      <c r="B61" s="229" t="s">
        <v>122</v>
      </c>
      <c r="C61" s="232" t="s">
        <v>179</v>
      </c>
      <c r="D61" s="235" t="s">
        <v>124</v>
      </c>
      <c r="E61" s="232">
        <v>600</v>
      </c>
      <c r="F61" s="232">
        <v>60014</v>
      </c>
      <c r="G61" s="40" t="s">
        <v>109</v>
      </c>
      <c r="H61" s="20">
        <f>SUM(H62+H66)</f>
        <v>6254872</v>
      </c>
      <c r="I61" s="20">
        <f>SUM(I62+I66)</f>
        <v>2870142</v>
      </c>
    </row>
    <row r="62" spans="1:9" ht="12.75">
      <c r="A62" s="227"/>
      <c r="B62" s="230"/>
      <c r="C62" s="233"/>
      <c r="D62" s="230"/>
      <c r="E62" s="236"/>
      <c r="F62" s="236"/>
      <c r="G62" s="40" t="s">
        <v>103</v>
      </c>
      <c r="H62" s="20">
        <f>SUM(H63:H65)</f>
        <v>0</v>
      </c>
      <c r="I62" s="20">
        <f>SUM(I63:I65)</f>
        <v>0</v>
      </c>
    </row>
    <row r="63" spans="1:9" ht="12.75">
      <c r="A63" s="227"/>
      <c r="B63" s="230"/>
      <c r="C63" s="233"/>
      <c r="D63" s="230"/>
      <c r="E63" s="236"/>
      <c r="F63" s="236"/>
      <c r="G63" s="39" t="s">
        <v>101</v>
      </c>
      <c r="H63" s="14">
        <v>0</v>
      </c>
      <c r="I63" s="14">
        <f>H63</f>
        <v>0</v>
      </c>
    </row>
    <row r="64" spans="1:9" ht="12.75">
      <c r="A64" s="227"/>
      <c r="B64" s="231"/>
      <c r="C64" s="233"/>
      <c r="D64" s="230"/>
      <c r="E64" s="236"/>
      <c r="F64" s="236"/>
      <c r="G64" s="39" t="s">
        <v>100</v>
      </c>
      <c r="H64" s="14">
        <v>0</v>
      </c>
      <c r="I64" s="14">
        <v>0</v>
      </c>
    </row>
    <row r="65" spans="1:9" ht="25.5">
      <c r="A65" s="227"/>
      <c r="B65" s="229" t="s">
        <v>123</v>
      </c>
      <c r="C65" s="233"/>
      <c r="D65" s="230"/>
      <c r="E65" s="236"/>
      <c r="F65" s="236"/>
      <c r="G65" s="37" t="s">
        <v>99</v>
      </c>
      <c r="H65" s="14">
        <v>0</v>
      </c>
      <c r="I65" s="14">
        <f>H65</f>
        <v>0</v>
      </c>
    </row>
    <row r="66" spans="1:9" ht="36" customHeight="1">
      <c r="A66" s="227"/>
      <c r="B66" s="238"/>
      <c r="C66" s="233"/>
      <c r="D66" s="230"/>
      <c r="E66" s="236"/>
      <c r="F66" s="236"/>
      <c r="G66" s="40" t="s">
        <v>102</v>
      </c>
      <c r="H66" s="20">
        <f>H67+H68+H69</f>
        <v>6254872</v>
      </c>
      <c r="I66" s="20">
        <f>SUM(I67:I70)</f>
        <v>2870142</v>
      </c>
    </row>
    <row r="67" spans="1:9" ht="12.75">
      <c r="A67" s="227"/>
      <c r="B67" s="238" t="s">
        <v>206</v>
      </c>
      <c r="C67" s="233"/>
      <c r="D67" s="230"/>
      <c r="E67" s="236"/>
      <c r="F67" s="236"/>
      <c r="G67" s="39" t="s">
        <v>101</v>
      </c>
      <c r="H67" s="14">
        <v>2524668</v>
      </c>
      <c r="I67" s="14">
        <v>1148057</v>
      </c>
    </row>
    <row r="68" spans="1:9" ht="55.5" customHeight="1">
      <c r="A68" s="227"/>
      <c r="B68" s="238"/>
      <c r="C68" s="233"/>
      <c r="D68" s="230"/>
      <c r="E68" s="236"/>
      <c r="F68" s="236"/>
      <c r="G68" s="39" t="s">
        <v>100</v>
      </c>
      <c r="H68" s="14">
        <v>0</v>
      </c>
      <c r="I68" s="14">
        <v>0</v>
      </c>
    </row>
    <row r="69" spans="1:9" ht="25.5">
      <c r="A69" s="227"/>
      <c r="B69" s="38"/>
      <c r="C69" s="233"/>
      <c r="D69" s="230"/>
      <c r="E69" s="236"/>
      <c r="F69" s="236"/>
      <c r="G69" s="37" t="s">
        <v>99</v>
      </c>
      <c r="H69" s="14">
        <v>3730204</v>
      </c>
      <c r="I69" s="14">
        <v>1722085</v>
      </c>
    </row>
    <row r="70" spans="1:9" ht="38.25">
      <c r="A70" s="228"/>
      <c r="B70" s="36"/>
      <c r="C70" s="234"/>
      <c r="D70" s="231"/>
      <c r="E70" s="237"/>
      <c r="F70" s="237"/>
      <c r="G70" s="35" t="s">
        <v>98</v>
      </c>
      <c r="H70" s="14">
        <v>0</v>
      </c>
      <c r="I70" s="14">
        <v>0</v>
      </c>
    </row>
    <row r="71" spans="1:9" ht="12.75">
      <c r="A71" s="241" t="s">
        <v>78</v>
      </c>
      <c r="B71" s="264" t="s">
        <v>122</v>
      </c>
      <c r="C71" s="232" t="s">
        <v>128</v>
      </c>
      <c r="D71" s="244" t="s">
        <v>71</v>
      </c>
      <c r="E71" s="252">
        <v>700</v>
      </c>
      <c r="F71" s="252">
        <v>70005</v>
      </c>
      <c r="G71" s="24" t="s">
        <v>109</v>
      </c>
      <c r="H71" s="20">
        <f>SUM(H72+H76)</f>
        <v>4301898</v>
      </c>
      <c r="I71" s="20">
        <f>SUM(I72+I76)</f>
        <v>4206778</v>
      </c>
    </row>
    <row r="72" spans="1:9" ht="12.75">
      <c r="A72" s="248"/>
      <c r="B72" s="265"/>
      <c r="C72" s="233"/>
      <c r="D72" s="265"/>
      <c r="E72" s="253"/>
      <c r="F72" s="253"/>
      <c r="G72" s="24" t="s">
        <v>103</v>
      </c>
      <c r="H72" s="20">
        <f>SUM(H73:H75)</f>
        <v>0</v>
      </c>
      <c r="I72" s="20">
        <f>SUM(I73:I75)</f>
        <v>0</v>
      </c>
    </row>
    <row r="73" spans="1:9" ht="12.75">
      <c r="A73" s="248"/>
      <c r="B73" s="265"/>
      <c r="C73" s="233"/>
      <c r="D73" s="265"/>
      <c r="E73" s="253"/>
      <c r="F73" s="253"/>
      <c r="G73" s="23" t="s">
        <v>101</v>
      </c>
      <c r="H73" s="14">
        <v>0</v>
      </c>
      <c r="I73" s="14">
        <f>H73</f>
        <v>0</v>
      </c>
    </row>
    <row r="74" spans="1:9" ht="12.75">
      <c r="A74" s="248"/>
      <c r="B74" s="266"/>
      <c r="C74" s="233"/>
      <c r="D74" s="265"/>
      <c r="E74" s="253"/>
      <c r="F74" s="253"/>
      <c r="G74" s="23" t="s">
        <v>100</v>
      </c>
      <c r="H74" s="14">
        <v>0</v>
      </c>
      <c r="I74" s="14">
        <v>0</v>
      </c>
    </row>
    <row r="75" spans="1:9" ht="25.5">
      <c r="A75" s="248"/>
      <c r="B75" s="264" t="s">
        <v>121</v>
      </c>
      <c r="C75" s="233"/>
      <c r="D75" s="265"/>
      <c r="E75" s="253"/>
      <c r="F75" s="253"/>
      <c r="G75" s="22" t="s">
        <v>99</v>
      </c>
      <c r="H75" s="14">
        <v>0</v>
      </c>
      <c r="I75" s="14">
        <f>H75</f>
        <v>0</v>
      </c>
    </row>
    <row r="76" spans="1:9" ht="48.75" customHeight="1">
      <c r="A76" s="248"/>
      <c r="B76" s="268"/>
      <c r="C76" s="233"/>
      <c r="D76" s="265"/>
      <c r="E76" s="253"/>
      <c r="F76" s="253"/>
      <c r="G76" s="24" t="s">
        <v>102</v>
      </c>
      <c r="H76" s="20">
        <f>H77+H78+H79</f>
        <v>4301898</v>
      </c>
      <c r="I76" s="20">
        <f>SUM(I77:I80)</f>
        <v>4206778</v>
      </c>
    </row>
    <row r="77" spans="1:9" ht="12.75">
      <c r="A77" s="248"/>
      <c r="B77" s="268" t="s">
        <v>120</v>
      </c>
      <c r="C77" s="233"/>
      <c r="D77" s="265"/>
      <c r="E77" s="253"/>
      <c r="F77" s="253"/>
      <c r="G77" s="23" t="s">
        <v>101</v>
      </c>
      <c r="H77" s="14">
        <v>951890</v>
      </c>
      <c r="I77" s="14">
        <v>904330</v>
      </c>
    </row>
    <row r="78" spans="1:9" ht="30" customHeight="1">
      <c r="A78" s="248"/>
      <c r="B78" s="268"/>
      <c r="C78" s="233"/>
      <c r="D78" s="265"/>
      <c r="E78" s="253"/>
      <c r="F78" s="253"/>
      <c r="G78" s="23" t="s">
        <v>100</v>
      </c>
      <c r="H78" s="14">
        <v>1199059</v>
      </c>
      <c r="I78" s="14">
        <v>1199059</v>
      </c>
    </row>
    <row r="79" spans="1:9" ht="25.5">
      <c r="A79" s="248"/>
      <c r="B79" s="34"/>
      <c r="C79" s="233"/>
      <c r="D79" s="265"/>
      <c r="E79" s="253"/>
      <c r="F79" s="253"/>
      <c r="G79" s="22" t="s">
        <v>99</v>
      </c>
      <c r="H79" s="14">
        <v>2150949</v>
      </c>
      <c r="I79" s="14">
        <v>2103389</v>
      </c>
    </row>
    <row r="80" spans="1:9" ht="38.25">
      <c r="A80" s="249"/>
      <c r="B80" s="28"/>
      <c r="C80" s="234"/>
      <c r="D80" s="266"/>
      <c r="E80" s="267"/>
      <c r="F80" s="267"/>
      <c r="G80" s="15" t="s">
        <v>98</v>
      </c>
      <c r="H80" s="14">
        <v>0</v>
      </c>
      <c r="I80" s="14">
        <v>0</v>
      </c>
    </row>
    <row r="81" spans="1:9" ht="12.75">
      <c r="A81" s="269" t="s">
        <v>77</v>
      </c>
      <c r="B81" s="264" t="s">
        <v>119</v>
      </c>
      <c r="C81" s="252" t="s">
        <v>118</v>
      </c>
      <c r="D81" s="244" t="s">
        <v>117</v>
      </c>
      <c r="E81" s="232">
        <v>852</v>
      </c>
      <c r="F81" s="232">
        <v>85202</v>
      </c>
      <c r="G81" s="40" t="s">
        <v>109</v>
      </c>
      <c r="H81" s="20">
        <f>H82+H86</f>
        <v>5422027</v>
      </c>
      <c r="I81" s="20">
        <f>I82+I86</f>
        <v>718598</v>
      </c>
    </row>
    <row r="82" spans="1:9" ht="12.75">
      <c r="A82" s="270"/>
      <c r="B82" s="272"/>
      <c r="C82" s="274"/>
      <c r="D82" s="272"/>
      <c r="E82" s="236"/>
      <c r="F82" s="236"/>
      <c r="G82" s="40" t="s">
        <v>103</v>
      </c>
      <c r="H82" s="20">
        <f>H83+H85</f>
        <v>377057</v>
      </c>
      <c r="I82" s="20">
        <f>I83+I85</f>
        <v>103386</v>
      </c>
    </row>
    <row r="83" spans="1:9" ht="12.75">
      <c r="A83" s="270"/>
      <c r="B83" s="272"/>
      <c r="C83" s="274"/>
      <c r="D83" s="272"/>
      <c r="E83" s="236"/>
      <c r="F83" s="236"/>
      <c r="G83" s="39" t="s">
        <v>101</v>
      </c>
      <c r="H83" s="14">
        <v>56559</v>
      </c>
      <c r="I83" s="14">
        <v>15508</v>
      </c>
    </row>
    <row r="84" spans="1:9" ht="12.75">
      <c r="A84" s="270"/>
      <c r="B84" s="273"/>
      <c r="C84" s="274"/>
      <c r="D84" s="272"/>
      <c r="E84" s="236"/>
      <c r="F84" s="236"/>
      <c r="G84" s="39" t="s">
        <v>100</v>
      </c>
      <c r="H84" s="14">
        <v>0</v>
      </c>
      <c r="I84" s="14">
        <f>H84</f>
        <v>0</v>
      </c>
    </row>
    <row r="85" spans="1:9" ht="25.5">
      <c r="A85" s="270"/>
      <c r="B85" s="31" t="s">
        <v>116</v>
      </c>
      <c r="C85" s="274"/>
      <c r="D85" s="272"/>
      <c r="E85" s="236"/>
      <c r="F85" s="236"/>
      <c r="G85" s="37" t="s">
        <v>99</v>
      </c>
      <c r="H85" s="14">
        <v>320498</v>
      </c>
      <c r="I85" s="14">
        <v>87878</v>
      </c>
    </row>
    <row r="86" spans="1:9" ht="127.5" customHeight="1">
      <c r="A86" s="270"/>
      <c r="B86" s="33" t="s">
        <v>115</v>
      </c>
      <c r="C86" s="274"/>
      <c r="D86" s="272"/>
      <c r="E86" s="236"/>
      <c r="F86" s="236"/>
      <c r="G86" s="40" t="s">
        <v>102</v>
      </c>
      <c r="H86" s="20">
        <f>SUM(H87:H90)</f>
        <v>5044970</v>
      </c>
      <c r="I86" s="20">
        <f>SUM(I87:I90)</f>
        <v>615212</v>
      </c>
    </row>
    <row r="87" spans="1:9" ht="17.25" customHeight="1">
      <c r="A87" s="270"/>
      <c r="B87" s="294" t="s">
        <v>114</v>
      </c>
      <c r="C87" s="274"/>
      <c r="D87" s="272"/>
      <c r="E87" s="236"/>
      <c r="F87" s="236"/>
      <c r="G87" s="39" t="s">
        <v>101</v>
      </c>
      <c r="H87" s="14">
        <v>1365660</v>
      </c>
      <c r="I87" s="14">
        <v>97212</v>
      </c>
    </row>
    <row r="88" spans="1:9" ht="12.75">
      <c r="A88" s="270"/>
      <c r="B88" s="294"/>
      <c r="C88" s="274"/>
      <c r="D88" s="272"/>
      <c r="E88" s="236"/>
      <c r="F88" s="236"/>
      <c r="G88" s="39" t="s">
        <v>100</v>
      </c>
      <c r="H88" s="14">
        <v>0</v>
      </c>
      <c r="I88" s="14">
        <v>0</v>
      </c>
    </row>
    <row r="89" spans="1:9" ht="54.75" customHeight="1">
      <c r="A89" s="270"/>
      <c r="B89" s="294"/>
      <c r="C89" s="274"/>
      <c r="D89" s="272"/>
      <c r="E89" s="236"/>
      <c r="F89" s="236"/>
      <c r="G89" s="37" t="s">
        <v>99</v>
      </c>
      <c r="H89" s="14">
        <v>3679310</v>
      </c>
      <c r="I89" s="14">
        <v>518000</v>
      </c>
    </row>
    <row r="90" spans="1:9" ht="102" customHeight="1">
      <c r="A90" s="271"/>
      <c r="B90" s="32" t="s">
        <v>113</v>
      </c>
      <c r="C90" s="275"/>
      <c r="D90" s="273"/>
      <c r="E90" s="293"/>
      <c r="F90" s="293"/>
      <c r="G90" s="35" t="s">
        <v>98</v>
      </c>
      <c r="H90" s="14">
        <v>0</v>
      </c>
      <c r="I90" s="14">
        <v>0</v>
      </c>
    </row>
    <row r="91" spans="1:9" ht="43.5" customHeight="1">
      <c r="A91" s="226" t="s">
        <v>76</v>
      </c>
      <c r="B91" s="229" t="s">
        <v>182</v>
      </c>
      <c r="C91" s="232" t="s">
        <v>183</v>
      </c>
      <c r="D91" s="235" t="s">
        <v>127</v>
      </c>
      <c r="E91" s="232">
        <v>801</v>
      </c>
      <c r="F91" s="232">
        <v>80195</v>
      </c>
      <c r="G91" s="40" t="s">
        <v>109</v>
      </c>
      <c r="H91" s="20">
        <f>SUM(H92+H96)</f>
        <v>1485609</v>
      </c>
      <c r="I91" s="20">
        <f>SUM(I92+I96)</f>
        <v>279799</v>
      </c>
    </row>
    <row r="92" spans="1:9" ht="20.25" customHeight="1">
      <c r="A92" s="227"/>
      <c r="B92" s="230"/>
      <c r="C92" s="233"/>
      <c r="D92" s="230"/>
      <c r="E92" s="236"/>
      <c r="F92" s="236"/>
      <c r="G92" s="40" t="s">
        <v>103</v>
      </c>
      <c r="H92" s="20">
        <f>SUM(H93:H95)</f>
        <v>1485609</v>
      </c>
      <c r="I92" s="20">
        <f>SUM(I93:I95)</f>
        <v>279799</v>
      </c>
    </row>
    <row r="93" spans="1:9" ht="24" customHeight="1">
      <c r="A93" s="227"/>
      <c r="B93" s="230"/>
      <c r="C93" s="233"/>
      <c r="D93" s="230"/>
      <c r="E93" s="236"/>
      <c r="F93" s="236"/>
      <c r="G93" s="39" t="s">
        <v>101</v>
      </c>
      <c r="H93" s="14">
        <v>222842</v>
      </c>
      <c r="I93" s="14">
        <v>41971</v>
      </c>
    </row>
    <row r="94" spans="1:9" ht="22.5" customHeight="1">
      <c r="A94" s="227"/>
      <c r="B94" s="231"/>
      <c r="C94" s="233"/>
      <c r="D94" s="230"/>
      <c r="E94" s="236"/>
      <c r="F94" s="236"/>
      <c r="G94" s="39" t="s">
        <v>100</v>
      </c>
      <c r="H94" s="14">
        <v>0</v>
      </c>
      <c r="I94" s="14">
        <v>0</v>
      </c>
    </row>
    <row r="95" spans="1:9" ht="32.25" customHeight="1">
      <c r="A95" s="227"/>
      <c r="B95" s="229" t="s">
        <v>184</v>
      </c>
      <c r="C95" s="233"/>
      <c r="D95" s="230"/>
      <c r="E95" s="236"/>
      <c r="F95" s="236"/>
      <c r="G95" s="37" t="s">
        <v>99</v>
      </c>
      <c r="H95" s="14">
        <v>1262767</v>
      </c>
      <c r="I95" s="14">
        <v>237828</v>
      </c>
    </row>
    <row r="96" spans="1:9" ht="21.75" customHeight="1">
      <c r="A96" s="227"/>
      <c r="B96" s="238"/>
      <c r="C96" s="233"/>
      <c r="D96" s="230"/>
      <c r="E96" s="236"/>
      <c r="F96" s="236"/>
      <c r="G96" s="40" t="s">
        <v>102</v>
      </c>
      <c r="H96" s="20">
        <v>0</v>
      </c>
      <c r="I96" s="20">
        <v>0</v>
      </c>
    </row>
    <row r="97" spans="1:9" ht="60" customHeight="1">
      <c r="A97" s="227"/>
      <c r="B97" s="238" t="s">
        <v>185</v>
      </c>
      <c r="C97" s="233"/>
      <c r="D97" s="230"/>
      <c r="E97" s="236"/>
      <c r="F97" s="236"/>
      <c r="G97" s="39" t="s">
        <v>101</v>
      </c>
      <c r="H97" s="14">
        <v>0</v>
      </c>
      <c r="I97" s="14">
        <v>0</v>
      </c>
    </row>
    <row r="98" spans="1:9" ht="20.25" customHeight="1">
      <c r="A98" s="227"/>
      <c r="B98" s="238"/>
      <c r="C98" s="233"/>
      <c r="D98" s="230"/>
      <c r="E98" s="236"/>
      <c r="F98" s="236"/>
      <c r="G98" s="39" t="s">
        <v>100</v>
      </c>
      <c r="H98" s="14">
        <v>0</v>
      </c>
      <c r="I98" s="14">
        <v>0</v>
      </c>
    </row>
    <row r="99" spans="1:9" ht="32.25" customHeight="1">
      <c r="A99" s="227"/>
      <c r="B99" s="38"/>
      <c r="C99" s="233"/>
      <c r="D99" s="230"/>
      <c r="E99" s="236"/>
      <c r="F99" s="236"/>
      <c r="G99" s="37" t="s">
        <v>99</v>
      </c>
      <c r="H99" s="14">
        <v>0</v>
      </c>
      <c r="I99" s="14">
        <v>0</v>
      </c>
    </row>
    <row r="100" spans="1:9" ht="49.5" customHeight="1">
      <c r="A100" s="228"/>
      <c r="B100" s="36"/>
      <c r="C100" s="234"/>
      <c r="D100" s="231"/>
      <c r="E100" s="237"/>
      <c r="F100" s="237"/>
      <c r="G100" s="35" t="s">
        <v>98</v>
      </c>
      <c r="H100" s="14">
        <v>0</v>
      </c>
      <c r="I100" s="14">
        <v>0</v>
      </c>
    </row>
    <row r="101" spans="1:9" ht="12.75">
      <c r="A101" s="269" t="s">
        <v>75</v>
      </c>
      <c r="B101" s="264" t="s">
        <v>112</v>
      </c>
      <c r="C101" s="252" t="s">
        <v>111</v>
      </c>
      <c r="D101" s="244" t="s">
        <v>110</v>
      </c>
      <c r="E101" s="252">
        <v>921</v>
      </c>
      <c r="F101" s="252">
        <v>92195</v>
      </c>
      <c r="G101" s="24" t="s">
        <v>109</v>
      </c>
      <c r="H101" s="29">
        <f>H102+H106</f>
        <v>18894</v>
      </c>
      <c r="I101" s="29">
        <f>I102+I106</f>
        <v>7765</v>
      </c>
    </row>
    <row r="102" spans="1:9" ht="12.75">
      <c r="A102" s="270"/>
      <c r="B102" s="272"/>
      <c r="C102" s="274"/>
      <c r="D102" s="272"/>
      <c r="E102" s="253"/>
      <c r="F102" s="253"/>
      <c r="G102" s="24" t="s">
        <v>103</v>
      </c>
      <c r="H102" s="29">
        <f>H103+H105</f>
        <v>18894</v>
      </c>
      <c r="I102" s="29">
        <f>I103+I105</f>
        <v>7765</v>
      </c>
    </row>
    <row r="103" spans="1:9" ht="12.75">
      <c r="A103" s="270"/>
      <c r="B103" s="272"/>
      <c r="C103" s="274"/>
      <c r="D103" s="272"/>
      <c r="E103" s="253"/>
      <c r="F103" s="253"/>
      <c r="G103" s="23" t="s">
        <v>101</v>
      </c>
      <c r="H103" s="27">
        <v>4096</v>
      </c>
      <c r="I103" s="27">
        <v>1324</v>
      </c>
    </row>
    <row r="104" spans="1:9" ht="12.75">
      <c r="A104" s="270"/>
      <c r="B104" s="273"/>
      <c r="C104" s="274"/>
      <c r="D104" s="272"/>
      <c r="E104" s="253"/>
      <c r="F104" s="253"/>
      <c r="G104" s="23" t="s">
        <v>100</v>
      </c>
      <c r="H104" s="27">
        <v>0</v>
      </c>
      <c r="I104" s="27">
        <f>H104</f>
        <v>0</v>
      </c>
    </row>
    <row r="105" spans="1:9" ht="25.5">
      <c r="A105" s="270"/>
      <c r="B105" s="31" t="s">
        <v>108</v>
      </c>
      <c r="C105" s="274"/>
      <c r="D105" s="272"/>
      <c r="E105" s="253"/>
      <c r="F105" s="253"/>
      <c r="G105" s="22" t="s">
        <v>99</v>
      </c>
      <c r="H105" s="27">
        <v>14798</v>
      </c>
      <c r="I105" s="27">
        <v>6441</v>
      </c>
    </row>
    <row r="106" spans="1:9" ht="18.75" customHeight="1">
      <c r="A106" s="270"/>
      <c r="B106" s="30" t="s">
        <v>107</v>
      </c>
      <c r="C106" s="274"/>
      <c r="D106" s="272"/>
      <c r="E106" s="253"/>
      <c r="F106" s="253"/>
      <c r="G106" s="24" t="s">
        <v>102</v>
      </c>
      <c r="H106" s="29">
        <f>SUM(H107:H110)</f>
        <v>0</v>
      </c>
      <c r="I106" s="29">
        <f>SUM(I107:I110)</f>
        <v>0</v>
      </c>
    </row>
    <row r="107" spans="1:9" ht="12.75">
      <c r="A107" s="270"/>
      <c r="B107" s="277" t="s">
        <v>106</v>
      </c>
      <c r="C107" s="274"/>
      <c r="D107" s="272"/>
      <c r="E107" s="253"/>
      <c r="F107" s="253"/>
      <c r="G107" s="23" t="s">
        <v>101</v>
      </c>
      <c r="H107" s="27">
        <v>0</v>
      </c>
      <c r="I107" s="27">
        <v>0</v>
      </c>
    </row>
    <row r="108" spans="1:9" ht="12.75">
      <c r="A108" s="270"/>
      <c r="B108" s="277"/>
      <c r="C108" s="274"/>
      <c r="D108" s="272"/>
      <c r="E108" s="253"/>
      <c r="F108" s="253"/>
      <c r="G108" s="23" t="s">
        <v>100</v>
      </c>
      <c r="H108" s="27">
        <v>0</v>
      </c>
      <c r="I108" s="27">
        <v>0</v>
      </c>
    </row>
    <row r="109" spans="1:9" ht="30.75" customHeight="1">
      <c r="A109" s="270"/>
      <c r="B109" s="277"/>
      <c r="C109" s="274"/>
      <c r="D109" s="272"/>
      <c r="E109" s="253"/>
      <c r="F109" s="253"/>
      <c r="G109" s="22" t="s">
        <v>99</v>
      </c>
      <c r="H109" s="27">
        <v>0</v>
      </c>
      <c r="I109" s="27">
        <v>0</v>
      </c>
    </row>
    <row r="110" spans="1:9" ht="72.75" customHeight="1">
      <c r="A110" s="271"/>
      <c r="B110" s="28" t="s">
        <v>105</v>
      </c>
      <c r="C110" s="275"/>
      <c r="D110" s="273"/>
      <c r="E110" s="276"/>
      <c r="F110" s="276"/>
      <c r="G110" s="15" t="s">
        <v>98</v>
      </c>
      <c r="H110" s="27">
        <v>0</v>
      </c>
      <c r="I110" s="27">
        <v>0</v>
      </c>
    </row>
    <row r="111" spans="1:9" ht="19.5" customHeight="1">
      <c r="A111" s="26"/>
      <c r="B111" s="25" t="s">
        <v>104</v>
      </c>
      <c r="C111" s="279"/>
      <c r="D111" s="280"/>
      <c r="E111" s="280"/>
      <c r="F111" s="280"/>
      <c r="G111" s="281"/>
      <c r="H111" s="84">
        <f>H112+H118</f>
        <v>30214460</v>
      </c>
      <c r="I111" s="84">
        <f>I112+I118</f>
        <v>13926440</v>
      </c>
    </row>
    <row r="112" spans="1:9" ht="21.75" customHeight="1">
      <c r="A112" s="17"/>
      <c r="B112" s="24" t="s">
        <v>103</v>
      </c>
      <c r="C112" s="282"/>
      <c r="D112" s="283"/>
      <c r="E112" s="283"/>
      <c r="F112" s="283"/>
      <c r="G112" s="284"/>
      <c r="H112" s="20">
        <f>H52+H42+H32+H22+H12+H72+H102+H82+H92</f>
        <v>9244166</v>
      </c>
      <c r="I112" s="20">
        <f>I52+I42+I32+I22+I12+I72+I102+I82+I92</f>
        <v>2627735</v>
      </c>
    </row>
    <row r="113" spans="1:9" ht="18" customHeight="1">
      <c r="A113" s="17"/>
      <c r="B113" s="23" t="s">
        <v>101</v>
      </c>
      <c r="C113" s="285"/>
      <c r="D113" s="286"/>
      <c r="E113" s="286"/>
      <c r="F113" s="286"/>
      <c r="G113" s="287"/>
      <c r="H113" s="14">
        <f>H53+H43+H33+H23+H13+H73+H103+H83+H93</f>
        <v>414890</v>
      </c>
      <c r="I113" s="14">
        <f>I53+I43+I33+I23+I13+I73+I103+I83+I93</f>
        <v>58803</v>
      </c>
    </row>
    <row r="114" spans="1:9" ht="19.5" customHeight="1">
      <c r="A114" s="17"/>
      <c r="B114" s="23" t="s">
        <v>100</v>
      </c>
      <c r="C114" s="285"/>
      <c r="D114" s="286"/>
      <c r="E114" s="286"/>
      <c r="F114" s="286"/>
      <c r="G114" s="287"/>
      <c r="H114" s="14">
        <f>H54+H44+H34+H24+H14+H104+H74+H84</f>
        <v>1003580</v>
      </c>
      <c r="I114" s="14">
        <f>I54+I44+I34+I24+I14+I104+I74+I84</f>
        <v>494734</v>
      </c>
    </row>
    <row r="115" spans="1:9" ht="32.25" customHeight="1">
      <c r="A115" s="17"/>
      <c r="B115" s="22" t="s">
        <v>99</v>
      </c>
      <c r="C115" s="285"/>
      <c r="D115" s="286"/>
      <c r="E115" s="286"/>
      <c r="F115" s="286"/>
      <c r="G115" s="287"/>
      <c r="H115" s="14">
        <f>H55+H45+H35+H25+H15+H75+H105+H85+H95</f>
        <v>7825696</v>
      </c>
      <c r="I115" s="14">
        <f>I55+I45+I35+I25+I15+I75+I105+I85+I95</f>
        <v>2074198</v>
      </c>
    </row>
    <row r="116" spans="1:9" ht="32.25" customHeight="1">
      <c r="A116" s="17"/>
      <c r="B116" s="15" t="s">
        <v>98</v>
      </c>
      <c r="C116" s="285"/>
      <c r="D116" s="286"/>
      <c r="E116" s="286"/>
      <c r="F116" s="286"/>
      <c r="G116" s="287"/>
      <c r="H116" s="14">
        <v>0</v>
      </c>
      <c r="I116" s="14">
        <v>0</v>
      </c>
    </row>
    <row r="117" spans="1:9" ht="12.75">
      <c r="A117" s="17"/>
      <c r="B117" s="16"/>
      <c r="C117" s="285"/>
      <c r="D117" s="286"/>
      <c r="E117" s="286"/>
      <c r="F117" s="286"/>
      <c r="G117" s="287"/>
      <c r="H117" s="14"/>
      <c r="I117" s="14"/>
    </row>
    <row r="118" spans="1:9" ht="16.5" customHeight="1">
      <c r="A118" s="17"/>
      <c r="B118" s="21" t="s">
        <v>102</v>
      </c>
      <c r="C118" s="282"/>
      <c r="D118" s="283"/>
      <c r="E118" s="283"/>
      <c r="F118" s="283"/>
      <c r="G118" s="284"/>
      <c r="H118" s="20">
        <f>H56+H46+H36+H26+H16+H76+H106+H86+H66</f>
        <v>20970294</v>
      </c>
      <c r="I118" s="20">
        <f>I56+I46+I36+I26+I16+I76+I106+I86+I66</f>
        <v>11298705</v>
      </c>
    </row>
    <row r="119" spans="1:9" ht="18.75" customHeight="1">
      <c r="A119" s="17"/>
      <c r="B119" s="19" t="s">
        <v>101</v>
      </c>
      <c r="C119" s="285"/>
      <c r="D119" s="286"/>
      <c r="E119" s="286"/>
      <c r="F119" s="286"/>
      <c r="G119" s="287"/>
      <c r="H119" s="14">
        <f>H57+H47+H37+H27+H17+H77+H107+H87+H67</f>
        <v>5082430</v>
      </c>
      <c r="I119" s="14">
        <f>I57+I47+I37+I27+I17+I77+I107+I87+I67</f>
        <v>2367288</v>
      </c>
    </row>
    <row r="120" spans="1:9" ht="20.25" customHeight="1">
      <c r="A120" s="17"/>
      <c r="B120" s="19" t="s">
        <v>100</v>
      </c>
      <c r="C120" s="285"/>
      <c r="D120" s="291"/>
      <c r="E120" s="291"/>
      <c r="F120" s="291"/>
      <c r="G120" s="292"/>
      <c r="H120" s="14">
        <f>H58+H48+H38+H28+H18+H108+H88+H78</f>
        <v>2199542</v>
      </c>
      <c r="I120" s="14">
        <f>I58+I48+I38+I28+I18+I108+I88+I78</f>
        <v>2174059</v>
      </c>
    </row>
    <row r="121" spans="1:9" ht="32.25" customHeight="1">
      <c r="A121" s="17"/>
      <c r="B121" s="18" t="s">
        <v>99</v>
      </c>
      <c r="C121" s="285"/>
      <c r="D121" s="291"/>
      <c r="E121" s="291"/>
      <c r="F121" s="291"/>
      <c r="G121" s="292"/>
      <c r="H121" s="14">
        <f>H59+H49+H39+H29+H19+H79+H109+H89+H69</f>
        <v>13688322</v>
      </c>
      <c r="I121" s="14">
        <f>I59+I49+I39+I29+I19+I79+I109+I89+I69</f>
        <v>6757358</v>
      </c>
    </row>
    <row r="122" spans="1:9" ht="33" customHeight="1">
      <c r="A122" s="17"/>
      <c r="B122" s="16" t="s">
        <v>98</v>
      </c>
      <c r="C122" s="261"/>
      <c r="D122" s="278"/>
      <c r="E122" s="278"/>
      <c r="F122" s="278"/>
      <c r="G122" s="278"/>
      <c r="H122" s="14">
        <f>H60+H50+H40+H30+H20</f>
        <v>0</v>
      </c>
      <c r="I122" s="14">
        <f>I60+I50+I40+I30+I20</f>
        <v>0</v>
      </c>
    </row>
    <row r="123" spans="1:9" ht="12.75">
      <c r="A123" s="13"/>
      <c r="B123" s="13"/>
      <c r="C123" s="13"/>
      <c r="D123" s="13"/>
      <c r="E123" s="13"/>
      <c r="F123" s="13"/>
      <c r="G123" s="13"/>
      <c r="H123" s="13"/>
      <c r="I123" s="13"/>
    </row>
    <row r="124" spans="1:9" ht="12.75" customHeight="1">
      <c r="A124" s="290" t="s">
        <v>96</v>
      </c>
      <c r="B124" s="289" t="s">
        <v>97</v>
      </c>
      <c r="C124" s="289"/>
      <c r="D124" s="289"/>
      <c r="E124" s="289"/>
      <c r="F124" s="289"/>
      <c r="G124" s="289"/>
      <c r="H124" s="289"/>
      <c r="I124" s="289"/>
    </row>
    <row r="125" spans="1:9" ht="9" customHeight="1">
      <c r="A125" s="290"/>
      <c r="B125" s="289"/>
      <c r="C125" s="289"/>
      <c r="D125" s="289"/>
      <c r="E125" s="289"/>
      <c r="F125" s="289"/>
      <c r="G125" s="289"/>
      <c r="H125" s="289"/>
      <c r="I125" s="289"/>
    </row>
    <row r="126" spans="1:9" ht="12.75" hidden="1">
      <c r="A126" s="290"/>
      <c r="B126" s="289"/>
      <c r="C126" s="289"/>
      <c r="D126" s="289"/>
      <c r="E126" s="289"/>
      <c r="F126" s="289"/>
      <c r="G126" s="289"/>
      <c r="H126" s="289"/>
      <c r="I126" s="289"/>
    </row>
    <row r="127" spans="1:9" ht="21.75" customHeight="1">
      <c r="A127" s="290" t="s">
        <v>96</v>
      </c>
      <c r="B127" s="289" t="s">
        <v>95</v>
      </c>
      <c r="C127" s="289"/>
      <c r="D127" s="289"/>
      <c r="E127" s="289"/>
      <c r="F127" s="289"/>
      <c r="G127" s="289"/>
      <c r="H127" s="289"/>
      <c r="I127" s="289"/>
    </row>
    <row r="128" spans="1:9" ht="18" customHeight="1">
      <c r="A128" s="290"/>
      <c r="B128" s="289"/>
      <c r="C128" s="289"/>
      <c r="D128" s="289"/>
      <c r="E128" s="289"/>
      <c r="F128" s="289"/>
      <c r="G128" s="289"/>
      <c r="H128" s="289"/>
      <c r="I128" s="289"/>
    </row>
    <row r="129" spans="1:9" ht="12.75" hidden="1">
      <c r="A129" s="290"/>
      <c r="B129" s="289"/>
      <c r="C129" s="289"/>
      <c r="D129" s="289"/>
      <c r="E129" s="289"/>
      <c r="F129" s="289"/>
      <c r="G129" s="289"/>
      <c r="H129" s="289"/>
      <c r="I129" s="289"/>
    </row>
  </sheetData>
  <sheetProtection/>
  <mergeCells count="98">
    <mergeCell ref="A91:A100"/>
    <mergeCell ref="B91:B94"/>
    <mergeCell ref="C91:C100"/>
    <mergeCell ref="D91:D100"/>
    <mergeCell ref="E91:E100"/>
    <mergeCell ref="F91:F100"/>
    <mergeCell ref="B95:B96"/>
    <mergeCell ref="B97:B98"/>
    <mergeCell ref="A81:A90"/>
    <mergeCell ref="B81:B84"/>
    <mergeCell ref="C81:C90"/>
    <mergeCell ref="D81:D90"/>
    <mergeCell ref="E81:E90"/>
    <mergeCell ref="F81:F90"/>
    <mergeCell ref="B87:B89"/>
    <mergeCell ref="G2:I2"/>
    <mergeCell ref="B124:I126"/>
    <mergeCell ref="B127:I129"/>
    <mergeCell ref="A124:A126"/>
    <mergeCell ref="A127:A129"/>
    <mergeCell ref="C117:G117"/>
    <mergeCell ref="C118:G118"/>
    <mergeCell ref="C119:G119"/>
    <mergeCell ref="C120:G120"/>
    <mergeCell ref="C121:G121"/>
    <mergeCell ref="C122:G122"/>
    <mergeCell ref="C111:G111"/>
    <mergeCell ref="C112:G112"/>
    <mergeCell ref="C113:G113"/>
    <mergeCell ref="C114:G114"/>
    <mergeCell ref="C115:G115"/>
    <mergeCell ref="C116:G116"/>
    <mergeCell ref="A101:A110"/>
    <mergeCell ref="B101:B104"/>
    <mergeCell ref="C101:C110"/>
    <mergeCell ref="D101:D110"/>
    <mergeCell ref="E101:E110"/>
    <mergeCell ref="F101:F110"/>
    <mergeCell ref="B107:B109"/>
    <mergeCell ref="A71:A80"/>
    <mergeCell ref="B71:B74"/>
    <mergeCell ref="C71:C80"/>
    <mergeCell ref="D71:D80"/>
    <mergeCell ref="E71:E80"/>
    <mergeCell ref="F71:F80"/>
    <mergeCell ref="B75:B76"/>
    <mergeCell ref="B77:B78"/>
    <mergeCell ref="A51:A60"/>
    <mergeCell ref="B51:B54"/>
    <mergeCell ref="C51:C60"/>
    <mergeCell ref="D51:D60"/>
    <mergeCell ref="E51:E60"/>
    <mergeCell ref="F51:F60"/>
    <mergeCell ref="B56:B60"/>
    <mergeCell ref="A41:A50"/>
    <mergeCell ref="B41:B44"/>
    <mergeCell ref="C41:C50"/>
    <mergeCell ref="D41:D50"/>
    <mergeCell ref="E41:E50"/>
    <mergeCell ref="F41:F50"/>
    <mergeCell ref="B48:B50"/>
    <mergeCell ref="A31:A40"/>
    <mergeCell ref="B31:B34"/>
    <mergeCell ref="C31:C40"/>
    <mergeCell ref="D31:D40"/>
    <mergeCell ref="E31:E40"/>
    <mergeCell ref="F31:F40"/>
    <mergeCell ref="B37:B40"/>
    <mergeCell ref="A21:A30"/>
    <mergeCell ref="C21:C30"/>
    <mergeCell ref="D21:D30"/>
    <mergeCell ref="E21:E30"/>
    <mergeCell ref="F21:F30"/>
    <mergeCell ref="B22:B23"/>
    <mergeCell ref="B24:B30"/>
    <mergeCell ref="A11:A20"/>
    <mergeCell ref="C11:C20"/>
    <mergeCell ref="D11:D20"/>
    <mergeCell ref="E11:E20"/>
    <mergeCell ref="F11:F20"/>
    <mergeCell ref="B15:B20"/>
    <mergeCell ref="A4:I6"/>
    <mergeCell ref="A8:A9"/>
    <mergeCell ref="B8:B9"/>
    <mergeCell ref="C8:C9"/>
    <mergeCell ref="D8:D9"/>
    <mergeCell ref="E8:E9"/>
    <mergeCell ref="F8:F9"/>
    <mergeCell ref="G8:H8"/>
    <mergeCell ref="I8:I9"/>
    <mergeCell ref="A61:A70"/>
    <mergeCell ref="B61:B64"/>
    <mergeCell ref="C61:C70"/>
    <mergeCell ref="D61:D70"/>
    <mergeCell ref="E61:E70"/>
    <mergeCell ref="F61:F70"/>
    <mergeCell ref="B65:B66"/>
    <mergeCell ref="B67:B6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55" r:id="rId1"/>
  <rowBreaks count="1" manualBreakCount="1">
    <brk id="7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R40"/>
  <sheetViews>
    <sheetView zoomScalePageLayoutView="90" workbookViewId="0" topLeftCell="A1">
      <selection activeCell="G35" sqref="G35"/>
    </sheetView>
  </sheetViews>
  <sheetFormatPr defaultColWidth="9.33203125" defaultRowHeight="12.75"/>
  <cols>
    <col min="1" max="1" width="6.83203125" style="90" customWidth="1"/>
    <col min="2" max="2" width="11.83203125" style="90" customWidth="1"/>
    <col min="3" max="3" width="8.66015625" style="90" customWidth="1"/>
    <col min="4" max="4" width="15" style="90" customWidth="1"/>
    <col min="5" max="5" width="16.83203125" style="90" customWidth="1"/>
    <col min="6" max="6" width="14.16015625" style="90" customWidth="1"/>
    <col min="7" max="7" width="14.33203125" style="90" customWidth="1"/>
    <col min="8" max="8" width="14.5" style="90" customWidth="1"/>
    <col min="9" max="9" width="7.33203125" style="90" customWidth="1"/>
    <col min="10" max="10" width="12.66015625" style="90" customWidth="1"/>
    <col min="11" max="11" width="10.83203125" style="85" customWidth="1"/>
    <col min="12" max="12" width="13.5" style="85" customWidth="1"/>
    <col min="13" max="13" width="12.66015625" style="85" customWidth="1"/>
    <col min="14" max="14" width="10.83203125" style="85" bestFit="1" customWidth="1"/>
    <col min="15" max="15" width="8.5" style="85" customWidth="1"/>
    <col min="16" max="16" width="9" style="85" customWidth="1"/>
    <col min="17" max="16384" width="9.33203125" style="85" customWidth="1"/>
  </cols>
  <sheetData>
    <row r="1" spans="1:17" ht="36" customHeight="1">
      <c r="A1" s="304" t="s">
        <v>193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121"/>
    </row>
    <row r="2" spans="1:16" ht="18">
      <c r="A2" s="120"/>
      <c r="B2" s="120"/>
      <c r="C2" s="120"/>
      <c r="D2" s="120"/>
      <c r="E2" s="120"/>
      <c r="F2" s="120"/>
      <c r="G2" s="120"/>
      <c r="H2" s="88"/>
      <c r="I2" s="88"/>
      <c r="J2" s="88"/>
      <c r="K2" s="89"/>
      <c r="L2" s="89"/>
      <c r="M2" s="89"/>
      <c r="N2" s="89"/>
      <c r="O2" s="89"/>
      <c r="P2" s="89"/>
    </row>
    <row r="3" spans="1:16" s="106" customFormat="1" ht="18.75" customHeight="1">
      <c r="A3" s="119"/>
      <c r="B3" s="119"/>
      <c r="C3" s="119"/>
      <c r="D3" s="119"/>
      <c r="E3" s="119"/>
      <c r="F3" s="119"/>
      <c r="G3" s="118"/>
      <c r="H3" s="118"/>
      <c r="I3" s="118"/>
      <c r="J3" s="118"/>
      <c r="K3" s="118"/>
      <c r="L3" s="117"/>
      <c r="M3" s="117"/>
      <c r="N3" s="117"/>
      <c r="O3" s="117"/>
      <c r="P3" s="116" t="s">
        <v>58</v>
      </c>
    </row>
    <row r="4" spans="1:16" s="106" customFormat="1" ht="12.75">
      <c r="A4" s="305" t="s">
        <v>1</v>
      </c>
      <c r="B4" s="305" t="s">
        <v>2</v>
      </c>
      <c r="C4" s="305" t="s">
        <v>3</v>
      </c>
      <c r="D4" s="305" t="s">
        <v>192</v>
      </c>
      <c r="E4" s="301" t="s">
        <v>191</v>
      </c>
      <c r="F4" s="299" t="s">
        <v>26</v>
      </c>
      <c r="G4" s="309"/>
      <c r="H4" s="309"/>
      <c r="I4" s="309"/>
      <c r="J4" s="309"/>
      <c r="K4" s="309"/>
      <c r="L4" s="309"/>
      <c r="M4" s="309"/>
      <c r="N4" s="309"/>
      <c r="O4" s="309"/>
      <c r="P4" s="300"/>
    </row>
    <row r="5" spans="1:16" s="106" customFormat="1" ht="12.75">
      <c r="A5" s="306"/>
      <c r="B5" s="306"/>
      <c r="C5" s="306"/>
      <c r="D5" s="306"/>
      <c r="E5" s="308"/>
      <c r="F5" s="301" t="s">
        <v>57</v>
      </c>
      <c r="G5" s="303" t="s">
        <v>26</v>
      </c>
      <c r="H5" s="303"/>
      <c r="I5" s="303"/>
      <c r="J5" s="303"/>
      <c r="K5" s="303"/>
      <c r="L5" s="301" t="s">
        <v>56</v>
      </c>
      <c r="M5" s="296" t="s">
        <v>26</v>
      </c>
      <c r="N5" s="297"/>
      <c r="O5" s="297"/>
      <c r="P5" s="298"/>
    </row>
    <row r="6" spans="1:16" s="106" customFormat="1" ht="25.5" customHeight="1">
      <c r="A6" s="306"/>
      <c r="B6" s="306"/>
      <c r="C6" s="306"/>
      <c r="D6" s="306"/>
      <c r="E6" s="308"/>
      <c r="F6" s="308"/>
      <c r="G6" s="299" t="s">
        <v>55</v>
      </c>
      <c r="H6" s="300"/>
      <c r="I6" s="301" t="s">
        <v>54</v>
      </c>
      <c r="J6" s="301" t="s">
        <v>53</v>
      </c>
      <c r="K6" s="301" t="s">
        <v>52</v>
      </c>
      <c r="L6" s="308"/>
      <c r="M6" s="299" t="s">
        <v>29</v>
      </c>
      <c r="N6" s="115" t="s">
        <v>28</v>
      </c>
      <c r="O6" s="303" t="s">
        <v>51</v>
      </c>
      <c r="P6" s="303" t="s">
        <v>190</v>
      </c>
    </row>
    <row r="7" spans="1:16" s="106" customFormat="1" ht="84">
      <c r="A7" s="307"/>
      <c r="B7" s="307"/>
      <c r="C7" s="307"/>
      <c r="D7" s="307"/>
      <c r="E7" s="302"/>
      <c r="F7" s="302"/>
      <c r="G7" s="114" t="s">
        <v>20</v>
      </c>
      <c r="H7" s="114" t="s">
        <v>50</v>
      </c>
      <c r="I7" s="302"/>
      <c r="J7" s="302"/>
      <c r="K7" s="302"/>
      <c r="L7" s="302"/>
      <c r="M7" s="303"/>
      <c r="N7" s="113" t="s">
        <v>23</v>
      </c>
      <c r="O7" s="303"/>
      <c r="P7" s="303"/>
    </row>
    <row r="8" spans="1:16" s="106" customFormat="1" ht="10.5" customHeight="1">
      <c r="A8" s="112">
        <v>1</v>
      </c>
      <c r="B8" s="112">
        <v>2</v>
      </c>
      <c r="C8" s="112">
        <v>3</v>
      </c>
      <c r="D8" s="112">
        <v>4</v>
      </c>
      <c r="E8" s="112">
        <v>5</v>
      </c>
      <c r="F8" s="112">
        <v>6</v>
      </c>
      <c r="G8" s="112">
        <v>7</v>
      </c>
      <c r="H8" s="112">
        <v>8</v>
      </c>
      <c r="I8" s="112">
        <v>9</v>
      </c>
      <c r="J8" s="112">
        <v>10</v>
      </c>
      <c r="K8" s="112">
        <v>11</v>
      </c>
      <c r="L8" s="112">
        <v>12</v>
      </c>
      <c r="M8" s="112">
        <v>13</v>
      </c>
      <c r="N8" s="112">
        <v>14</v>
      </c>
      <c r="O8" s="112">
        <v>15</v>
      </c>
      <c r="P8" s="112">
        <v>16</v>
      </c>
    </row>
    <row r="9" spans="1:16" s="106" customFormat="1" ht="13.5">
      <c r="A9" s="109" t="s">
        <v>49</v>
      </c>
      <c r="B9" s="111"/>
      <c r="C9" s="99"/>
      <c r="D9" s="104">
        <f aca="true" t="shared" si="0" ref="D9:P9">D10+D11+D12+D13</f>
        <v>1499000</v>
      </c>
      <c r="E9" s="104">
        <f t="shared" si="0"/>
        <v>1499000</v>
      </c>
      <c r="F9" s="104">
        <f t="shared" si="0"/>
        <v>524000</v>
      </c>
      <c r="G9" s="104">
        <f t="shared" si="0"/>
        <v>0</v>
      </c>
      <c r="H9" s="104">
        <f t="shared" si="0"/>
        <v>265000</v>
      </c>
      <c r="I9" s="104">
        <f t="shared" si="0"/>
        <v>0</v>
      </c>
      <c r="J9" s="104">
        <f t="shared" si="0"/>
        <v>0</v>
      </c>
      <c r="K9" s="104">
        <f t="shared" si="0"/>
        <v>259000</v>
      </c>
      <c r="L9" s="104">
        <f t="shared" si="0"/>
        <v>975000</v>
      </c>
      <c r="M9" s="104">
        <f t="shared" si="0"/>
        <v>975000</v>
      </c>
      <c r="N9" s="104">
        <f t="shared" si="0"/>
        <v>508000</v>
      </c>
      <c r="O9" s="104">
        <f t="shared" si="0"/>
        <v>0</v>
      </c>
      <c r="P9" s="104">
        <f t="shared" si="0"/>
        <v>0</v>
      </c>
    </row>
    <row r="10" spans="1:18" s="106" customFormat="1" ht="12.75">
      <c r="A10" s="110" t="s">
        <v>49</v>
      </c>
      <c r="B10" s="11" t="s">
        <v>48</v>
      </c>
      <c r="C10" s="96">
        <v>2110</v>
      </c>
      <c r="D10" s="95">
        <v>265000</v>
      </c>
      <c r="E10" s="95">
        <f>F10+L10</f>
        <v>265000</v>
      </c>
      <c r="F10" s="95">
        <f>H10</f>
        <v>265000</v>
      </c>
      <c r="G10" s="94">
        <v>0</v>
      </c>
      <c r="H10" s="94">
        <v>265000</v>
      </c>
      <c r="I10" s="94">
        <v>0</v>
      </c>
      <c r="J10" s="94">
        <v>0</v>
      </c>
      <c r="K10" s="94">
        <f>-T10</f>
        <v>0</v>
      </c>
      <c r="L10" s="94">
        <v>0</v>
      </c>
      <c r="M10" s="94">
        <v>0</v>
      </c>
      <c r="N10" s="94">
        <f>SUM(O10+Q10+R10)</f>
        <v>0</v>
      </c>
      <c r="O10" s="94">
        <v>0</v>
      </c>
      <c r="P10" s="94">
        <v>0</v>
      </c>
      <c r="Q10" s="102"/>
      <c r="R10" s="102"/>
    </row>
    <row r="11" spans="1:18" s="106" customFormat="1" ht="12.75">
      <c r="A11" s="110"/>
      <c r="B11" s="11"/>
      <c r="C11" s="96">
        <v>2119</v>
      </c>
      <c r="D11" s="95">
        <v>259000</v>
      </c>
      <c r="E11" s="95">
        <f>F11+L11</f>
        <v>259000</v>
      </c>
      <c r="F11" s="95">
        <f>K11</f>
        <v>259000</v>
      </c>
      <c r="G11" s="94"/>
      <c r="H11" s="94"/>
      <c r="I11" s="94"/>
      <c r="J11" s="94"/>
      <c r="K11" s="94">
        <v>259000</v>
      </c>
      <c r="L11" s="94"/>
      <c r="M11" s="94"/>
      <c r="N11" s="94"/>
      <c r="O11" s="94"/>
      <c r="P11" s="94"/>
      <c r="Q11" s="102"/>
      <c r="R11" s="102"/>
    </row>
    <row r="12" spans="1:18" s="106" customFormat="1" ht="12.75">
      <c r="A12" s="110"/>
      <c r="B12" s="11"/>
      <c r="C12" s="96">
        <v>6410</v>
      </c>
      <c r="D12" s="95">
        <v>467000</v>
      </c>
      <c r="E12" s="95">
        <f>F12+L12</f>
        <v>467000</v>
      </c>
      <c r="F12" s="95">
        <f>G12</f>
        <v>0</v>
      </c>
      <c r="G12" s="94"/>
      <c r="H12" s="94"/>
      <c r="I12" s="94"/>
      <c r="J12" s="94"/>
      <c r="K12" s="94"/>
      <c r="L12" s="94">
        <f>M12</f>
        <v>467000</v>
      </c>
      <c r="M12" s="94">
        <v>467000</v>
      </c>
      <c r="N12" s="94"/>
      <c r="O12" s="94"/>
      <c r="P12" s="94"/>
      <c r="Q12" s="102"/>
      <c r="R12" s="102"/>
    </row>
    <row r="13" spans="1:18" s="106" customFormat="1" ht="12.75">
      <c r="A13" s="110"/>
      <c r="B13" s="11"/>
      <c r="C13" s="96">
        <v>6419</v>
      </c>
      <c r="D13" s="95">
        <v>508000</v>
      </c>
      <c r="E13" s="95">
        <f>F13+L13</f>
        <v>508000</v>
      </c>
      <c r="F13" s="95">
        <f>G13</f>
        <v>0</v>
      </c>
      <c r="G13" s="94"/>
      <c r="H13" s="94"/>
      <c r="I13" s="94"/>
      <c r="J13" s="94"/>
      <c r="K13" s="94"/>
      <c r="L13" s="94">
        <f>M13</f>
        <v>508000</v>
      </c>
      <c r="M13" s="94">
        <v>508000</v>
      </c>
      <c r="N13" s="94">
        <v>508000</v>
      </c>
      <c r="O13" s="94"/>
      <c r="P13" s="94"/>
      <c r="Q13" s="102"/>
      <c r="R13" s="102"/>
    </row>
    <row r="14" spans="1:16" s="106" customFormat="1" ht="13.5">
      <c r="A14" s="109" t="s">
        <v>189</v>
      </c>
      <c r="B14" s="108"/>
      <c r="C14" s="99"/>
      <c r="D14" s="104">
        <f aca="true" t="shared" si="1" ref="D14:P14">SUM(D15)</f>
        <v>35000</v>
      </c>
      <c r="E14" s="104">
        <f t="shared" si="1"/>
        <v>35000</v>
      </c>
      <c r="F14" s="104">
        <f t="shared" si="1"/>
        <v>35000</v>
      </c>
      <c r="G14" s="104">
        <f t="shared" si="1"/>
        <v>17600</v>
      </c>
      <c r="H14" s="104">
        <f t="shared" si="1"/>
        <v>17400</v>
      </c>
      <c r="I14" s="104">
        <f t="shared" si="1"/>
        <v>0</v>
      </c>
      <c r="J14" s="104">
        <f t="shared" si="1"/>
        <v>0</v>
      </c>
      <c r="K14" s="104">
        <f t="shared" si="1"/>
        <v>0</v>
      </c>
      <c r="L14" s="104">
        <f t="shared" si="1"/>
        <v>0</v>
      </c>
      <c r="M14" s="104">
        <f t="shared" si="1"/>
        <v>0</v>
      </c>
      <c r="N14" s="104">
        <f t="shared" si="1"/>
        <v>0</v>
      </c>
      <c r="O14" s="104">
        <f t="shared" si="1"/>
        <v>0</v>
      </c>
      <c r="P14" s="104">
        <f t="shared" si="1"/>
        <v>0</v>
      </c>
    </row>
    <row r="15" spans="1:18" s="106" customFormat="1" ht="12.75">
      <c r="A15" s="98">
        <v>700</v>
      </c>
      <c r="B15" s="97">
        <v>70005</v>
      </c>
      <c r="C15" s="96">
        <v>2110</v>
      </c>
      <c r="D15" s="95">
        <v>35000</v>
      </c>
      <c r="E15" s="95">
        <v>35000</v>
      </c>
      <c r="F15" s="95">
        <f>SUM(G15:H15)</f>
        <v>35000</v>
      </c>
      <c r="G15" s="94">
        <v>17600</v>
      </c>
      <c r="H15" s="94">
        <v>17400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f>SUM(O15+Q15+R15)</f>
        <v>0</v>
      </c>
      <c r="O15" s="94">
        <v>0</v>
      </c>
      <c r="P15" s="94">
        <v>0</v>
      </c>
      <c r="Q15" s="102"/>
      <c r="R15" s="102"/>
    </row>
    <row r="16" spans="1:18" s="106" customFormat="1" ht="13.5">
      <c r="A16" s="101">
        <v>710</v>
      </c>
      <c r="B16" s="105"/>
      <c r="C16" s="99"/>
      <c r="D16" s="104">
        <f aca="true" t="shared" si="2" ref="D16:P16">SUM(D17:D19)</f>
        <v>320300</v>
      </c>
      <c r="E16" s="104">
        <f t="shared" si="2"/>
        <v>320790</v>
      </c>
      <c r="F16" s="104">
        <f t="shared" si="2"/>
        <v>320300</v>
      </c>
      <c r="G16" s="104">
        <f t="shared" si="2"/>
        <v>223481</v>
      </c>
      <c r="H16" s="104">
        <f t="shared" si="2"/>
        <v>96329</v>
      </c>
      <c r="I16" s="104">
        <f t="shared" si="2"/>
        <v>0</v>
      </c>
      <c r="J16" s="104">
        <f t="shared" si="2"/>
        <v>490</v>
      </c>
      <c r="K16" s="104">
        <f t="shared" si="2"/>
        <v>0</v>
      </c>
      <c r="L16" s="104">
        <f t="shared" si="2"/>
        <v>0</v>
      </c>
      <c r="M16" s="104">
        <f t="shared" si="2"/>
        <v>0</v>
      </c>
      <c r="N16" s="104">
        <f t="shared" si="2"/>
        <v>0</v>
      </c>
      <c r="O16" s="104">
        <f t="shared" si="2"/>
        <v>0</v>
      </c>
      <c r="P16" s="104">
        <f t="shared" si="2"/>
        <v>0</v>
      </c>
      <c r="Q16" s="107"/>
      <c r="R16" s="107"/>
    </row>
    <row r="17" spans="1:18" s="106" customFormat="1" ht="12.75">
      <c r="A17" s="98">
        <v>710</v>
      </c>
      <c r="B17" s="97">
        <v>71013</v>
      </c>
      <c r="C17" s="96">
        <v>2110</v>
      </c>
      <c r="D17" s="95">
        <v>45000</v>
      </c>
      <c r="E17" s="95">
        <f>SUM(F17)</f>
        <v>45000</v>
      </c>
      <c r="F17" s="95">
        <f>SUM(H17)</f>
        <v>45000</v>
      </c>
      <c r="G17" s="94">
        <v>0</v>
      </c>
      <c r="H17" s="94">
        <v>45000</v>
      </c>
      <c r="I17" s="94">
        <v>0</v>
      </c>
      <c r="J17" s="94">
        <v>0</v>
      </c>
      <c r="K17" s="94">
        <v>0</v>
      </c>
      <c r="L17" s="94">
        <v>0</v>
      </c>
      <c r="M17" s="94">
        <v>0</v>
      </c>
      <c r="N17" s="94">
        <f>SUM(O17+Q17+R17)</f>
        <v>0</v>
      </c>
      <c r="O17" s="94">
        <v>0</v>
      </c>
      <c r="P17" s="94">
        <v>0</v>
      </c>
      <c r="Q17" s="102"/>
      <c r="R17" s="102"/>
    </row>
    <row r="18" spans="1:16" s="106" customFormat="1" ht="12.75">
      <c r="A18" s="98">
        <v>710</v>
      </c>
      <c r="B18" s="97">
        <v>71014</v>
      </c>
      <c r="C18" s="96">
        <v>2110</v>
      </c>
      <c r="D18" s="95">
        <f>E18</f>
        <v>5000</v>
      </c>
      <c r="E18" s="95">
        <f>SUM(N18+F18)</f>
        <v>5000</v>
      </c>
      <c r="F18" s="95">
        <f>SUM(G18:K18)</f>
        <v>5000</v>
      </c>
      <c r="G18" s="94">
        <v>0</v>
      </c>
      <c r="H18" s="94">
        <v>5000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f>SUM(O18+Q18+R18)</f>
        <v>0</v>
      </c>
      <c r="O18" s="94">
        <v>0</v>
      </c>
      <c r="P18" s="94">
        <v>0</v>
      </c>
    </row>
    <row r="19" spans="1:16" s="106" customFormat="1" ht="12.75">
      <c r="A19" s="98">
        <v>710</v>
      </c>
      <c r="B19" s="97">
        <v>71015</v>
      </c>
      <c r="C19" s="96">
        <v>2110</v>
      </c>
      <c r="D19" s="95">
        <v>270300</v>
      </c>
      <c r="E19" s="95">
        <f>SUM(F19+J19)</f>
        <v>270790</v>
      </c>
      <c r="F19" s="95">
        <f>SUM(G19:J19)</f>
        <v>270300</v>
      </c>
      <c r="G19" s="94">
        <v>223481</v>
      </c>
      <c r="H19" s="94">
        <v>46329</v>
      </c>
      <c r="I19" s="94">
        <v>0</v>
      </c>
      <c r="J19" s="94">
        <v>490</v>
      </c>
      <c r="K19" s="94">
        <v>0</v>
      </c>
      <c r="L19" s="94">
        <v>0</v>
      </c>
      <c r="M19" s="94">
        <v>0</v>
      </c>
      <c r="N19" s="94">
        <f>SUM(O19+Q19+R19)</f>
        <v>0</v>
      </c>
      <c r="O19" s="94">
        <v>0</v>
      </c>
      <c r="P19" s="94">
        <v>0</v>
      </c>
    </row>
    <row r="20" spans="1:16" s="106" customFormat="1" ht="13.5">
      <c r="A20" s="101">
        <v>750</v>
      </c>
      <c r="B20" s="105"/>
      <c r="C20" s="99"/>
      <c r="D20" s="104">
        <f aca="true" t="shared" si="3" ref="D20:P20">SUM(D21:D22)</f>
        <v>164912</v>
      </c>
      <c r="E20" s="104">
        <f t="shared" si="3"/>
        <v>164912</v>
      </c>
      <c r="F20" s="104">
        <f t="shared" si="3"/>
        <v>164912</v>
      </c>
      <c r="G20" s="104">
        <f t="shared" si="3"/>
        <v>157290</v>
      </c>
      <c r="H20" s="104">
        <f t="shared" si="3"/>
        <v>7622</v>
      </c>
      <c r="I20" s="104">
        <f t="shared" si="3"/>
        <v>0</v>
      </c>
      <c r="J20" s="104">
        <f t="shared" si="3"/>
        <v>0</v>
      </c>
      <c r="K20" s="104">
        <f t="shared" si="3"/>
        <v>0</v>
      </c>
      <c r="L20" s="104">
        <f t="shared" si="3"/>
        <v>0</v>
      </c>
      <c r="M20" s="104">
        <f t="shared" si="3"/>
        <v>0</v>
      </c>
      <c r="N20" s="104">
        <f t="shared" si="3"/>
        <v>0</v>
      </c>
      <c r="O20" s="104">
        <f t="shared" si="3"/>
        <v>0</v>
      </c>
      <c r="P20" s="104">
        <f t="shared" si="3"/>
        <v>0</v>
      </c>
    </row>
    <row r="21" spans="1:16" s="106" customFormat="1" ht="12.75">
      <c r="A21" s="98">
        <v>750</v>
      </c>
      <c r="B21" s="97">
        <v>75011</v>
      </c>
      <c r="C21" s="96">
        <v>2110</v>
      </c>
      <c r="D21" s="95">
        <f>E21</f>
        <v>148250</v>
      </c>
      <c r="E21" s="95">
        <f>SUM(N21+F21)</f>
        <v>148250</v>
      </c>
      <c r="F21" s="95">
        <f>SUM(G21:K21)</f>
        <v>148250</v>
      </c>
      <c r="G21" s="94">
        <v>148250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f>SUM(O21+Q21+R21)</f>
        <v>0</v>
      </c>
      <c r="O21" s="94">
        <v>0</v>
      </c>
      <c r="P21" s="94">
        <v>0</v>
      </c>
    </row>
    <row r="22" spans="1:16" s="106" customFormat="1" ht="12.75">
      <c r="A22" s="98">
        <v>750</v>
      </c>
      <c r="B22" s="97">
        <v>75045</v>
      </c>
      <c r="C22" s="96">
        <v>2110</v>
      </c>
      <c r="D22" s="95">
        <v>16662</v>
      </c>
      <c r="E22" s="95">
        <f>SUM(F22)</f>
        <v>16662</v>
      </c>
      <c r="F22" s="95">
        <f>SUM(G22:H22)</f>
        <v>16662</v>
      </c>
      <c r="G22" s="94">
        <v>9040</v>
      </c>
      <c r="H22" s="94">
        <v>7622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f>SUM(O22+Q22+R22)</f>
        <v>0</v>
      </c>
      <c r="O22" s="94">
        <v>0</v>
      </c>
      <c r="P22" s="94">
        <v>0</v>
      </c>
    </row>
    <row r="23" spans="1:16" s="103" customFormat="1" ht="14.25" customHeight="1">
      <c r="A23" s="101">
        <v>754</v>
      </c>
      <c r="B23" s="105"/>
      <c r="C23" s="99"/>
      <c r="D23" s="104">
        <f>SUM(D24:D25)</f>
        <v>3462743</v>
      </c>
      <c r="E23" s="104">
        <f>SUM(E24:E25)</f>
        <v>3462743</v>
      </c>
      <c r="F23" s="104">
        <f>SUM(F24:F25)</f>
        <v>3436743</v>
      </c>
      <c r="G23" s="104">
        <f>SUM(G24)</f>
        <v>2934632</v>
      </c>
      <c r="H23" s="104">
        <f>SUM(H24:H25)</f>
        <v>330659</v>
      </c>
      <c r="I23" s="104">
        <f>SUM(I24)</f>
        <v>0</v>
      </c>
      <c r="J23" s="104">
        <f>SUM(J24)</f>
        <v>171452</v>
      </c>
      <c r="K23" s="104">
        <f>SUM(K24)</f>
        <v>0</v>
      </c>
      <c r="L23" s="104">
        <f>SUM(L24:L24)</f>
        <v>26000</v>
      </c>
      <c r="M23" s="104">
        <f>SUM(M24:M24)</f>
        <v>26000</v>
      </c>
      <c r="N23" s="104">
        <f>SUM(N24)</f>
        <v>0</v>
      </c>
      <c r="O23" s="104">
        <f>SUM(O24)</f>
        <v>0</v>
      </c>
      <c r="P23" s="104">
        <f>SUM(P24)</f>
        <v>0</v>
      </c>
    </row>
    <row r="24" spans="1:16" ht="12.75" customHeight="1">
      <c r="A24" s="98">
        <v>754</v>
      </c>
      <c r="B24" s="97">
        <v>75411</v>
      </c>
      <c r="C24" s="96">
        <v>2110</v>
      </c>
      <c r="D24" s="95">
        <v>3460721</v>
      </c>
      <c r="E24" s="95">
        <f>SUM(L24+F24)</f>
        <v>3460721</v>
      </c>
      <c r="F24" s="95">
        <f>SUM(G24:J24)</f>
        <v>3434721</v>
      </c>
      <c r="G24" s="94">
        <v>2934632</v>
      </c>
      <c r="H24" s="94">
        <v>328637</v>
      </c>
      <c r="I24" s="94">
        <v>0</v>
      </c>
      <c r="J24" s="94">
        <v>171452</v>
      </c>
      <c r="K24" s="94">
        <v>0</v>
      </c>
      <c r="L24" s="94">
        <v>26000</v>
      </c>
      <c r="M24" s="94">
        <v>26000</v>
      </c>
      <c r="N24" s="94">
        <f>SUM(O24+Q24+R24)</f>
        <v>0</v>
      </c>
      <c r="O24" s="94">
        <v>0</v>
      </c>
      <c r="P24" s="94"/>
    </row>
    <row r="25" spans="1:16" ht="12.75" customHeight="1">
      <c r="A25" s="98">
        <v>754</v>
      </c>
      <c r="B25" s="97">
        <v>75478</v>
      </c>
      <c r="C25" s="96">
        <v>2110</v>
      </c>
      <c r="D25" s="95">
        <f>E25</f>
        <v>2022</v>
      </c>
      <c r="E25" s="95">
        <f>SUM(N25+F25)</f>
        <v>2022</v>
      </c>
      <c r="F25" s="95">
        <f>SUM(G25:K25)</f>
        <v>2022</v>
      </c>
      <c r="G25" s="94">
        <v>0</v>
      </c>
      <c r="H25" s="94">
        <v>2022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</row>
    <row r="26" spans="1:16" ht="13.5">
      <c r="A26" s="101">
        <v>851</v>
      </c>
      <c r="B26" s="100"/>
      <c r="C26" s="99"/>
      <c r="D26" s="93">
        <f>D27</f>
        <v>3265490</v>
      </c>
      <c r="E26" s="93">
        <f aca="true" t="shared" si="4" ref="E26:P26">SUM(E27)</f>
        <v>3265490</v>
      </c>
      <c r="F26" s="93">
        <f t="shared" si="4"/>
        <v>3265490</v>
      </c>
      <c r="G26" s="93">
        <f t="shared" si="4"/>
        <v>0</v>
      </c>
      <c r="H26" s="93">
        <f t="shared" si="4"/>
        <v>3265490</v>
      </c>
      <c r="I26" s="93">
        <f t="shared" si="4"/>
        <v>0</v>
      </c>
      <c r="J26" s="93">
        <f t="shared" si="4"/>
        <v>0</v>
      </c>
      <c r="K26" s="93">
        <f t="shared" si="4"/>
        <v>0</v>
      </c>
      <c r="L26" s="93">
        <f t="shared" si="4"/>
        <v>0</v>
      </c>
      <c r="M26" s="93">
        <f t="shared" si="4"/>
        <v>0</v>
      </c>
      <c r="N26" s="93">
        <f t="shared" si="4"/>
        <v>0</v>
      </c>
      <c r="O26" s="93">
        <f t="shared" si="4"/>
        <v>0</v>
      </c>
      <c r="P26" s="93">
        <f t="shared" si="4"/>
        <v>0</v>
      </c>
    </row>
    <row r="27" spans="1:17" ht="12.75">
      <c r="A27" s="98">
        <v>851</v>
      </c>
      <c r="B27" s="97">
        <v>85156</v>
      </c>
      <c r="C27" s="96">
        <v>2110</v>
      </c>
      <c r="D27" s="94">
        <v>3265490</v>
      </c>
      <c r="E27" s="95">
        <f>SUM(H27)</f>
        <v>3265490</v>
      </c>
      <c r="F27" s="95">
        <f>SUM(H27)</f>
        <v>3265490</v>
      </c>
      <c r="G27" s="94">
        <v>0</v>
      </c>
      <c r="H27" s="94">
        <v>3265490</v>
      </c>
      <c r="I27" s="94">
        <v>0</v>
      </c>
      <c r="J27" s="94">
        <v>0</v>
      </c>
      <c r="K27" s="94">
        <v>0</v>
      </c>
      <c r="L27" s="94">
        <v>0</v>
      </c>
      <c r="M27" s="94">
        <v>0</v>
      </c>
      <c r="N27" s="94">
        <f>SUM(O27+Q27+R27)</f>
        <v>0</v>
      </c>
      <c r="O27" s="94">
        <v>0</v>
      </c>
      <c r="P27" s="94">
        <v>0</v>
      </c>
      <c r="Q27" s="102"/>
    </row>
    <row r="28" spans="1:16" ht="13.5">
      <c r="A28" s="101">
        <v>853</v>
      </c>
      <c r="B28" s="100"/>
      <c r="C28" s="99"/>
      <c r="D28" s="93">
        <f>SUM(D29)</f>
        <v>298967</v>
      </c>
      <c r="E28" s="93">
        <f>E29</f>
        <v>298967</v>
      </c>
      <c r="F28" s="93">
        <f>F29</f>
        <v>298967</v>
      </c>
      <c r="G28" s="93">
        <f>G29</f>
        <v>264067</v>
      </c>
      <c r="H28" s="93">
        <f>H29</f>
        <v>34900</v>
      </c>
      <c r="I28" s="93">
        <f aca="true" t="shared" si="5" ref="I28:P28">SUM(I29)</f>
        <v>0</v>
      </c>
      <c r="J28" s="93">
        <f t="shared" si="5"/>
        <v>0</v>
      </c>
      <c r="K28" s="93">
        <f t="shared" si="5"/>
        <v>0</v>
      </c>
      <c r="L28" s="93">
        <f t="shared" si="5"/>
        <v>0</v>
      </c>
      <c r="M28" s="93">
        <f t="shared" si="5"/>
        <v>0</v>
      </c>
      <c r="N28" s="93">
        <f t="shared" si="5"/>
        <v>0</v>
      </c>
      <c r="O28" s="93">
        <f t="shared" si="5"/>
        <v>0</v>
      </c>
      <c r="P28" s="93">
        <f t="shared" si="5"/>
        <v>0</v>
      </c>
    </row>
    <row r="29" spans="1:16" ht="12.75">
      <c r="A29" s="98">
        <v>853</v>
      </c>
      <c r="B29" s="97">
        <v>85321</v>
      </c>
      <c r="C29" s="96">
        <v>2110</v>
      </c>
      <c r="D29" s="94">
        <v>298967</v>
      </c>
      <c r="E29" s="95">
        <f>SUM(H29+G29+E34)</f>
        <v>298967</v>
      </c>
      <c r="F29" s="94">
        <f>SUM(G29:K29)</f>
        <v>298967</v>
      </c>
      <c r="G29" s="94">
        <v>264067</v>
      </c>
      <c r="H29" s="94">
        <v>34900</v>
      </c>
      <c r="I29" s="94">
        <v>0</v>
      </c>
      <c r="J29" s="94">
        <v>0</v>
      </c>
      <c r="K29" s="94">
        <v>0</v>
      </c>
      <c r="L29" s="94">
        <v>0</v>
      </c>
      <c r="M29" s="94">
        <f>SUM(N29+P29+Q29)</f>
        <v>0</v>
      </c>
      <c r="N29" s="94">
        <v>0</v>
      </c>
      <c r="O29" s="94">
        <v>0</v>
      </c>
      <c r="P29" s="94">
        <v>0</v>
      </c>
    </row>
    <row r="30" spans="1:16" ht="14.25">
      <c r="A30" s="295" t="s">
        <v>34</v>
      </c>
      <c r="B30" s="295"/>
      <c r="C30" s="295"/>
      <c r="D30" s="93">
        <f aca="true" t="shared" si="6" ref="D30:P30">SUM(D9+D14+D16+D20+D23+D26+D28)</f>
        <v>9046412</v>
      </c>
      <c r="E30" s="93">
        <f t="shared" si="6"/>
        <v>9046902</v>
      </c>
      <c r="F30" s="93">
        <f t="shared" si="6"/>
        <v>8045412</v>
      </c>
      <c r="G30" s="93">
        <f t="shared" si="6"/>
        <v>3597070</v>
      </c>
      <c r="H30" s="93">
        <f t="shared" si="6"/>
        <v>4017400</v>
      </c>
      <c r="I30" s="93">
        <f t="shared" si="6"/>
        <v>0</v>
      </c>
      <c r="J30" s="93">
        <f t="shared" si="6"/>
        <v>171942</v>
      </c>
      <c r="K30" s="93">
        <f t="shared" si="6"/>
        <v>259000</v>
      </c>
      <c r="L30" s="93">
        <f t="shared" si="6"/>
        <v>1001000</v>
      </c>
      <c r="M30" s="93">
        <f t="shared" si="6"/>
        <v>1001000</v>
      </c>
      <c r="N30" s="93">
        <f t="shared" si="6"/>
        <v>508000</v>
      </c>
      <c r="O30" s="93">
        <f t="shared" si="6"/>
        <v>0</v>
      </c>
      <c r="P30" s="93">
        <f t="shared" si="6"/>
        <v>0</v>
      </c>
    </row>
    <row r="31" ht="12.75">
      <c r="E31" s="92"/>
    </row>
    <row r="33" spans="7:8" ht="12.75">
      <c r="G33" s="91"/>
      <c r="H33" s="91"/>
    </row>
    <row r="40" spans="1:10" ht="12.75">
      <c r="A40" s="85"/>
      <c r="B40" s="85"/>
      <c r="C40" s="85"/>
      <c r="D40" s="85"/>
      <c r="E40" s="85"/>
      <c r="F40" s="85"/>
      <c r="G40" s="85"/>
      <c r="H40" s="85"/>
      <c r="I40" s="85"/>
      <c r="J40" s="91"/>
    </row>
  </sheetData>
  <sheetProtection/>
  <mergeCells count="19"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A30:C30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3937007874015748" right="0.3937007874015748" top="1.1023622047244095" bottom="0.7874015748031497" header="0.5118110236220472" footer="0.5118110236220472"/>
  <pageSetup horizontalDpi="600" verticalDpi="600" orientation="landscape" paperSize="9" scale="85" r:id="rId1"/>
  <headerFooter alignWithMargins="0">
    <oddHeader>&amp;RZałącznik nr &amp;A
do uchwały Rady Powiatu w Opatowie nr XXXVIII.64.2013 
z dnia 23 grudnia 2013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F13"/>
  <sheetViews>
    <sheetView view="pageLayout" workbookViewId="0" topLeftCell="A1">
      <selection activeCell="F19" sqref="F19"/>
    </sheetView>
  </sheetViews>
  <sheetFormatPr defaultColWidth="9.33203125" defaultRowHeight="12.75"/>
  <cols>
    <col min="1" max="2" width="9.33203125" style="85" customWidth="1"/>
    <col min="3" max="3" width="13.16015625" style="85" customWidth="1"/>
    <col min="4" max="4" width="23.16015625" style="85" customWidth="1"/>
    <col min="5" max="5" width="22.16015625" style="85" customWidth="1"/>
    <col min="6" max="6" width="18.5" style="85" customWidth="1"/>
    <col min="7" max="16384" width="9.33203125" style="85" customWidth="1"/>
  </cols>
  <sheetData>
    <row r="2" spans="1:6" ht="18">
      <c r="A2" s="304" t="s">
        <v>226</v>
      </c>
      <c r="B2" s="304"/>
      <c r="C2" s="304"/>
      <c r="D2" s="304"/>
      <c r="E2" s="304"/>
      <c r="F2" s="304"/>
    </row>
    <row r="3" spans="1:6" ht="12.75">
      <c r="A3" s="136"/>
      <c r="B3" s="136"/>
      <c r="C3" s="136"/>
      <c r="D3" s="135"/>
      <c r="E3" s="135"/>
      <c r="F3" s="87" t="s">
        <v>0</v>
      </c>
    </row>
    <row r="4" spans="1:6" ht="51" customHeight="1">
      <c r="A4" s="134" t="s">
        <v>61</v>
      </c>
      <c r="B4" s="134" t="s">
        <v>1</v>
      </c>
      <c r="C4" s="134" t="s">
        <v>2</v>
      </c>
      <c r="D4" s="133" t="s">
        <v>225</v>
      </c>
      <c r="E4" s="134" t="s">
        <v>224</v>
      </c>
      <c r="F4" s="133" t="s">
        <v>223</v>
      </c>
    </row>
    <row r="5" spans="1:6" ht="12.75">
      <c r="A5" s="86">
        <v>1</v>
      </c>
      <c r="B5" s="86">
        <v>2</v>
      </c>
      <c r="C5" s="86">
        <v>3</v>
      </c>
      <c r="D5" s="86">
        <v>4</v>
      </c>
      <c r="E5" s="86">
        <v>5</v>
      </c>
      <c r="F5" s="86">
        <v>6</v>
      </c>
    </row>
    <row r="6" spans="1:6" ht="15.75" customHeight="1">
      <c r="A6" s="313" t="s">
        <v>222</v>
      </c>
      <c r="B6" s="314"/>
      <c r="C6" s="314"/>
      <c r="D6" s="314"/>
      <c r="E6" s="315"/>
      <c r="F6" s="132">
        <f>SUM(F7:F8)</f>
        <v>138164</v>
      </c>
    </row>
    <row r="7" spans="1:6" ht="57" customHeight="1">
      <c r="A7" s="129" t="s">
        <v>62</v>
      </c>
      <c r="B7" s="129">
        <v>853</v>
      </c>
      <c r="C7" s="129">
        <v>85311</v>
      </c>
      <c r="D7" s="128" t="s">
        <v>221</v>
      </c>
      <c r="E7" s="128" t="s">
        <v>219</v>
      </c>
      <c r="F7" s="127">
        <v>21372</v>
      </c>
    </row>
    <row r="8" spans="1:6" ht="56.25" customHeight="1">
      <c r="A8" s="139" t="s">
        <v>63</v>
      </c>
      <c r="B8" s="139">
        <v>853</v>
      </c>
      <c r="C8" s="139">
        <v>85311</v>
      </c>
      <c r="D8" s="140" t="s">
        <v>220</v>
      </c>
      <c r="E8" s="128" t="s">
        <v>219</v>
      </c>
      <c r="F8" s="127">
        <v>116792</v>
      </c>
    </row>
    <row r="9" spans="1:6" ht="15">
      <c r="A9" s="313" t="s">
        <v>218</v>
      </c>
      <c r="B9" s="314"/>
      <c r="C9" s="314"/>
      <c r="D9" s="314"/>
      <c r="E9" s="315"/>
      <c r="F9" s="132">
        <f>SUM(F10:F12)</f>
        <v>1410000</v>
      </c>
    </row>
    <row r="10" spans="1:6" ht="25.5">
      <c r="A10" s="131" t="s">
        <v>62</v>
      </c>
      <c r="B10" s="131">
        <v>754</v>
      </c>
      <c r="C10" s="131">
        <v>75495</v>
      </c>
      <c r="D10" s="130" t="s">
        <v>217</v>
      </c>
      <c r="E10" s="128" t="s">
        <v>216</v>
      </c>
      <c r="F10" s="127">
        <v>10000</v>
      </c>
    </row>
    <row r="11" spans="1:6" ht="30.75" customHeight="1">
      <c r="A11" s="129" t="s">
        <v>63</v>
      </c>
      <c r="B11" s="129">
        <v>801</v>
      </c>
      <c r="C11" s="129">
        <v>80120</v>
      </c>
      <c r="D11" s="128" t="s">
        <v>215</v>
      </c>
      <c r="E11" s="128" t="s">
        <v>214</v>
      </c>
      <c r="F11" s="127">
        <v>280000</v>
      </c>
    </row>
    <row r="12" spans="1:6" ht="31.5" customHeight="1">
      <c r="A12" s="129" t="s">
        <v>64</v>
      </c>
      <c r="B12" s="129">
        <v>801</v>
      </c>
      <c r="C12" s="129">
        <v>80130</v>
      </c>
      <c r="D12" s="128" t="s">
        <v>215</v>
      </c>
      <c r="E12" s="128" t="s">
        <v>214</v>
      </c>
      <c r="F12" s="127">
        <v>1120000</v>
      </c>
    </row>
    <row r="13" spans="1:6" ht="15.75">
      <c r="A13" s="310" t="s">
        <v>34</v>
      </c>
      <c r="B13" s="311"/>
      <c r="C13" s="311"/>
      <c r="D13" s="312"/>
      <c r="E13" s="126"/>
      <c r="F13" s="125">
        <f>F6+F9</f>
        <v>1548164</v>
      </c>
    </row>
  </sheetData>
  <sheetProtection/>
  <mergeCells count="4">
    <mergeCell ref="A2:F2"/>
    <mergeCell ref="A13:D13"/>
    <mergeCell ref="A6:E6"/>
    <mergeCell ref="A9:E9"/>
  </mergeCells>
  <printOptions/>
  <pageMargins left="0.75" right="0.75" top="1.0729166666666667" bottom="1" header="0.5" footer="0.5"/>
  <pageSetup horizontalDpi="600" verticalDpi="600" orientation="portrait" paperSize="9" r:id="rId1"/>
  <headerFooter alignWithMargins="0">
    <oddHeader>&amp;RZałącznik nr &amp;A
do uchwały Rady Powiatu w Opatowie nr XXXVIII.64.2013
z dnia 23 grudnia 2013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monika.kostepska</cp:lastModifiedBy>
  <cp:lastPrinted>2014-01-14T13:05:54Z</cp:lastPrinted>
  <dcterms:created xsi:type="dcterms:W3CDTF">2013-05-06T09:26:21Z</dcterms:created>
  <dcterms:modified xsi:type="dcterms:W3CDTF">2014-01-14T13:06:40Z</dcterms:modified>
  <cp:category/>
  <cp:version/>
  <cp:contentType/>
  <cp:contentStatus/>
</cp:coreProperties>
</file>