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<sst xmlns="http://schemas.openxmlformats.org/spreadsheetml/2006/main" count="865" uniqueCount="405">
  <si>
    <t>Dział</t>
  </si>
  <si>
    <t>Rozdział</t>
  </si>
  <si>
    <t>§</t>
  </si>
  <si>
    <t>Nazwa</t>
  </si>
  <si>
    <t>1</t>
  </si>
  <si>
    <t>2</t>
  </si>
  <si>
    <t>3</t>
  </si>
  <si>
    <t>4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</si>
  <si>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</si>
  <si>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</si>
  <si>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</si>
  <si>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</si>
  <si>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</si>
  <si>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</si>
  <si>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</si>
  <si>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</si>
  <si>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2117</t>
  </si>
  <si>
    <t>2119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</si>
  <si>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</si>
  <si>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</si>
  <si>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</si>
  <si>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</si>
  <si>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</si>
  <si>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</si>
  <si>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</si>
  <si>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</si>
  <si>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</si>
  <si>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</si>
  <si>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0970</t>
  </si>
  <si>
    <t>Wpływy z różnych dochodów</t>
  </si>
  <si>
    <t>2130</t>
  </si>
  <si>
    <t>Dotacje celowe otrzymane z budżetu państwa na realizację bieżących zadań własnych powiatu</t>
  </si>
  <si>
    <t>2710</t>
  </si>
  <si>
    <t>Dotacja celowa otrzymana z tytułu pomocy finansowej udzielanej między jednostkami samorządu terytorialnego na dofinansowanie własnych zadań bieżących</t>
  </si>
  <si>
    <t>60078</t>
  </si>
  <si>
    <t>Usuwanie skutków klęsk żywiołowych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</si>
  <si>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</si>
  <si>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</si>
  <si>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</si>
  <si>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</si>
  <si>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</si>
  <si>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</si>
  <si>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</si>
  <si>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</si>
  <si>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0690</t>
  </si>
  <si>
    <t>Wpływy z różnych opłat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</si>
  <si>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</si>
  <si>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</si>
  <si>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</si>
  <si>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</si>
  <si>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</si>
  <si>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</si>
  <si>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</si>
  <si>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</si>
  <si>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</si>
  <si>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</si>
  <si>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</si>
  <si>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</si>
  <si>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0470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</si>
  <si>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</si>
  <si>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</si>
  <si>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</si>
  <si>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</si>
  <si>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</si>
  <si>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</si>
  <si>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</si>
  <si>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</si>
  <si>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</si>
  <si>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754</t>
  </si>
  <si>
    <t>Bezpieczeństwo publiczne i ochrona przeciwpożarowa</t>
  </si>
  <si>
    <t>75411</t>
  </si>
  <si>
    <t>Komendy powiatowe Państwowej Straży Pożarnej</t>
  </si>
  <si>
    <t>Pozostała działalność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</si>
  <si>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</si>
  <si>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</si>
  <si>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</si>
  <si>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0020</t>
  </si>
  <si>
    <t>Podatek dochodowy od osób prawnych</t>
  </si>
  <si>
    <t>75622</t>
  </si>
  <si>
    <t>0010</t>
  </si>
  <si>
    <t>Podatek dochodowy od osób fizycznych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</si>
  <si>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</si>
  <si>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</si>
  <si>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</si>
  <si>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</si>
  <si>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</si>
  <si>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</si>
  <si>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</si>
  <si>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</si>
  <si>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</si>
  <si>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</si>
  <si>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</si>
  <si>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</si>
  <si>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</si>
  <si>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</si>
  <si>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</si>
  <si>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i wychowanie</t>
  </si>
  <si>
    <t>0960</t>
  </si>
  <si>
    <t>Otrzymane spadki, zapisy i darowizny w postaci pieniężnej</t>
  </si>
  <si>
    <t>80130</t>
  </si>
  <si>
    <t>Szkoły zawodowe</t>
  </si>
  <si>
    <t>0830</t>
  </si>
  <si>
    <t>Wpływy z usług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</si>
  <si>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</si>
  <si>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</si>
  <si>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</si>
  <si>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</si>
  <si>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</si>
  <si>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</si>
  <si>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</si>
  <si>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</si>
  <si>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</si>
  <si>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</si>
  <si>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</si>
  <si>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</si>
  <si>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</si>
  <si>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85204</t>
  </si>
  <si>
    <t>Rodziny zastępcze</t>
  </si>
  <si>
    <t>85295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</si>
  <si>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</si>
  <si>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</si>
  <si>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</si>
  <si>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</si>
  <si>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</si>
  <si>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</si>
  <si>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2360</t>
  </si>
  <si>
    <t>Dochody jednostek samorządu terytorialnego związane z realizacją zadań z zakresu administracji rządowej oraz innych zadań zleconych ustawami</t>
  </si>
  <si>
    <t>85333</t>
  </si>
  <si>
    <t>Powiatowe urzędy pracy</t>
  </si>
  <si>
    <t>2690</t>
  </si>
  <si>
    <t>854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</si>
  <si>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</si>
  <si>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</si>
  <si>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</si>
  <si>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</si>
  <si>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</si>
  <si>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</si>
  <si>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</si>
  <si>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majątkowe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</si>
  <si>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</si>
  <si>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</si>
  <si>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6300</t>
  </si>
  <si>
    <t>Dotacja celowa otrzymana z tytułu pomocy finansowej udzielanej między jednostkami samorządu terytorialnego na dofinansowanie własnych zadań inwestycyjnych i zakupów inwestycyjnych</t>
  </si>
  <si>
    <t>720</t>
  </si>
  <si>
    <t>Informatyka</t>
  </si>
  <si>
    <t>72095</t>
  </si>
  <si>
    <t>Ogółem:</t>
  </si>
  <si>
    <t>% wykonania</t>
  </si>
  <si>
    <t>0570</t>
  </si>
  <si>
    <t>85406</t>
  </si>
  <si>
    <t>Pozostale odsetki</t>
  </si>
  <si>
    <t>Poradnie psychologiczno-pedagogiczne,w tym poradnie specjalistyczne</t>
  </si>
  <si>
    <t>Grzywny,mandaty i inne kary pieniężne od osób fizycznych</t>
  </si>
  <si>
    <t>Plan (po zmianach)</t>
  </si>
  <si>
    <t>6430</t>
  </si>
  <si>
    <t>Dotacje celowe otrzymane z budżetu państwa na realizację inwestycji i zakupów inwestycyjnych własnych powiatu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</si>
  <si>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</si>
  <si>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75618</t>
  </si>
  <si>
    <t>Wpływy z innych opłat stanowiących dochody jednostek samorządu terytorialnego na podstawie ustaw</t>
  </si>
  <si>
    <t>0590</t>
  </si>
  <si>
    <t>Wpływy z opłat za koncesje i licencje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</si>
  <si>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</si>
  <si>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środków, o których mowa w art. 5 ust. 1 pkt 3 oraz ust. 3 pkt 5 i 6 ustawy, lub płatności w ramach budżetu środków europejskich</t>
  </si>
  <si>
    <t>0840</t>
  </si>
  <si>
    <t>Wpływy ze sprzedaży wyrobów</t>
  </si>
  <si>
    <t>85311</t>
  </si>
  <si>
    <t>Rehabilitacja zawodowa i społeczna osób niepełnosprawnych</t>
  </si>
  <si>
    <t>921</t>
  </si>
  <si>
    <t>92195</t>
  </si>
  <si>
    <t>Kultura i ochrona dziedzictwa narodowego</t>
  </si>
  <si>
    <t>Zestawienie wykonania planu dochodów budżetowych Powiatu Opatowskiego                                    za I półrocze 2013 r.</t>
  </si>
  <si>
    <t>Wykonanie na 30.06.2013 r.</t>
  </si>
  <si>
    <t>6410</t>
  </si>
  <si>
    <t>,,,</t>
  </si>
  <si>
    <t>Dotacje celowe przekazane z budżetu państwa na inwestycje i zakupy inwestycyjne z zakresu administracji rządowej oraz inne zadania zlecone ustawami realizowane przez powiat</t>
  </si>
  <si>
    <t>6417</t>
  </si>
  <si>
    <t>6419</t>
  </si>
  <si>
    <t>Dotacje celowe w ramach programów finansowanych z udziałem środków europejskich oraz środków, o których mowa w art. 5 ust. 1 pkt 3 oraz ust. 3 pkt 5 i 6 ustawy lub płatności w ramach budżetu środków europejskich</t>
  </si>
  <si>
    <t>Wpływy z opłat za trwały zarząd, użytkowanie, służebność i użytkowanie wieczyste nieruchomości</t>
  </si>
  <si>
    <t>2705</t>
  </si>
  <si>
    <t>6269</t>
  </si>
  <si>
    <t>Dotacje otrzymane z państwowych funduszy celowych na finansowanie lub dofinansowanie kosztów realizacji inwestycji i zakupów inwestycyjnych jednostek sektora finansów publicznych</t>
  </si>
  <si>
    <t>6295</t>
  </si>
  <si>
    <t>Środki na dofinansowanie własnych inwestycji gmin (związków gmin), powiatów (związkówpowiatów), samorządów województw, pozyskane z innych źródeł</t>
  </si>
  <si>
    <t>75802</t>
  </si>
  <si>
    <t>Uzupełnienie subwencji ogólnej dla jednostek samorządu terytorialnego</t>
  </si>
  <si>
    <t>6180</t>
  </si>
  <si>
    <t>Środki na inwestycje na drogach publicznych powiatowych i wojewódzkich oraz na drogach powiatowych, wojewódzkich i krajowych w granicach miast na prawach powiatu</t>
  </si>
  <si>
    <t>2400</t>
  </si>
  <si>
    <t>Wpływy do budżetu pozostałości środków finansowych gromadzonych na wydzielonym rachunku jednostki budżetowej</t>
  </si>
  <si>
    <t>Środki z Funduszu Pracy otrzymane przez powiat z przeznaczeniem na finansowanie kosztów wynagrodzenia i składek na ubezpieczenia społeczne pracowników powiatowego urzędu pracy</t>
  </si>
  <si>
    <t>0870</t>
  </si>
  <si>
    <t>Wpływy ze sprzedaży składników majątkowych</t>
  </si>
  <si>
    <t>Wydatki razem:</t>
  </si>
  <si>
    <t>Zadania w zakresie kultury fizycznej</t>
  </si>
  <si>
    <t>92605</t>
  </si>
  <si>
    <t>Kultura fizyczna</t>
  </si>
  <si>
    <t>926</t>
  </si>
  <si>
    <t>Ochrona zabytków i opieka nad zabytkami</t>
  </si>
  <si>
    <t>92120</t>
  </si>
  <si>
    <t>Biblioteki</t>
  </si>
  <si>
    <t>92116</t>
  </si>
  <si>
    <t>Dokształcanie i doskonalenie nauczycieli</t>
  </si>
  <si>
    <t>85446</t>
  </si>
  <si>
    <t>Szkolne schroniska młodzieżowe</t>
  </si>
  <si>
    <t>85417</t>
  </si>
  <si>
    <t>Pomoc materialna dla uczniów</t>
  </si>
  <si>
    <t>85415</t>
  </si>
  <si>
    <t>Internaty i bursy szkolne</t>
  </si>
  <si>
    <t>85410</t>
  </si>
  <si>
    <t>Poradnie psychologiczno-pedagogiczne, w tym poradnie specjalistyczne</t>
  </si>
  <si>
    <t>85395</t>
  </si>
  <si>
    <t>Jednostki specjalistycznego poradnictwa, mieszkania chronione i ośrodki interwencji kryzysowej</t>
  </si>
  <si>
    <t>85220</t>
  </si>
  <si>
    <t>Powiatowe centra pomocy rodzinie</t>
  </si>
  <si>
    <t>85218</t>
  </si>
  <si>
    <t>85195</t>
  </si>
  <si>
    <t>Stołówki szkolne i przedszkolne</t>
  </si>
  <si>
    <t>80148</t>
  </si>
  <si>
    <t>80146</t>
  </si>
  <si>
    <t>Szkoły zawodowe specjalne</t>
  </si>
  <si>
    <t>80134</t>
  </si>
  <si>
    <t>Licea ogólnokształcące</t>
  </si>
  <si>
    <t>80120</t>
  </si>
  <si>
    <t>Gimnazja specjalne</t>
  </si>
  <si>
    <t>80111</t>
  </si>
  <si>
    <t>Szkoły podstawowe specjalne</t>
  </si>
  <si>
    <t>80102</t>
  </si>
  <si>
    <t>Rezerwy ogólne i celowe</t>
  </si>
  <si>
    <t>75818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</si>
  <si>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</si>
  <si>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</si>
  <si>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</si>
  <si>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</si>
  <si>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</si>
  <si>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</si>
  <si>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</si>
  <si>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Zarządzanie kryzysowe</t>
  </si>
  <si>
    <t>75421</t>
  </si>
  <si>
    <t>75095</t>
  </si>
  <si>
    <t>Promocja jednostek samorządu terytorialnego</t>
  </si>
  <si>
    <t>75075</t>
  </si>
  <si>
    <t>Rady powiatów</t>
  </si>
  <si>
    <t>75019</t>
  </si>
  <si>
    <t>Ośrodki dokumentacji geodezyjnej i kartograficznej</t>
  </si>
  <si>
    <t>71012</t>
  </si>
  <si>
    <t>70095</t>
  </si>
  <si>
    <t>Nadzór nad gospodarką leśną</t>
  </si>
  <si>
    <t>02002</t>
  </si>
  <si>
    <t>01095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</si>
  <si>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</si>
  <si>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</si>
  <si>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</si>
  <si>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</si>
  <si>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</si>
  <si>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</si>
  <si>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</si>
  <si>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</si>
  <si>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</si>
  <si>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</si>
  <si>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</si>
  <si>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</si>
  <si>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</si>
  <si>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</si>
  <si>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</si>
  <si>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</si>
  <si>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</si>
  <si>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</si>
  <si>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</si>
  <si>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</si>
  <si>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</si>
  <si>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</si>
  <si>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</si>
  <si>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</si>
  <si>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</si>
  <si>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handlowego.</t>
  </si>
  <si>
    <t>w tym:</t>
  </si>
  <si>
    <t>inwestycje i zakupy inwestycyjne</t>
  </si>
  <si>
    <t>Wydatki 
majątkowe</t>
  </si>
  <si>
    <t>Wydatki 
bieżące</t>
  </si>
  <si>
    <t>Z tego</t>
  </si>
  <si>
    <t>Wydatki ogółem stan na 30.06.2013 r.</t>
  </si>
  <si>
    <t>Zestawienie wykonania planu wydatków budżetowych Powiatu Opatowskiego za I półrocze 2013 r.</t>
  </si>
  <si>
    <t>§ 995</t>
  </si>
  <si>
    <t>Rozchody z tytułu innych rozliczeń</t>
  </si>
  <si>
    <t>7.</t>
  </si>
  <si>
    <t>§ 982</t>
  </si>
  <si>
    <t>Wykup innych papierów wartościowych (obligacji komunalnych)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</si>
  <si>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</si>
  <si>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</si>
  <si>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</si>
  <si>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</si>
  <si>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</si>
  <si>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</si>
  <si>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</si>
  <si>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</si>
  <si>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</si>
  <si>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</si>
  <si>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</si>
  <si>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</si>
  <si>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</si>
  <si>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</si>
  <si>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</si>
  <si>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</si>
  <si>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Przelewy z rachunku lokat</t>
  </si>
  <si>
    <t>9.</t>
  </si>
  <si>
    <t>§ 950</t>
  </si>
  <si>
    <t>Inne źródła (wolne środki)</t>
  </si>
  <si>
    <t>8.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</si>
  <si>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</si>
  <si>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</si>
  <si>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</si>
  <si>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</si>
  <si>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</si>
  <si>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</si>
  <si>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</si>
  <si>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</si>
  <si>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</si>
  <si>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</si>
  <si>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</si>
  <si>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</si>
  <si>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</si>
  <si>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</si>
  <si>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Klasyfikacja
§</t>
  </si>
  <si>
    <t>Treść</t>
  </si>
  <si>
    <t>Lp.</t>
  </si>
  <si>
    <t>Wykonanie przychodów i rozchodów budżetu Powiatu Opatowskiego za I półrocze 2013 r.</t>
  </si>
  <si>
    <t>Zespół Szkół Nr 2 w Opatowie, ul. Sempołowskiej 1</t>
  </si>
  <si>
    <t>801       80148</t>
  </si>
  <si>
    <t>801       80120</t>
  </si>
  <si>
    <t>Zespół  Szkół w Ożarowie im.Marii-Skłodowskiej-Curie, Oś. Wzgórze 56</t>
  </si>
  <si>
    <t>801        80195</t>
  </si>
  <si>
    <t>801        80148</t>
  </si>
  <si>
    <t>801        80130</t>
  </si>
  <si>
    <t>Zespół  Szkół Nr 1 w Opatowie, ul.Słowackiego 56</t>
  </si>
  <si>
    <t>854      85417</t>
  </si>
  <si>
    <t>854      85410</t>
  </si>
  <si>
    <t>801           80195</t>
  </si>
  <si>
    <t>801  80130</t>
  </si>
  <si>
    <t>Stan środków pieniężnych na 30.06.2013 r.</t>
  </si>
  <si>
    <t>%</t>
  </si>
  <si>
    <t>Wykonanie wydatków stan na 30.06.2013 r.</t>
  </si>
  <si>
    <t>Plan wydatków (po zmianach)</t>
  </si>
  <si>
    <t>Wykonanie dochodów stan na 30.06.2013 r.</t>
  </si>
  <si>
    <t>Plan dochodów (po zmianach)</t>
  </si>
  <si>
    <t>Stan środków pieniężnych na 01.01.2013 r.</t>
  </si>
  <si>
    <t>Nazwa jednostki budżetowej w której utworzono rachunek, o którym mowa w art. 223 ust.1 ustawy o finansach publicznych</t>
  </si>
  <si>
    <t>Dział rozdział</t>
  </si>
  <si>
    <t>Sprawozdanie z wykonania planu dochodów gromadzonych na wydzielonym rachunku jednostek budżetowych i wydatków nimi sfinansowanych za I półrocze 2013 roku.</t>
  </si>
  <si>
    <t>Ogółem</t>
  </si>
  <si>
    <t>Wydatki na programy finansowane z udziałem środków, o których mowa w art. 5 ust. 1 pkt 2 i 3</t>
  </si>
  <si>
    <t>Świadczenia na rzecz osób fizycznych;</t>
  </si>
  <si>
    <t>Dotacje na zadania bieżące</t>
  </si>
  <si>
    <t>Wydatki jednostek budżetowych</t>
  </si>
  <si>
    <t>z tego</t>
  </si>
  <si>
    <t>Wykonanie dotacji stan na 30.06.2013r.</t>
  </si>
  <si>
    <t>Plan dotacji  (po zmianach)</t>
  </si>
  <si>
    <t>paragraf</t>
  </si>
  <si>
    <t>Wykonanie planu finansowego zadań z zakresu administracji rządowej i innych zadań zleconych ustawami budżetu Powiatu Opatowskiego za I półrocze 2013 r.</t>
  </si>
  <si>
    <t>Zestawienie zadań inwestycyjnych Powiatu Opatowskiego za I półrocze 2013 r.</t>
  </si>
  <si>
    <t>Nazwa zadania inwestycyjnego</t>
  </si>
  <si>
    <t>Plan po zmianach</t>
  </si>
  <si>
    <t xml:space="preserve">Scalanie gruntów wsi Biedrzychów, Dębno, Nowe na obszarze 1059 ha </t>
  </si>
  <si>
    <t>Zakup koparko - ładowarki</t>
  </si>
  <si>
    <t>Przebudowa drogi powiatowej Nr 0703T Zochcin - Sadowie - droga krajowa nr 9 w km 0 + 000 - 2 + 910 km</t>
  </si>
  <si>
    <t>Przebudowa dróg powiatowych Nr 0737T Gołębiów - Nasławice w km 0 + 000 - 1 + 470 i nr 0797T Goźlice - Usarzów w km 1 + 470 - 2 + 710 o łącznej długości 2,710 km</t>
  </si>
  <si>
    <t>Przebudowa obiektu mostowego o numerze ewidencyjnym (JNI): 30000607 w km 4+574 w ciągu drogi powiatowej nr 0730T w miejscowości Nikisiałka Mała i przebudowa drogi powiatowej nr 0730T Kolonia Okalina - Karwów - Dzierążnia - Malice Kościelne - Męczennice - Pielaszów - Nowy Daromin - Daromin od km 0+000 do km 2+800 i od km 3+940 do km 7+480 na odcinku o łącznej długości 6,34 km</t>
  </si>
  <si>
    <t>Projekt ,,Przebudowa dróg powiatowych - ulic Mickiewicza, Sempołowskiej w m. Opatów o łącznej długości 1 866,2 km''</t>
  </si>
  <si>
    <t>Projekt ,,Termomodernizacja trzech budynków użyteczności publicznej na terenie Powiatu Opatowskiego''</t>
  </si>
  <si>
    <t xml:space="preserve">Projekt ,,Wzrost jakości usług w Domu Pomocy Społecznej w Zochcinku poprzez wprowadzenie nowych form terapii wraz z utworzeniem nowych lokali aktywizujących i zakupem wyposażenia oraz podniesieniem kwalifikacji kadry merytorycznej i medycznej'' </t>
  </si>
  <si>
    <t>Rozbudowa, przebudowa i budowa targowiska z przynależną infrastrukturą techniczną, budowa zbiornika na ścieki sanitarne oraz parking w miejscowości Opatów</t>
  </si>
  <si>
    <t>Zakup komputerów</t>
  </si>
  <si>
    <t>Projekt "e-świętokrzyskie Rozbudowa infrastruktury informatycznej JST"</t>
  </si>
  <si>
    <t>Projekt "e-świętokrzyskie Budowa Systemu Infrastruktury Informacji Przestrzennej"</t>
  </si>
  <si>
    <t>Zakup programu komputerowego i komputerów</t>
  </si>
  <si>
    <t>Założenie klimatyzacji w budynku pralni w DPS w Sobowie</t>
  </si>
  <si>
    <t>Zakup komputerów dla Wydziału Rolnictwa i Ochrony Środowiska</t>
  </si>
  <si>
    <t>Pozostałe inwestycje w zakresie przebudowy dróg będą realizowane w III i IV kwartale 2013 roku. Uchwałą Nr XXXII.37.2013 Rady Powiatu w Opatowie z dnia 15 lipca 2013 r. dokonano przesunięcia zadania pn. ,,Zakup koparko - ładowarki'' z zadań inwestycyjnych rocznych do przedsięwzięć wieloletnich, oznaczając je jako zadanie pn. ,,Zakup koparko – ładowarki w formie leasingu’’ z okresem realizacji w latach 2013 - 2017.</t>
  </si>
  <si>
    <t>Zestawienie wykonania planu dotacji udzielonych z budżetu Powiatu Opatowskiego           za I półrocze 2013 r.</t>
  </si>
  <si>
    <t>Nazwa rozdziału</t>
  </si>
  <si>
    <t>Dotacje na zadania bieżące stan na 30.06.2013r.</t>
  </si>
  <si>
    <t>Sprawozdanie z dokonanych umorzeń wierzytelności oraz udzielonych ulg</t>
  </si>
  <si>
    <t>ZA OKRES OD POCZĄTKU ROKU DO DNIA 30.06.2013 R.</t>
  </si>
  <si>
    <t>Wyszczególnienie</t>
  </si>
  <si>
    <t>Nazwa dłużnika, symbol dłużnika*</t>
  </si>
  <si>
    <t>Liczba dłużników</t>
  </si>
  <si>
    <t>Kwota wierzytelności (główna + uboczne)</t>
  </si>
  <si>
    <t>Kwota umorzenia, odroczenia, rozłożenia na raty</t>
  </si>
  <si>
    <t>Liczba rat</t>
  </si>
  <si>
    <t>Termin odroczenia, rozłożenia na raty (ostatnia rata)</t>
  </si>
  <si>
    <t>Podstawa prawna powstałej wierzytelności</t>
  </si>
  <si>
    <t>Umorzenie</t>
  </si>
  <si>
    <t>Odroczenie</t>
  </si>
  <si>
    <t>bez rozłożenia na raty</t>
  </si>
  <si>
    <t>z rozłożeniem na raty</t>
  </si>
  <si>
    <t>Rozłożenie na raty (bez odroczenia)</t>
  </si>
  <si>
    <t>Spółdzielnia Miieszkaniowa ,,Wzgórze'' w Ożarowie - B</t>
  </si>
  <si>
    <t>30.06.2013 r.</t>
  </si>
  <si>
    <t>G.II.6843.1.2013 z 31.01.2013r. zgodnie z art. 71 ust. 4 ustawy o gospodarce nieruchomościami (Dz. U. z 2010 r. Nr 102, poz. 651 z późn. zm.)</t>
  </si>
  <si>
    <t>Przedsiębiorstwo ,,Grupa Ożarów'' S.A. Karsy 77 - B</t>
  </si>
  <si>
    <t>G.II.6843.4.2013 z 11.03.2013r. zgodnie z art. 71 ust. 4 ustawy o gospodarce nieruchomościami (Dz. U. z 2010 r. Nr 102, poz. 651 z późn. zm.)</t>
  </si>
  <si>
    <t>*Wstawić odpowiednio:</t>
  </si>
  <si>
    <t>A - osoba fizyczna</t>
  </si>
  <si>
    <t>B - osoba prawna</t>
  </si>
  <si>
    <t>C - jednostka organizacyjna nie posiadająca osobowości prawnej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</si>
</sst>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_ ;\-#,##0\ "/>
    <numFmt numFmtId="173" formatCode="_-* #,##0.00\ _z_ł_-;\-* #,##0.00\ _z_ł_-;_-* &quot;-&quot;\ _z_ł_-;_-@_-"/>
    <numFmt numFmtId="174" formatCode="#,##0.00_ ;\-#,##0.00\ "/>
  </numFmts>
  <fonts count="8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"/>
      <name val="Times New Roman"/>
      <family val="1"/>
    </font>
    <font>
      <vertAlign val="superscript"/>
      <sz val="12"/>
      <name val="Times New Roman CE"/>
      <family val="1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E"/>
      <family val="2"/>
    </font>
    <font>
      <sz val="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0"/>
      <name val="Arial CE"/>
      <family val="0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sz val="9"/>
      <name val="Times New Roman CE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Arial"/>
      <family val="2"/>
    </font>
    <font>
      <sz val="5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6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3" fillId="27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8" fillId="32" borderId="0" applyNumberFormat="0" applyBorder="0" applyAlignment="0" applyProtection="0"/>
  </cellStyleXfs>
  <cellXfs count="4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43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4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3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43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3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3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172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3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2" xfId="0" applyNumberFormat="1" applyFont="1" applyFill="1" applyBorder="1" applyAlignment="1" applyProtection="1">
      <alignment horizontal="center" vertical="center"/>
      <protection locked="0"/>
    </xf>
    <xf numFmtId="43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43" fontId="5" fillId="34" borderId="22" xfId="0" applyNumberFormat="1" applyFont="1" applyFill="1" applyBorder="1" applyAlignment="1" applyProtection="1">
      <alignment horizontal="right" vertical="center" wrapText="1"/>
      <protection locked="0"/>
    </xf>
    <xf numFmtId="43" fontId="5" fillId="33" borderId="22" xfId="0" applyNumberFormat="1" applyFont="1" applyFill="1" applyBorder="1" applyAlignment="1" applyProtection="1">
      <alignment horizontal="center" vertical="center"/>
      <protection locked="0"/>
    </xf>
    <xf numFmtId="43" fontId="5" fillId="34" borderId="23" xfId="0" applyNumberFormat="1" applyFont="1" applyFill="1" applyBorder="1" applyAlignment="1" applyProtection="1">
      <alignment horizontal="right" vertical="center" wrapText="1"/>
      <protection locked="0"/>
    </xf>
    <xf numFmtId="4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3" fontId="5" fillId="33" borderId="23" xfId="0" applyNumberFormat="1" applyFont="1" applyFill="1" applyBorder="1" applyAlignment="1" applyProtection="1">
      <alignment horizontal="right" vertical="center"/>
      <protection locked="0"/>
    </xf>
    <xf numFmtId="4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43" fontId="5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3" fontId="9" fillId="34" borderId="22" xfId="0" applyNumberFormat="1" applyFont="1" applyFill="1" applyBorder="1" applyAlignment="1" applyProtection="1">
      <alignment horizontal="right" vertical="center" wrapText="1"/>
      <protection locked="0"/>
    </xf>
    <xf numFmtId="43" fontId="9" fillId="33" borderId="23" xfId="0" applyNumberFormat="1" applyFont="1" applyFill="1" applyBorder="1" applyAlignment="1" applyProtection="1">
      <alignment horizontal="center" vertical="center"/>
      <protection locked="0"/>
    </xf>
    <xf numFmtId="43" fontId="5" fillId="33" borderId="22" xfId="0" applyNumberFormat="1" applyFont="1" applyFill="1" applyBorder="1" applyAlignment="1" applyProtection="1">
      <alignment horizontal="right" vertical="center"/>
      <protection locked="0"/>
    </xf>
    <xf numFmtId="43" fontId="9" fillId="33" borderId="22" xfId="0" applyNumberFormat="1" applyFont="1" applyFill="1" applyBorder="1" applyAlignment="1" applyProtection="1">
      <alignment horizontal="center" vertical="center"/>
      <protection locked="0"/>
    </xf>
    <xf numFmtId="43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4" borderId="27" xfId="0" applyNumberFormat="1" applyFont="1" applyFill="1" applyBorder="1" applyAlignment="1" applyProtection="1">
      <alignment horizontal="left" vertical="center" wrapText="1"/>
      <protection locked="0"/>
    </xf>
    <xf numFmtId="43" fontId="5" fillId="34" borderId="28" xfId="0" applyNumberFormat="1" applyFont="1" applyFill="1" applyBorder="1" applyAlignment="1" applyProtection="1">
      <alignment horizontal="right" vertical="center" wrapText="1"/>
      <protection locked="0"/>
    </xf>
    <xf numFmtId="43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3" fontId="10" fillId="0" borderId="0" xfId="0" applyNumberFormat="1" applyFont="1" applyFill="1" applyBorder="1" applyAlignment="1" applyProtection="1">
      <alignment horizontal="left"/>
      <protection locked="0"/>
    </xf>
    <xf numFmtId="43" fontId="11" fillId="34" borderId="30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32" xfId="0" applyNumberFormat="1" applyFont="1" applyFill="1" applyBorder="1" applyAlignment="1" applyProtection="1">
      <alignment horizontal="right" vertical="center" wrapText="1"/>
      <protection locked="0"/>
    </xf>
    <xf numFmtId="43" fontId="13" fillId="34" borderId="33" xfId="0" applyNumberFormat="1" applyFont="1" applyFill="1" applyBorder="1" applyAlignment="1" applyProtection="1">
      <alignment horizontal="right" vertical="center" wrapText="1"/>
      <protection locked="0"/>
    </xf>
    <xf numFmtId="43" fontId="13" fillId="34" borderId="34" xfId="0" applyNumberFormat="1" applyFont="1" applyFill="1" applyBorder="1" applyAlignment="1" applyProtection="1">
      <alignment horizontal="right" vertical="center" wrapText="1"/>
      <protection locked="0"/>
    </xf>
    <xf numFmtId="43" fontId="13" fillId="34" borderId="35" xfId="0" applyNumberFormat="1" applyFont="1" applyFill="1" applyBorder="1" applyAlignment="1" applyProtection="1">
      <alignment horizontal="right" vertical="center" wrapText="1"/>
      <protection locked="0"/>
    </xf>
    <xf numFmtId="43" fontId="1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35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3" fontId="12" fillId="34" borderId="36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1" xfId="0" applyNumberFormat="1" applyFont="1" applyFill="1" applyBorder="1" applyAlignment="1" applyProtection="1">
      <alignment horizontal="center" vertical="top" wrapText="1"/>
      <protection locked="0"/>
    </xf>
    <xf numFmtId="43" fontId="13" fillId="34" borderId="23" xfId="0" applyNumberFormat="1" applyFont="1" applyFill="1" applyBorder="1" applyAlignment="1" applyProtection="1">
      <alignment horizontal="right" vertical="center" wrapText="1"/>
      <protection locked="0"/>
    </xf>
    <xf numFmtId="43" fontId="13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top" wrapText="1"/>
      <protection locked="0"/>
    </xf>
    <xf numFmtId="43" fontId="14" fillId="34" borderId="23" xfId="0" applyNumberFormat="1" applyFont="1" applyFill="1" applyBorder="1" applyAlignment="1" applyProtection="1">
      <alignment horizontal="right" vertical="center" wrapText="1"/>
      <protection locked="0"/>
    </xf>
    <xf numFmtId="43" fontId="14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11" fillId="34" borderId="36" xfId="0" applyNumberFormat="1" applyFont="1" applyFill="1" applyBorder="1" applyAlignment="1" applyProtection="1">
      <alignment horizontal="right" vertical="center" wrapText="1"/>
      <protection locked="0"/>
    </xf>
    <xf numFmtId="43" fontId="11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8" fillId="33" borderId="37" xfId="0" applyNumberFormat="1" applyFont="1" applyFill="1" applyBorder="1" applyAlignment="1" applyProtection="1">
      <alignment horizontal="center" vertical="top" wrapText="1"/>
      <protection locked="0"/>
    </xf>
    <xf numFmtId="43" fontId="12" fillId="34" borderId="38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39" xfId="0" applyNumberFormat="1" applyFont="1" applyFill="1" applyBorder="1" applyAlignment="1" applyProtection="1">
      <alignment horizontal="center" vertical="top" wrapText="1"/>
      <protection locked="0"/>
    </xf>
    <xf numFmtId="43" fontId="13" fillId="34" borderId="22" xfId="0" applyNumberFormat="1" applyFont="1" applyFill="1" applyBorder="1" applyAlignment="1" applyProtection="1">
      <alignment horizontal="right" vertical="center" wrapText="1"/>
      <protection locked="0"/>
    </xf>
    <xf numFmtId="43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40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23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34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35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8" xfId="0" applyNumberFormat="1" applyFont="1" applyFill="1" applyBorder="1" applyAlignment="1" applyProtection="1">
      <alignment horizontal="center" vertical="top" wrapText="1"/>
      <protection locked="0"/>
    </xf>
    <xf numFmtId="49" fontId="14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62" fillId="0" borderId="0" xfId="49" applyAlignment="1">
      <alignment vertical="center"/>
      <protection/>
    </xf>
    <xf numFmtId="0" fontId="7" fillId="0" borderId="0" xfId="49" applyFont="1" applyAlignment="1">
      <alignment vertical="center"/>
      <protection/>
    </xf>
    <xf numFmtId="0" fontId="7" fillId="0" borderId="0" xfId="49" applyFont="1">
      <alignment/>
      <protection/>
    </xf>
    <xf numFmtId="0" fontId="20" fillId="33" borderId="0" xfId="49" applyFont="1" applyFill="1" applyAlignment="1">
      <alignment vertical="center"/>
      <protection/>
    </xf>
    <xf numFmtId="0" fontId="20" fillId="33" borderId="0" xfId="49" applyFont="1" applyFill="1" applyBorder="1" applyAlignment="1">
      <alignment vertical="center"/>
      <protection/>
    </xf>
    <xf numFmtId="0" fontId="20" fillId="33" borderId="0" xfId="49" applyFont="1" applyFill="1" applyBorder="1" applyAlignment="1">
      <alignment horizontal="center" vertical="center"/>
      <protection/>
    </xf>
    <xf numFmtId="173" fontId="21" fillId="33" borderId="22" xfId="49" applyNumberFormat="1" applyFont="1" applyFill="1" applyBorder="1" applyAlignment="1">
      <alignment horizontal="center" vertical="center"/>
      <protection/>
    </xf>
    <xf numFmtId="173" fontId="22" fillId="33" borderId="22" xfId="49" applyNumberFormat="1" applyFont="1" applyFill="1" applyBorder="1" applyAlignment="1">
      <alignment horizontal="center" vertical="center"/>
      <protection/>
    </xf>
    <xf numFmtId="0" fontId="22" fillId="33" borderId="22" xfId="49" applyFont="1" applyFill="1" applyBorder="1" applyAlignment="1">
      <alignment horizontal="center" vertical="center"/>
      <protection/>
    </xf>
    <xf numFmtId="0" fontId="22" fillId="33" borderId="22" xfId="49" applyFont="1" applyFill="1" applyBorder="1" applyAlignment="1">
      <alignment vertical="center"/>
      <protection/>
    </xf>
    <xf numFmtId="0" fontId="22" fillId="33" borderId="22" xfId="49" applyFont="1" applyFill="1" applyBorder="1" applyAlignment="1">
      <alignment vertical="center" wrapText="1"/>
      <protection/>
    </xf>
    <xf numFmtId="0" fontId="23" fillId="0" borderId="0" xfId="49" applyFont="1" applyAlignment="1">
      <alignment vertical="center"/>
      <protection/>
    </xf>
    <xf numFmtId="0" fontId="24" fillId="33" borderId="22" xfId="49" applyFont="1" applyFill="1" applyBorder="1" applyAlignment="1">
      <alignment horizontal="center" vertical="center"/>
      <protection/>
    </xf>
    <xf numFmtId="0" fontId="20" fillId="0" borderId="0" xfId="49" applyFont="1" applyAlignment="1">
      <alignment vertical="center"/>
      <protection/>
    </xf>
    <xf numFmtId="0" fontId="27" fillId="0" borderId="0" xfId="49" applyFont="1" applyAlignment="1">
      <alignment vertical="center"/>
      <protection/>
    </xf>
    <xf numFmtId="0" fontId="25" fillId="0" borderId="0" xfId="49" applyFont="1" applyAlignment="1">
      <alignment vertical="center"/>
      <protection/>
    </xf>
    <xf numFmtId="49" fontId="14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0">
      <alignment/>
      <protection/>
    </xf>
    <xf numFmtId="43" fontId="29" fillId="33" borderId="29" xfId="50" applyNumberFormat="1" applyFont="1" applyFill="1" applyBorder="1">
      <alignment/>
      <protection/>
    </xf>
    <xf numFmtId="43" fontId="29" fillId="33" borderId="28" xfId="50" applyNumberFormat="1" applyFont="1" applyFill="1" applyBorder="1">
      <alignment/>
      <protection/>
    </xf>
    <xf numFmtId="43" fontId="29" fillId="33" borderId="28" xfId="50" applyNumberFormat="1" applyFont="1" applyFill="1" applyBorder="1" applyAlignment="1">
      <alignment horizontal="center" vertical="center"/>
      <protection/>
    </xf>
    <xf numFmtId="0" fontId="29" fillId="33" borderId="28" xfId="50" applyFont="1" applyFill="1" applyBorder="1">
      <alignment/>
      <protection/>
    </xf>
    <xf numFmtId="0" fontId="30" fillId="33" borderId="28" xfId="50" applyFont="1" applyFill="1" applyBorder="1">
      <alignment/>
      <protection/>
    </xf>
    <xf numFmtId="0" fontId="29" fillId="33" borderId="46" xfId="50" applyFont="1" applyFill="1" applyBorder="1">
      <alignment/>
      <protection/>
    </xf>
    <xf numFmtId="173" fontId="31" fillId="33" borderId="23" xfId="50" applyNumberFormat="1" applyFont="1" applyFill="1" applyBorder="1">
      <alignment/>
      <protection/>
    </xf>
    <xf numFmtId="43" fontId="31" fillId="33" borderId="22" xfId="50" applyNumberFormat="1" applyFont="1" applyFill="1" applyBorder="1">
      <alignment/>
      <protection/>
    </xf>
    <xf numFmtId="174" fontId="31" fillId="33" borderId="22" xfId="52" applyNumberFormat="1" applyFont="1" applyFill="1" applyBorder="1" applyAlignment="1">
      <alignment horizontal="center" wrapText="1"/>
      <protection/>
    </xf>
    <xf numFmtId="43" fontId="31" fillId="33" borderId="22" xfId="50" applyNumberFormat="1" applyFont="1" applyFill="1" applyBorder="1">
      <alignment/>
      <protection/>
    </xf>
    <xf numFmtId="174" fontId="31" fillId="33" borderId="22" xfId="52" applyNumberFormat="1" applyFont="1" applyFill="1" applyBorder="1" applyAlignment="1">
      <alignment horizontal="center"/>
      <protection/>
    </xf>
    <xf numFmtId="43" fontId="31" fillId="33" borderId="22" xfId="50" applyNumberFormat="1" applyFont="1" applyFill="1" applyBorder="1" applyAlignment="1">
      <alignment horizontal="center" vertical="center"/>
      <protection/>
    </xf>
    <xf numFmtId="0" fontId="31" fillId="33" borderId="22" xfId="52" applyFont="1" applyFill="1" applyBorder="1" applyAlignment="1">
      <alignment horizontal="left" wrapText="1"/>
      <protection/>
    </xf>
    <xf numFmtId="1" fontId="31" fillId="33" borderId="22" xfId="52" applyNumberFormat="1" applyFont="1" applyFill="1" applyBorder="1" applyAlignment="1">
      <alignment horizontal="center" wrapText="1"/>
      <protection/>
    </xf>
    <xf numFmtId="0" fontId="31" fillId="33" borderId="47" xfId="50" applyFont="1" applyFill="1" applyBorder="1" applyAlignment="1">
      <alignment horizontal="center"/>
      <protection/>
    </xf>
    <xf numFmtId="167" fontId="31" fillId="33" borderId="22" xfId="52" applyNumberFormat="1" applyFont="1" applyFill="1" applyBorder="1" applyAlignment="1">
      <alignment horizontal="center" wrapText="1"/>
      <protection/>
    </xf>
    <xf numFmtId="3" fontId="31" fillId="33" borderId="22" xfId="52" applyNumberFormat="1" applyFont="1" applyFill="1" applyBorder="1" applyAlignment="1">
      <alignment horizontal="center" wrapText="1"/>
      <protection/>
    </xf>
    <xf numFmtId="0" fontId="32" fillId="33" borderId="23" xfId="50" applyFont="1" applyFill="1" applyBorder="1" applyAlignment="1">
      <alignment horizontal="center"/>
      <protection/>
    </xf>
    <xf numFmtId="0" fontId="32" fillId="33" borderId="22" xfId="50" applyFont="1" applyFill="1" applyBorder="1" applyAlignment="1">
      <alignment horizontal="center"/>
      <protection/>
    </xf>
    <xf numFmtId="0" fontId="32" fillId="33" borderId="22" xfId="50" applyFont="1" applyFill="1" applyBorder="1" applyAlignment="1">
      <alignment horizontal="center" vertical="center" wrapText="1"/>
      <protection/>
    </xf>
    <xf numFmtId="0" fontId="32" fillId="33" borderId="47" xfId="50" applyFont="1" applyFill="1" applyBorder="1" applyAlignment="1">
      <alignment horizontal="center"/>
      <protection/>
    </xf>
    <xf numFmtId="0" fontId="28" fillId="0" borderId="0" xfId="50" applyFont="1">
      <alignment/>
      <protection/>
    </xf>
    <xf numFmtId="0" fontId="31" fillId="33" borderId="16" xfId="50" applyFont="1" applyFill="1" applyBorder="1" applyAlignment="1">
      <alignment horizontal="center" vertical="center" wrapText="1"/>
      <protection/>
    </xf>
    <xf numFmtId="0" fontId="31" fillId="33" borderId="15" xfId="50" applyFont="1" applyFill="1" applyBorder="1" applyAlignment="1">
      <alignment horizontal="center" vertical="center" wrapText="1"/>
      <protection/>
    </xf>
    <xf numFmtId="0" fontId="31" fillId="33" borderId="48" xfId="50" applyFont="1" applyFill="1" applyBorder="1" applyAlignment="1">
      <alignment horizontal="center" vertical="center" wrapText="1"/>
      <protection/>
    </xf>
    <xf numFmtId="0" fontId="25" fillId="0" borderId="0" xfId="50" applyFont="1">
      <alignment/>
      <protection/>
    </xf>
    <xf numFmtId="0" fontId="25" fillId="33" borderId="0" xfId="50" applyFont="1" applyFill="1" applyAlignment="1">
      <alignment/>
      <protection/>
    </xf>
    <xf numFmtId="0" fontId="34" fillId="33" borderId="0" xfId="51" applyFont="1" applyFill="1">
      <alignment/>
      <protection/>
    </xf>
    <xf numFmtId="0" fontId="28" fillId="33" borderId="0" xfId="50" applyFill="1">
      <alignment/>
      <protection/>
    </xf>
    <xf numFmtId="0" fontId="25" fillId="0" borderId="0" xfId="50" applyFont="1" applyAlignment="1">
      <alignment/>
      <protection/>
    </xf>
    <xf numFmtId="0" fontId="34" fillId="0" borderId="0" xfId="51" applyFont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3" fontId="12" fillId="34" borderId="49" xfId="0" applyNumberFormat="1" applyFont="1" applyFill="1" applyBorder="1" applyAlignment="1" applyProtection="1">
      <alignment horizontal="center" vertical="center" wrapText="1"/>
      <protection locked="0"/>
    </xf>
    <xf numFmtId="43" fontId="12" fillId="34" borderId="32" xfId="0" applyNumberFormat="1" applyFont="1" applyFill="1" applyBorder="1" applyAlignment="1" applyProtection="1">
      <alignment horizontal="center" vertical="center" wrapText="1"/>
      <protection locked="0"/>
    </xf>
    <xf numFmtId="43" fontId="12" fillId="34" borderId="32" xfId="0" applyNumberFormat="1" applyFont="1" applyFill="1" applyBorder="1" applyAlignment="1" applyProtection="1">
      <alignment horizontal="right" vertical="center"/>
      <protection locked="0"/>
    </xf>
    <xf numFmtId="43" fontId="12" fillId="34" borderId="32" xfId="0" applyNumberFormat="1" applyFont="1" applyFill="1" applyBorder="1" applyAlignment="1" applyProtection="1">
      <alignment horizontal="left" vertical="center"/>
      <protection locked="0"/>
    </xf>
    <xf numFmtId="43" fontId="12" fillId="34" borderId="31" xfId="0" applyNumberFormat="1" applyFont="1" applyFill="1" applyBorder="1" applyAlignment="1" applyProtection="1">
      <alignment horizontal="left" vertical="center"/>
      <protection locked="0"/>
    </xf>
    <xf numFmtId="43" fontId="13" fillId="34" borderId="33" xfId="0" applyNumberFormat="1" applyFont="1" applyFill="1" applyBorder="1" applyAlignment="1" applyProtection="1">
      <alignment horizontal="right" vertical="center"/>
      <protection locked="0"/>
    </xf>
    <xf numFmtId="43" fontId="13" fillId="34" borderId="34" xfId="0" applyNumberFormat="1" applyFont="1" applyFill="1" applyBorder="1" applyAlignment="1" applyProtection="1">
      <alignment horizontal="right" vertical="center"/>
      <protection locked="0"/>
    </xf>
    <xf numFmtId="43" fontId="13" fillId="34" borderId="35" xfId="0" applyNumberFormat="1" applyFont="1" applyFill="1" applyBorder="1" applyAlignment="1" applyProtection="1">
      <alignment horizontal="right" vertical="center"/>
      <protection locked="0"/>
    </xf>
    <xf numFmtId="43" fontId="13" fillId="34" borderId="11" xfId="0" applyNumberFormat="1" applyFont="1" applyFill="1" applyBorder="1" applyAlignment="1" applyProtection="1">
      <alignment horizontal="right" vertical="center"/>
      <protection locked="0"/>
    </xf>
    <xf numFmtId="43" fontId="12" fillId="34" borderId="50" xfId="0" applyNumberFormat="1" applyFont="1" applyFill="1" applyBorder="1" applyAlignment="1" applyProtection="1">
      <alignment horizontal="left" vertical="center"/>
      <protection locked="0"/>
    </xf>
    <xf numFmtId="43" fontId="13" fillId="34" borderId="34" xfId="0" applyNumberFormat="1" applyFont="1" applyFill="1" applyBorder="1" applyAlignment="1" applyProtection="1">
      <alignment horizontal="left" vertical="center"/>
      <protection locked="0"/>
    </xf>
    <xf numFmtId="43" fontId="13" fillId="34" borderId="35" xfId="0" applyNumberFormat="1" applyFont="1" applyFill="1" applyBorder="1" applyAlignment="1" applyProtection="1">
      <alignment horizontal="left" vertical="center"/>
      <protection locked="0"/>
    </xf>
    <xf numFmtId="43" fontId="12" fillId="34" borderId="35" xfId="0" applyNumberFormat="1" applyFont="1" applyFill="1" applyBorder="1" applyAlignment="1" applyProtection="1">
      <alignment horizontal="center" vertical="top" wrapText="1"/>
      <protection locked="0"/>
    </xf>
    <xf numFmtId="43" fontId="12" fillId="34" borderId="51" xfId="0" applyNumberFormat="1" applyFont="1" applyFill="1" applyBorder="1" applyAlignment="1" applyProtection="1">
      <alignment horizontal="center" vertical="top" wrapText="1"/>
      <protection locked="0"/>
    </xf>
    <xf numFmtId="43" fontId="13" fillId="33" borderId="52" xfId="0" applyNumberFormat="1" applyFont="1" applyFill="1" applyBorder="1" applyAlignment="1" applyProtection="1">
      <alignment horizontal="center" vertical="top" wrapText="1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3" fontId="12" fillId="34" borderId="36" xfId="0" applyNumberFormat="1" applyFont="1" applyFill="1" applyBorder="1" applyAlignment="1" applyProtection="1">
      <alignment horizontal="right" vertical="center"/>
      <protection locked="0"/>
    </xf>
    <xf numFmtId="43" fontId="12" fillId="34" borderId="11" xfId="0" applyNumberFormat="1" applyFont="1" applyFill="1" applyBorder="1" applyAlignment="1" applyProtection="1">
      <alignment horizontal="right" vertical="center"/>
      <protection locked="0"/>
    </xf>
    <xf numFmtId="43" fontId="12" fillId="34" borderId="18" xfId="0" applyNumberFormat="1" applyFont="1" applyFill="1" applyBorder="1" applyAlignment="1" applyProtection="1">
      <alignment horizontal="left" vertical="center"/>
      <protection locked="0"/>
    </xf>
    <xf numFmtId="43" fontId="12" fillId="34" borderId="11" xfId="0" applyNumberFormat="1" applyFont="1" applyFill="1" applyBorder="1" applyAlignment="1" applyProtection="1">
      <alignment horizontal="left" vertical="center"/>
      <protection locked="0"/>
    </xf>
    <xf numFmtId="43" fontId="12" fillId="34" borderId="24" xfId="0" applyNumberFormat="1" applyFont="1" applyFill="1" applyBorder="1" applyAlignment="1" applyProtection="1">
      <alignment horizontal="left" vertical="center"/>
      <protection locked="0"/>
    </xf>
    <xf numFmtId="43" fontId="12" fillId="34" borderId="11" xfId="0" applyNumberFormat="1" applyFont="1" applyFill="1" applyBorder="1" applyAlignment="1" applyProtection="1">
      <alignment horizontal="center" vertical="top" wrapText="1"/>
      <protection locked="0"/>
    </xf>
    <xf numFmtId="43" fontId="12" fillId="34" borderId="53" xfId="0" applyNumberFormat="1" applyFont="1" applyFill="1" applyBorder="1" applyAlignment="1" applyProtection="1">
      <alignment horizontal="center" vertical="top" wrapText="1"/>
      <protection locked="0"/>
    </xf>
    <xf numFmtId="49" fontId="12" fillId="33" borderId="47" xfId="0" applyNumberFormat="1" applyFont="1" applyFill="1" applyBorder="1" applyAlignment="1" applyProtection="1">
      <alignment horizontal="center" vertical="top" wrapText="1"/>
      <protection locked="0"/>
    </xf>
    <xf numFmtId="43" fontId="13" fillId="34" borderId="23" xfId="0" applyNumberFormat="1" applyFont="1" applyFill="1" applyBorder="1" applyAlignment="1" applyProtection="1">
      <alignment horizontal="right" vertical="center"/>
      <protection locked="0"/>
    </xf>
    <xf numFmtId="43" fontId="13" fillId="34" borderId="24" xfId="0" applyNumberFormat="1" applyFont="1" applyFill="1" applyBorder="1" applyAlignment="1" applyProtection="1">
      <alignment horizontal="right" vertical="center"/>
      <protection locked="0"/>
    </xf>
    <xf numFmtId="43" fontId="13" fillId="34" borderId="24" xfId="0" applyNumberFormat="1" applyFont="1" applyFill="1" applyBorder="1" applyAlignment="1" applyProtection="1">
      <alignment horizontal="left" vertical="center"/>
      <protection locked="0"/>
    </xf>
    <xf numFmtId="43" fontId="13" fillId="34" borderId="11" xfId="0" applyNumberFormat="1" applyFont="1" applyFill="1" applyBorder="1" applyAlignment="1" applyProtection="1">
      <alignment horizontal="left" vertical="center"/>
      <protection locked="0"/>
    </xf>
    <xf numFmtId="43" fontId="13" fillId="33" borderId="37" xfId="0" applyNumberFormat="1" applyFont="1" applyFill="1" applyBorder="1" applyAlignment="1" applyProtection="1">
      <alignment horizontal="center" vertical="top" wrapText="1"/>
      <protection locked="0"/>
    </xf>
    <xf numFmtId="43" fontId="12" fillId="34" borderId="39" xfId="0" applyNumberFormat="1" applyFont="1" applyFill="1" applyBorder="1" applyAlignment="1" applyProtection="1">
      <alignment horizontal="center" vertical="top" wrapText="1"/>
      <protection locked="0"/>
    </xf>
    <xf numFmtId="43" fontId="13" fillId="34" borderId="18" xfId="0" applyNumberFormat="1" applyFont="1" applyFill="1" applyBorder="1" applyAlignment="1" applyProtection="1">
      <alignment horizontal="left" vertical="center"/>
      <protection locked="0"/>
    </xf>
    <xf numFmtId="43" fontId="13" fillId="34" borderId="19" xfId="0" applyNumberFormat="1" applyFont="1" applyFill="1" applyBorder="1" applyAlignment="1" applyProtection="1">
      <alignment horizontal="right" vertical="center"/>
      <protection locked="0"/>
    </xf>
    <xf numFmtId="43" fontId="12" fillId="34" borderId="19" xfId="0" applyNumberFormat="1" applyFont="1" applyFill="1" applyBorder="1" applyAlignment="1" applyProtection="1">
      <alignment horizontal="left" vertical="center"/>
      <protection locked="0"/>
    </xf>
    <xf numFmtId="43" fontId="13" fillId="34" borderId="54" xfId="0" applyNumberFormat="1" applyFont="1" applyFill="1" applyBorder="1" applyAlignment="1" applyProtection="1">
      <alignment horizontal="right" vertical="center"/>
      <protection locked="0"/>
    </xf>
    <xf numFmtId="43" fontId="13" fillId="34" borderId="22" xfId="0" applyNumberFormat="1" applyFont="1" applyFill="1" applyBorder="1" applyAlignment="1" applyProtection="1">
      <alignment horizontal="left" vertical="center"/>
      <protection locked="0"/>
    </xf>
    <xf numFmtId="43" fontId="12" fillId="34" borderId="24" xfId="0" applyNumberFormat="1" applyFont="1" applyFill="1" applyBorder="1" applyAlignment="1" applyProtection="1">
      <alignment horizontal="center" vertical="top" wrapText="1"/>
      <protection locked="0"/>
    </xf>
    <xf numFmtId="43" fontId="12" fillId="34" borderId="35" xfId="0" applyNumberFormat="1" applyFont="1" applyFill="1" applyBorder="1" applyAlignment="1" applyProtection="1">
      <alignment horizontal="left" vertical="center"/>
      <protection locked="0"/>
    </xf>
    <xf numFmtId="43" fontId="12" fillId="34" borderId="34" xfId="0" applyNumberFormat="1" applyFont="1" applyFill="1" applyBorder="1" applyAlignment="1" applyProtection="1">
      <alignment horizontal="left" vertical="center"/>
      <protection locked="0"/>
    </xf>
    <xf numFmtId="43" fontId="13" fillId="34" borderId="11" xfId="0" applyNumberFormat="1" applyFont="1" applyFill="1" applyBorder="1" applyAlignment="1" applyProtection="1">
      <alignment horizontal="center" vertical="center"/>
      <protection locked="0"/>
    </xf>
    <xf numFmtId="49" fontId="12" fillId="34" borderId="11" xfId="0" applyNumberFormat="1" applyFont="1" applyFill="1" applyBorder="1" applyAlignment="1" applyProtection="1">
      <alignment horizontal="center" vertical="top" wrapText="1"/>
      <protection locked="0"/>
    </xf>
    <xf numFmtId="43" fontId="13" fillId="34" borderId="38" xfId="0" applyNumberFormat="1" applyFont="1" applyFill="1" applyBorder="1" applyAlignment="1" applyProtection="1">
      <alignment horizontal="left" vertical="center"/>
      <protection locked="0"/>
    </xf>
    <xf numFmtId="43" fontId="12" fillId="34" borderId="38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9" fontId="38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39" fillId="34" borderId="22" xfId="0" applyNumberFormat="1" applyFont="1" applyFill="1" applyBorder="1" applyAlignment="1" applyProtection="1">
      <alignment horizontal="center" vertical="top" wrapText="1"/>
      <protection locked="0"/>
    </xf>
    <xf numFmtId="49" fontId="39" fillId="34" borderId="22" xfId="0" applyNumberFormat="1" applyFont="1" applyFill="1" applyBorder="1" applyAlignment="1" applyProtection="1">
      <alignment horizontal="left" vertical="center" wrapText="1"/>
      <protection locked="0"/>
    </xf>
    <xf numFmtId="43" fontId="39" fillId="34" borderId="22" xfId="0" applyNumberFormat="1" applyFont="1" applyFill="1" applyBorder="1" applyAlignment="1" applyProtection="1">
      <alignment horizontal="right" vertical="center" wrapText="1"/>
      <protection locked="0"/>
    </xf>
    <xf numFmtId="43" fontId="39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47" xfId="0" applyNumberFormat="1" applyFont="1" applyFill="1" applyBorder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left" vertical="center" wrapText="1"/>
    </xf>
    <xf numFmtId="49" fontId="39" fillId="34" borderId="47" xfId="0" applyNumberFormat="1" applyFont="1" applyFill="1" applyBorder="1" applyAlignment="1" applyProtection="1">
      <alignment horizontal="center" vertical="top" wrapText="1"/>
      <protection locked="0"/>
    </xf>
    <xf numFmtId="0" fontId="39" fillId="0" borderId="20" xfId="50" applyFont="1" applyFill="1" applyBorder="1" applyAlignment="1">
      <alignment vertical="center" wrapText="1"/>
      <protection/>
    </xf>
    <xf numFmtId="0" fontId="39" fillId="0" borderId="22" xfId="50" applyFont="1" applyFill="1" applyBorder="1" applyAlignment="1">
      <alignment vertical="center" wrapText="1"/>
      <protection/>
    </xf>
    <xf numFmtId="43" fontId="40" fillId="34" borderId="28" xfId="0" applyNumberFormat="1" applyFont="1" applyFill="1" applyBorder="1" applyAlignment="1" applyProtection="1">
      <alignment horizontal="right" vertical="center" wrapText="1"/>
      <protection locked="0"/>
    </xf>
    <xf numFmtId="43" fontId="40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79" fillId="33" borderId="0" xfId="0" applyFont="1" applyFill="1" applyAlignment="1">
      <alignment/>
    </xf>
    <xf numFmtId="49" fontId="2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55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39" fillId="34" borderId="22" xfId="0" applyNumberFormat="1" applyFont="1" applyFill="1" applyBorder="1" applyAlignment="1" applyProtection="1">
      <alignment horizontal="center" vertical="center" wrapText="1"/>
      <protection locked="0"/>
    </xf>
    <xf numFmtId="43" fontId="39" fillId="34" borderId="55" xfId="0" applyNumberFormat="1" applyFont="1" applyFill="1" applyBorder="1" applyAlignment="1" applyProtection="1">
      <alignment horizontal="center" vertical="center" wrapText="1"/>
      <protection locked="0"/>
    </xf>
    <xf numFmtId="43" fontId="39" fillId="34" borderId="22" xfId="0" applyNumberFormat="1" applyFont="1" applyFill="1" applyBorder="1" applyAlignment="1" applyProtection="1">
      <alignment horizontal="center" vertical="center" wrapText="1"/>
      <protection locked="0"/>
    </xf>
    <xf numFmtId="43" fontId="39" fillId="34" borderId="23" xfId="0" applyNumberFormat="1" applyFont="1" applyFill="1" applyBorder="1" applyAlignment="1" applyProtection="1">
      <alignment horizontal="center" vertical="center" wrapText="1"/>
      <protection locked="0"/>
    </xf>
    <xf numFmtId="43" fontId="39" fillId="34" borderId="55" xfId="0" applyNumberFormat="1" applyFont="1" applyFill="1" applyBorder="1" applyAlignment="1" applyProtection="1">
      <alignment horizontal="right" vertical="center" wrapText="1"/>
      <protection locked="0"/>
    </xf>
    <xf numFmtId="49" fontId="39" fillId="34" borderId="56" xfId="0" applyNumberFormat="1" applyFont="1" applyFill="1" applyBorder="1" applyAlignment="1" applyProtection="1">
      <alignment horizontal="left" vertical="center" wrapText="1"/>
      <protection locked="0"/>
    </xf>
    <xf numFmtId="43" fontId="40" fillId="34" borderId="4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21" fillId="33" borderId="0" xfId="49" applyNumberFormat="1" applyFont="1" applyFill="1" applyBorder="1" applyAlignment="1" applyProtection="1">
      <alignment horizontal="center"/>
      <protection locked="0"/>
    </xf>
    <xf numFmtId="49" fontId="14" fillId="34" borderId="47" xfId="49" applyNumberFormat="1" applyFont="1" applyFill="1" applyBorder="1" applyAlignment="1" applyProtection="1">
      <alignment horizontal="center" vertical="center" wrapText="1"/>
      <protection locked="0"/>
    </xf>
    <xf numFmtId="49" fontId="14" fillId="34" borderId="22" xfId="49" applyNumberFormat="1" applyFont="1" applyFill="1" applyBorder="1" applyAlignment="1" applyProtection="1">
      <alignment horizontal="center" vertical="center" wrapText="1"/>
      <protection locked="0"/>
    </xf>
    <xf numFmtId="49" fontId="14" fillId="34" borderId="56" xfId="49" applyNumberFormat="1" applyFont="1" applyFill="1" applyBorder="1" applyAlignment="1" applyProtection="1">
      <alignment horizontal="center" vertical="center" wrapText="1"/>
      <protection locked="0"/>
    </xf>
    <xf numFmtId="49" fontId="14" fillId="34" borderId="23" xfId="49" applyNumberFormat="1" applyFont="1" applyFill="1" applyBorder="1" applyAlignment="1" applyProtection="1">
      <alignment horizontal="center" vertical="center" wrapText="1"/>
      <protection locked="0"/>
    </xf>
    <xf numFmtId="49" fontId="39" fillId="33" borderId="47" xfId="49" applyNumberFormat="1" applyFont="1" applyFill="1" applyBorder="1" applyAlignment="1" applyProtection="1">
      <alignment horizontal="center" vertical="top" wrapText="1"/>
      <protection locked="0"/>
    </xf>
    <xf numFmtId="43" fontId="39" fillId="34" borderId="22" xfId="49" applyNumberFormat="1" applyFont="1" applyFill="1" applyBorder="1" applyAlignment="1" applyProtection="1">
      <alignment horizontal="right" vertical="center" wrapText="1"/>
      <protection locked="0"/>
    </xf>
    <xf numFmtId="43" fontId="39" fillId="34" borderId="56" xfId="49" applyNumberFormat="1" applyFont="1" applyFill="1" applyBorder="1" applyAlignment="1" applyProtection="1">
      <alignment horizontal="right" vertical="center" wrapText="1"/>
      <protection locked="0"/>
    </xf>
    <xf numFmtId="43" fontId="39" fillId="34" borderId="23" xfId="49" applyNumberFormat="1" applyFont="1" applyFill="1" applyBorder="1" applyAlignment="1" applyProtection="1">
      <alignment horizontal="right" vertical="center" wrapText="1"/>
      <protection locked="0"/>
    </xf>
    <xf numFmtId="49" fontId="39" fillId="34" borderId="22" xfId="49" applyNumberFormat="1" applyFont="1" applyFill="1" applyBorder="1" applyAlignment="1" applyProtection="1">
      <alignment horizontal="left" vertical="center" wrapText="1"/>
      <protection locked="0"/>
    </xf>
    <xf numFmtId="43" fontId="25" fillId="34" borderId="22" xfId="49" applyNumberFormat="1" applyFont="1" applyFill="1" applyBorder="1" applyAlignment="1" applyProtection="1">
      <alignment horizontal="center" vertical="center" wrapText="1"/>
      <protection locked="0"/>
    </xf>
    <xf numFmtId="49" fontId="39" fillId="34" borderId="22" xfId="49" applyNumberFormat="1" applyFont="1" applyFill="1" applyBorder="1" applyAlignment="1" applyProtection="1">
      <alignment horizontal="center" vertical="center" wrapText="1"/>
      <protection locked="0"/>
    </xf>
    <xf numFmtId="49" fontId="39" fillId="34" borderId="56" xfId="49" applyNumberFormat="1" applyFont="1" applyFill="1" applyBorder="1" applyAlignment="1" applyProtection="1">
      <alignment horizontal="center" vertical="center" wrapText="1"/>
      <protection locked="0"/>
    </xf>
    <xf numFmtId="49" fontId="25" fillId="34" borderId="23" xfId="4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54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49" fontId="5" fillId="34" borderId="0" xfId="0" applyNumberFormat="1" applyFont="1" applyFill="1" applyAlignment="1" applyProtection="1">
      <alignment horizontal="center" vertical="center" wrapText="1"/>
      <protection locked="0"/>
    </xf>
    <xf numFmtId="0" fontId="5" fillId="33" borderId="59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center" wrapText="1"/>
      <protection locked="0"/>
    </xf>
    <xf numFmtId="0" fontId="7" fillId="33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7" fillId="33" borderId="60" xfId="0" applyNumberFormat="1" applyFont="1" applyFill="1" applyBorder="1" applyAlignment="1" applyProtection="1">
      <alignment horizontal="right"/>
      <protection locked="0"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49" fontId="11" fillId="34" borderId="61" xfId="0" applyNumberFormat="1" applyFont="1" applyFill="1" applyBorder="1" applyAlignment="1" applyProtection="1">
      <alignment horizontal="center" vertical="top" wrapText="1"/>
      <protection locked="0"/>
    </xf>
    <xf numFmtId="0" fontId="8" fillId="33" borderId="37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7" xfId="0" applyNumberFormat="1" applyFont="1" applyFill="1" applyBorder="1" applyAlignment="1" applyProtection="1">
      <alignment horizontal="center" vertical="top" wrapText="1"/>
      <protection locked="0"/>
    </xf>
    <xf numFmtId="49" fontId="11" fillId="34" borderId="39" xfId="0" applyNumberFormat="1" applyFont="1" applyFill="1" applyBorder="1" applyAlignment="1" applyProtection="1">
      <alignment horizontal="center" vertical="top" wrapText="1"/>
      <protection locked="0"/>
    </xf>
    <xf numFmtId="49" fontId="11" fillId="34" borderId="37" xfId="0" applyNumberFormat="1" applyFont="1" applyFill="1" applyBorder="1" applyAlignment="1" applyProtection="1">
      <alignment horizontal="center" vertical="top" wrapText="1"/>
      <protection locked="0"/>
    </xf>
    <xf numFmtId="49" fontId="11" fillId="34" borderId="17" xfId="0" applyNumberFormat="1" applyFont="1" applyFill="1" applyBorder="1" applyAlignment="1" applyProtection="1">
      <alignment horizontal="center" vertical="top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62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57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6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left" vertical="center" wrapText="1"/>
      <protection locked="0"/>
    </xf>
    <xf numFmtId="43" fontId="1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29" xfId="0" applyNumberFormat="1" applyFont="1" applyFill="1" applyBorder="1" applyAlignment="1" applyProtection="1">
      <alignment horizontal="center" vertical="center" wrapText="1"/>
      <protection locked="0"/>
    </xf>
    <xf numFmtId="43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68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69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8" xfId="0" applyNumberFormat="1" applyFont="1" applyFill="1" applyBorder="1" applyAlignment="1" applyProtection="1">
      <alignment horizontal="left" vertical="center" wrapText="1"/>
      <protection locked="0"/>
    </xf>
    <xf numFmtId="43" fontId="12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14" fillId="34" borderId="53" xfId="0" applyNumberFormat="1" applyFont="1" applyFill="1" applyBorder="1" applyAlignment="1" applyProtection="1">
      <alignment horizontal="left" vertical="center" wrapText="1"/>
      <protection locked="0"/>
    </xf>
    <xf numFmtId="43" fontId="13" fillId="34" borderId="24" xfId="0" applyNumberFormat="1" applyFont="1" applyFill="1" applyBorder="1" applyAlignment="1" applyProtection="1">
      <alignment horizontal="right" vertical="center" wrapText="1"/>
      <protection locked="0"/>
    </xf>
    <xf numFmtId="43" fontId="13" fillId="34" borderId="53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32" xfId="0" applyNumberFormat="1" applyFont="1" applyFill="1" applyBorder="1" applyAlignment="1" applyProtection="1">
      <alignment horizontal="center" vertical="center" wrapText="1"/>
      <protection locked="0"/>
    </xf>
    <xf numFmtId="43" fontId="12" fillId="34" borderId="32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35" xfId="0" applyNumberFormat="1" applyFont="1" applyFill="1" applyBorder="1" applyAlignment="1" applyProtection="1">
      <alignment horizontal="left" vertical="center" wrapText="1"/>
      <protection locked="0"/>
    </xf>
    <xf numFmtId="43" fontId="13" fillId="34" borderId="35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5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53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53" xfId="0" applyNumberFormat="1" applyFont="1" applyFill="1" applyBorder="1" applyAlignment="1" applyProtection="1">
      <alignment horizontal="right" vertical="center" wrapText="1"/>
      <protection locked="0"/>
    </xf>
    <xf numFmtId="0" fontId="25" fillId="33" borderId="22" xfId="49" applyFont="1" applyFill="1" applyBorder="1" applyAlignment="1">
      <alignment horizontal="center" vertical="center" wrapText="1"/>
      <protection/>
    </xf>
    <xf numFmtId="0" fontId="21" fillId="33" borderId="22" xfId="49" applyFont="1" applyFill="1" applyBorder="1" applyAlignment="1">
      <alignment horizontal="center" vertical="center"/>
      <protection/>
    </xf>
    <xf numFmtId="0" fontId="19" fillId="0" borderId="0" xfId="49" applyFont="1" applyAlignment="1">
      <alignment horizontal="left" wrapText="1"/>
      <protection/>
    </xf>
    <xf numFmtId="0" fontId="6" fillId="33" borderId="0" xfId="49" applyFont="1" applyFill="1" applyAlignment="1">
      <alignment horizontal="center" vertical="center" wrapText="1"/>
      <protection/>
    </xf>
    <xf numFmtId="0" fontId="22" fillId="33" borderId="0" xfId="49" applyFont="1" applyFill="1" applyAlignment="1">
      <alignment vertical="center" wrapText="1"/>
      <protection/>
    </xf>
    <xf numFmtId="0" fontId="21" fillId="33" borderId="0" xfId="49" applyFont="1" applyFill="1" applyAlignment="1">
      <alignment horizontal="left" vertical="center"/>
      <protection/>
    </xf>
    <xf numFmtId="0" fontId="22" fillId="33" borderId="0" xfId="49" applyFont="1" applyFill="1" applyAlignment="1">
      <alignment vertical="center"/>
      <protection/>
    </xf>
    <xf numFmtId="0" fontId="25" fillId="33" borderId="0" xfId="49" applyFont="1" applyFill="1" applyBorder="1" applyAlignment="1">
      <alignment horizontal="right" vertical="top"/>
      <protection/>
    </xf>
    <xf numFmtId="0" fontId="22" fillId="33" borderId="0" xfId="49" applyFont="1" applyFill="1" applyBorder="1" applyAlignment="1">
      <alignment/>
      <protection/>
    </xf>
    <xf numFmtId="0" fontId="26" fillId="33" borderId="22" xfId="49" applyFont="1" applyFill="1" applyBorder="1" applyAlignment="1">
      <alignment horizontal="center" vertical="center"/>
      <protection/>
    </xf>
    <xf numFmtId="0" fontId="25" fillId="33" borderId="22" xfId="49" applyFont="1" applyFill="1" applyBorder="1" applyAlignment="1">
      <alignment horizontal="center" vertical="center"/>
      <protection/>
    </xf>
    <xf numFmtId="49" fontId="12" fillId="34" borderId="35" xfId="0" applyNumberFormat="1" applyFont="1" applyFill="1" applyBorder="1" applyAlignment="1" applyProtection="1">
      <alignment horizontal="center" vertical="top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top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top" wrapText="1"/>
      <protection locked="0"/>
    </xf>
    <xf numFmtId="49" fontId="12" fillId="33" borderId="52" xfId="0" applyNumberFormat="1" applyFont="1" applyFill="1" applyBorder="1" applyAlignment="1" applyProtection="1">
      <alignment horizontal="center" vertical="top" wrapText="1"/>
      <protection locked="0"/>
    </xf>
    <xf numFmtId="49" fontId="22" fillId="33" borderId="71" xfId="0" applyNumberFormat="1" applyFont="1" applyFill="1" applyBorder="1" applyAlignment="1" applyProtection="1">
      <alignment horizontal="center" vertical="top" wrapText="1"/>
      <protection locked="0"/>
    </xf>
    <xf numFmtId="49" fontId="22" fillId="33" borderId="72" xfId="0" applyNumberFormat="1" applyFont="1" applyFill="1" applyBorder="1" applyAlignment="1" applyProtection="1">
      <alignment horizontal="center" vertical="top" wrapText="1"/>
      <protection locked="0"/>
    </xf>
    <xf numFmtId="43" fontId="12" fillId="34" borderId="7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74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75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68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69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35" xfId="0" applyNumberFormat="1" applyFont="1" applyFill="1" applyBorder="1" applyAlignment="1" applyProtection="1">
      <alignment horizontal="center" vertical="top" wrapText="1"/>
      <protection locked="0"/>
    </xf>
    <xf numFmtId="49" fontId="12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6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9" xfId="0" applyNumberFormat="1" applyFont="1" applyFill="1" applyBorder="1" applyAlignment="1" applyProtection="1">
      <alignment horizontal="center" vertical="center" wrapText="1"/>
      <protection locked="0"/>
    </xf>
    <xf numFmtId="43" fontId="12" fillId="34" borderId="39" xfId="0" applyNumberFormat="1" applyFont="1" applyFill="1" applyBorder="1" applyAlignment="1" applyProtection="1">
      <alignment horizontal="center" vertical="top" wrapText="1"/>
      <protection locked="0"/>
    </xf>
    <xf numFmtId="43" fontId="12" fillId="34" borderId="17" xfId="0" applyNumberFormat="1" applyFont="1" applyFill="1" applyBorder="1" applyAlignment="1" applyProtection="1">
      <alignment horizontal="center" vertical="top" wrapText="1"/>
      <protection locked="0"/>
    </xf>
    <xf numFmtId="43" fontId="13" fillId="33" borderId="37" xfId="0" applyNumberFormat="1" applyFont="1" applyFill="1" applyBorder="1" applyAlignment="1" applyProtection="1">
      <alignment horizontal="center" vertical="top" wrapText="1"/>
      <protection locked="0"/>
    </xf>
    <xf numFmtId="49" fontId="13" fillId="34" borderId="62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57" xfId="0" applyNumberFormat="1" applyFont="1" applyFill="1" applyBorder="1" applyAlignment="1" applyProtection="1">
      <alignment horizontal="center" vertical="center" wrapText="1"/>
      <protection locked="0"/>
    </xf>
    <xf numFmtId="43" fontId="12" fillId="34" borderId="61" xfId="0" applyNumberFormat="1" applyFont="1" applyFill="1" applyBorder="1" applyAlignment="1" applyProtection="1">
      <alignment horizontal="center" vertical="top" wrapText="1"/>
      <protection locked="0"/>
    </xf>
    <xf numFmtId="43" fontId="12" fillId="34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0" fontId="12" fillId="33" borderId="0" xfId="0" applyNumberFormat="1" applyFont="1" applyFill="1" applyBorder="1" applyAlignment="1" applyProtection="1">
      <alignment horizontal="left"/>
      <protection locked="0"/>
    </xf>
    <xf numFmtId="49" fontId="13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50" xfId="0" applyFont="1" applyFill="1" applyBorder="1" applyAlignment="1">
      <alignment horizontal="center" vertical="center" wrapText="1"/>
    </xf>
    <xf numFmtId="0" fontId="61" fillId="33" borderId="76" xfId="0" applyFont="1" applyFill="1" applyBorder="1" applyAlignment="1">
      <alignment horizontal="center" vertical="center" wrapText="1"/>
    </xf>
    <xf numFmtId="0" fontId="61" fillId="33" borderId="77" xfId="0" applyFont="1" applyFill="1" applyBorder="1" applyAlignment="1">
      <alignment horizontal="center" vertical="center" wrapText="1"/>
    </xf>
    <xf numFmtId="0" fontId="61" fillId="33" borderId="69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40" xfId="0" applyFont="1" applyFill="1" applyBorder="1" applyAlignment="1">
      <alignment horizontal="center" vertical="center" wrapText="1"/>
    </xf>
    <xf numFmtId="49" fontId="13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76" xfId="0" applyNumberFormat="1" applyFont="1" applyFill="1" applyBorder="1" applyAlignment="1" applyProtection="1">
      <alignment horizontal="left" wrapText="1"/>
      <protection locked="0"/>
    </xf>
    <xf numFmtId="0" fontId="21" fillId="33" borderId="0" xfId="0" applyNumberFormat="1" applyFont="1" applyFill="1" applyBorder="1" applyAlignment="1" applyProtection="1">
      <alignment horizontal="center"/>
      <protection locked="0"/>
    </xf>
    <xf numFmtId="0" fontId="39" fillId="33" borderId="0" xfId="0" applyNumberFormat="1" applyFont="1" applyFill="1" applyBorder="1" applyAlignment="1" applyProtection="1">
      <alignment horizontal="right"/>
      <protection locked="0"/>
    </xf>
    <xf numFmtId="49" fontId="13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0" xfId="50" applyFont="1" applyFill="1" applyAlignment="1">
      <alignment horizontal="center" wrapText="1"/>
      <protection/>
    </xf>
    <xf numFmtId="0" fontId="28" fillId="33" borderId="0" xfId="50" applyFont="1" applyFill="1" applyBorder="1" applyAlignment="1">
      <alignment wrapText="1"/>
      <protection/>
    </xf>
    <xf numFmtId="0" fontId="25" fillId="33" borderId="0" xfId="50" applyFont="1" applyFill="1" applyBorder="1" applyAlignment="1">
      <alignment horizontal="right" wrapText="1"/>
      <protection/>
    </xf>
    <xf numFmtId="0" fontId="17" fillId="33" borderId="0" xfId="0" applyNumberFormat="1" applyFont="1" applyFill="1" applyBorder="1" applyAlignment="1" applyProtection="1">
      <alignment horizontal="right"/>
      <protection locked="0"/>
    </xf>
    <xf numFmtId="49" fontId="25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22" xfId="0" applyFont="1" applyFill="1" applyBorder="1" applyAlignment="1">
      <alignment horizontal="center" vertical="center" wrapText="1"/>
    </xf>
    <xf numFmtId="49" fontId="2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39" fillId="34" borderId="52" xfId="0" applyNumberFormat="1" applyFont="1" applyFill="1" applyBorder="1" applyAlignment="1" applyProtection="1">
      <alignment horizontal="center" vertical="top" wrapText="1"/>
      <protection locked="0"/>
    </xf>
    <xf numFmtId="49" fontId="39" fillId="34" borderId="72" xfId="0" applyNumberFormat="1" applyFont="1" applyFill="1" applyBorder="1" applyAlignment="1" applyProtection="1">
      <alignment horizontal="center" vertical="top" wrapText="1"/>
      <protection locked="0"/>
    </xf>
    <xf numFmtId="49" fontId="39" fillId="34" borderId="47" xfId="0" applyNumberFormat="1" applyFont="1" applyFill="1" applyBorder="1" applyAlignment="1" applyProtection="1">
      <alignment horizontal="center" vertical="top" wrapText="1"/>
      <protection locked="0"/>
    </xf>
    <xf numFmtId="0" fontId="39" fillId="33" borderId="47" xfId="0" applyNumberFormat="1" applyFont="1" applyFill="1" applyBorder="1" applyAlignment="1" applyProtection="1">
      <alignment horizontal="center" vertical="top" wrapText="1"/>
      <protection locked="0"/>
    </xf>
    <xf numFmtId="0" fontId="39" fillId="33" borderId="52" xfId="0" applyNumberFormat="1" applyFont="1" applyFill="1" applyBorder="1" applyAlignment="1" applyProtection="1">
      <alignment horizontal="center" vertical="top" wrapText="1"/>
      <protection locked="0"/>
    </xf>
    <xf numFmtId="0" fontId="39" fillId="33" borderId="72" xfId="0" applyNumberFormat="1" applyFont="1" applyFill="1" applyBorder="1" applyAlignment="1" applyProtection="1">
      <alignment horizontal="center" vertical="top" wrapText="1"/>
      <protection locked="0"/>
    </xf>
    <xf numFmtId="0" fontId="21" fillId="33" borderId="0" xfId="49" applyNumberFormat="1" applyFont="1" applyFill="1" applyBorder="1" applyAlignment="1" applyProtection="1">
      <alignment horizontal="center"/>
      <protection locked="0"/>
    </xf>
    <xf numFmtId="0" fontId="39" fillId="33" borderId="0" xfId="49" applyNumberFormat="1" applyFont="1" applyFill="1" applyBorder="1" applyAlignment="1" applyProtection="1">
      <alignment horizontal="left"/>
      <protection locked="0"/>
    </xf>
    <xf numFmtId="0" fontId="40" fillId="33" borderId="0" xfId="49" applyNumberFormat="1" applyFont="1" applyFill="1" applyBorder="1" applyAlignment="1" applyProtection="1">
      <alignment horizontal="left"/>
      <protection locked="0"/>
    </xf>
    <xf numFmtId="0" fontId="39" fillId="33" borderId="0" xfId="49" applyNumberFormat="1" applyFont="1" applyFill="1" applyBorder="1" applyAlignment="1" applyProtection="1">
      <alignment horizontal="right"/>
      <protection locked="0"/>
    </xf>
    <xf numFmtId="49" fontId="13" fillId="34" borderId="12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39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68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78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69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79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80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81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13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35" xfId="49" applyNumberFormat="1" applyFont="1" applyFill="1" applyBorder="1" applyAlignment="1" applyProtection="1">
      <alignment horizontal="center" vertical="center" wrapText="1"/>
      <protection locked="0"/>
    </xf>
    <xf numFmtId="49" fontId="13" fillId="34" borderId="67" xfId="49" applyNumberFormat="1" applyFont="1" applyFill="1" applyBorder="1" applyAlignment="1" applyProtection="1">
      <alignment horizontal="center" vertical="center" wrapText="1"/>
      <protection locked="0"/>
    </xf>
    <xf numFmtId="0" fontId="61" fillId="33" borderId="50" xfId="49" applyFont="1" applyFill="1" applyBorder="1" applyAlignment="1">
      <alignment horizontal="center" vertical="center" wrapText="1"/>
      <protection/>
    </xf>
    <xf numFmtId="43" fontId="13" fillId="34" borderId="82" xfId="49" applyNumberFormat="1" applyFont="1" applyFill="1" applyBorder="1" applyAlignment="1" applyProtection="1">
      <alignment horizontal="center" vertical="center" wrapText="1"/>
      <protection locked="0"/>
    </xf>
    <xf numFmtId="43" fontId="13" fillId="34" borderId="83" xfId="49" applyNumberFormat="1" applyFont="1" applyFill="1" applyBorder="1" applyAlignment="1" applyProtection="1">
      <alignment horizontal="center" vertical="center" wrapText="1"/>
      <protection locked="0"/>
    </xf>
    <xf numFmtId="43" fontId="13" fillId="34" borderId="84" xfId="49" applyNumberFormat="1" applyFont="1" applyFill="1" applyBorder="1" applyAlignment="1" applyProtection="1">
      <alignment horizontal="center" vertical="center" wrapText="1"/>
      <protection locked="0"/>
    </xf>
    <xf numFmtId="43" fontId="13" fillId="34" borderId="85" xfId="49" applyNumberFormat="1" applyFont="1" applyFill="1" applyBorder="1" applyAlignment="1" applyProtection="1">
      <alignment horizontal="center" vertical="center" wrapText="1"/>
      <protection locked="0"/>
    </xf>
    <xf numFmtId="43" fontId="13" fillId="34" borderId="86" xfId="49" applyNumberFormat="1" applyFont="1" applyFill="1" applyBorder="1" applyAlignment="1" applyProtection="1">
      <alignment horizontal="center" vertical="center" wrapText="1"/>
      <protection locked="0"/>
    </xf>
    <xf numFmtId="43" fontId="13" fillId="34" borderId="20" xfId="49" applyNumberFormat="1" applyFont="1" applyFill="1" applyBorder="1" applyAlignment="1" applyProtection="1">
      <alignment horizontal="center" vertical="center" wrapText="1"/>
      <protection locked="0"/>
    </xf>
    <xf numFmtId="0" fontId="39" fillId="33" borderId="52" xfId="49" applyNumberFormat="1" applyFont="1" applyFill="1" applyBorder="1" applyAlignment="1" applyProtection="1">
      <alignment horizontal="center" vertical="top" wrapText="1"/>
      <protection locked="0"/>
    </xf>
    <xf numFmtId="0" fontId="39" fillId="33" borderId="72" xfId="49" applyNumberFormat="1" applyFont="1" applyFill="1" applyBorder="1" applyAlignment="1" applyProtection="1">
      <alignment horizontal="center" vertical="top" wrapText="1"/>
      <protection locked="0"/>
    </xf>
    <xf numFmtId="49" fontId="39" fillId="34" borderId="87" xfId="49" applyNumberFormat="1" applyFont="1" applyFill="1" applyBorder="1" applyAlignment="1" applyProtection="1">
      <alignment horizontal="center" vertical="center" wrapText="1"/>
      <protection locked="0"/>
    </xf>
    <xf numFmtId="49" fontId="39" fillId="34" borderId="88" xfId="49" applyNumberFormat="1" applyFont="1" applyFill="1" applyBorder="1" applyAlignment="1" applyProtection="1">
      <alignment horizontal="center" vertical="center" wrapText="1"/>
      <protection locked="0"/>
    </xf>
    <xf numFmtId="49" fontId="39" fillId="34" borderId="89" xfId="49" applyNumberFormat="1" applyFont="1" applyFill="1" applyBorder="1" applyAlignment="1" applyProtection="1">
      <alignment horizontal="center" vertical="center" wrapText="1"/>
      <protection locked="0"/>
    </xf>
    <xf numFmtId="49" fontId="39" fillId="34" borderId="90" xfId="49" applyNumberFormat="1" applyFont="1" applyFill="1" applyBorder="1" applyAlignment="1" applyProtection="1">
      <alignment horizontal="center" vertical="center" wrapText="1"/>
      <protection locked="0"/>
    </xf>
    <xf numFmtId="43" fontId="13" fillId="34" borderId="33" xfId="49" applyNumberFormat="1" applyFont="1" applyFill="1" applyBorder="1" applyAlignment="1" applyProtection="1">
      <alignment horizontal="center" vertical="center" wrapText="1"/>
      <protection locked="0"/>
    </xf>
    <xf numFmtId="43" fontId="13" fillId="34" borderId="91" xfId="49" applyNumberFormat="1" applyFont="1" applyFill="1" applyBorder="1" applyAlignment="1" applyProtection="1">
      <alignment horizontal="center" vertical="center" wrapText="1"/>
      <protection locked="0"/>
    </xf>
    <xf numFmtId="43" fontId="13" fillId="34" borderId="21" xfId="49" applyNumberFormat="1" applyFont="1" applyFill="1" applyBorder="1" applyAlignment="1" applyProtection="1">
      <alignment horizontal="center" vertical="center" wrapText="1"/>
      <protection locked="0"/>
    </xf>
    <xf numFmtId="49" fontId="14" fillId="34" borderId="56" xfId="49" applyNumberFormat="1" applyFont="1" applyFill="1" applyBorder="1" applyAlignment="1" applyProtection="1">
      <alignment horizontal="center" vertical="center" wrapText="1"/>
      <protection locked="0"/>
    </xf>
    <xf numFmtId="49" fontId="14" fillId="34" borderId="55" xfId="49" applyNumberFormat="1" applyFont="1" applyFill="1" applyBorder="1" applyAlignment="1" applyProtection="1">
      <alignment horizontal="center" vertical="center" wrapText="1"/>
      <protection locked="0"/>
    </xf>
    <xf numFmtId="49" fontId="39" fillId="34" borderId="56" xfId="49" applyNumberFormat="1" applyFont="1" applyFill="1" applyBorder="1" applyAlignment="1" applyProtection="1">
      <alignment horizontal="center" vertical="center" wrapText="1"/>
      <protection locked="0"/>
    </xf>
    <xf numFmtId="49" fontId="39" fillId="34" borderId="55" xfId="49" applyNumberFormat="1" applyFont="1" applyFill="1" applyBorder="1" applyAlignment="1" applyProtection="1">
      <alignment horizontal="center" vertical="center" wrapText="1"/>
      <protection locked="0"/>
    </xf>
    <xf numFmtId="49" fontId="39" fillId="34" borderId="85" xfId="49" applyNumberFormat="1" applyFont="1" applyFill="1" applyBorder="1" applyAlignment="1" applyProtection="1">
      <alignment horizontal="center" vertical="center" wrapText="1"/>
      <protection locked="0"/>
    </xf>
    <xf numFmtId="49" fontId="39" fillId="34" borderId="20" xfId="49" applyNumberFormat="1" applyFont="1" applyFill="1" applyBorder="1" applyAlignment="1" applyProtection="1">
      <alignment horizontal="center" vertical="center" wrapText="1"/>
      <protection locked="0"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Normalny_1.2" xfId="51"/>
    <cellStyle name="Normalny_załączniki do projektu budżetu 2006_2" xfId="52"/>
    <cellStyle name="Obliczenia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showGridLines="0" tabSelected="1" workbookViewId="0" topLeftCell="A1">
      <selection activeCell="I18" sqref="I18"/>
    </sheetView>
  </sheetViews>
  <sheetFormatPr defaultColWidth="9.33203125" defaultRowHeight="12.75"/>
  <cols>
    <col min="1" max="1" width="7.66015625" style="1" customWidth="1"/>
    <col min="2" max="2" width="8.33203125" style="1" customWidth="1"/>
    <col min="3" max="3" width="6.33203125" style="1" customWidth="1"/>
    <col min="4" max="4" width="41.33203125" style="1" customWidth="1"/>
    <col min="5" max="5" width="17.16015625" style="2" customWidth="1"/>
    <col min="6" max="6" width="16.5" style="3" customWidth="1"/>
    <col min="7" max="7" width="11.5" style="4" customWidth="1"/>
  </cols>
  <sheetData>
    <row r="1" spans="1:7" ht="39.75" customHeight="1">
      <c r="A1" s="245" t="s">
        <v>170</v>
      </c>
      <c r="B1" s="246"/>
      <c r="C1" s="246"/>
      <c r="D1" s="246"/>
      <c r="E1" s="246"/>
      <c r="F1" s="246"/>
      <c r="G1" s="246"/>
    </row>
    <row r="2" spans="1:7" ht="13.5" customHeight="1">
      <c r="A2" s="246"/>
      <c r="B2" s="246"/>
      <c r="C2" s="246"/>
      <c r="D2" s="246"/>
      <c r="E2" s="246"/>
      <c r="F2" s="246"/>
      <c r="G2" s="246"/>
    </row>
    <row r="3" spans="1:7" ht="13.5" customHeight="1">
      <c r="A3" s="246"/>
      <c r="B3" s="246"/>
      <c r="C3" s="246"/>
      <c r="D3" s="246"/>
      <c r="E3" s="246"/>
      <c r="F3" s="246"/>
      <c r="G3" s="246"/>
    </row>
    <row r="4" spans="1:7" ht="13.5" customHeight="1" thickBot="1">
      <c r="A4" s="242"/>
      <c r="B4" s="242"/>
      <c r="C4" s="243"/>
      <c r="D4" s="243"/>
      <c r="E4" s="9"/>
      <c r="F4" s="10"/>
      <c r="G4" s="11"/>
    </row>
    <row r="5" spans="1:7" ht="42.75" customHeight="1">
      <c r="A5" s="12" t="s">
        <v>0</v>
      </c>
      <c r="B5" s="13" t="s">
        <v>1</v>
      </c>
      <c r="C5" s="13" t="s">
        <v>2</v>
      </c>
      <c r="D5" s="14" t="s">
        <v>3</v>
      </c>
      <c r="E5" s="15" t="s">
        <v>153</v>
      </c>
      <c r="F5" s="16" t="s">
        <v>171</v>
      </c>
      <c r="G5" s="17" t="s">
        <v>147</v>
      </c>
    </row>
    <row r="6" spans="1:7" s="5" customFormat="1" ht="14.25" customHeight="1">
      <c r="A6" s="18" t="s">
        <v>4</v>
      </c>
      <c r="B6" s="19" t="s">
        <v>5</v>
      </c>
      <c r="C6" s="19" t="s">
        <v>6</v>
      </c>
      <c r="D6" s="20" t="s">
        <v>7</v>
      </c>
      <c r="E6" s="21">
        <v>5</v>
      </c>
      <c r="F6" s="22">
        <v>6</v>
      </c>
      <c r="G6" s="23">
        <v>7</v>
      </c>
    </row>
    <row r="7" spans="1:7" ht="13.5" customHeight="1">
      <c r="A7" s="231" t="s">
        <v>8</v>
      </c>
      <c r="B7" s="232"/>
      <c r="C7" s="232"/>
      <c r="D7" s="233"/>
      <c r="E7" s="24"/>
      <c r="F7" s="25"/>
      <c r="G7" s="26"/>
    </row>
    <row r="8" spans="1:7" ht="13.5" customHeight="1">
      <c r="A8" s="7" t="s">
        <v>9</v>
      </c>
      <c r="B8" s="8"/>
      <c r="C8" s="8"/>
      <c r="D8" s="27" t="s">
        <v>10</v>
      </c>
      <c r="E8" s="28">
        <f>SUM(E10)</f>
        <v>1304000</v>
      </c>
      <c r="F8" s="28">
        <f>SUM(F10)</f>
        <v>32500</v>
      </c>
      <c r="G8" s="26">
        <f>SUM(F8/E8)*100</f>
        <v>2.492331288343558</v>
      </c>
    </row>
    <row r="9" spans="1:7" ht="48" customHeight="1">
      <c r="A9" s="7"/>
      <c r="B9" s="8"/>
      <c r="C9" s="8"/>
      <c r="D9" s="27" t="s">
        <v>11</v>
      </c>
      <c r="E9" s="28">
        <f>SUM(E11)</f>
        <v>1039000</v>
      </c>
      <c r="F9" s="28">
        <f>SUM(F11)</f>
        <v>0</v>
      </c>
      <c r="G9" s="26">
        <f aca="true" t="shared" si="0" ref="G9:G69">SUM(F9/E9)*100</f>
        <v>0</v>
      </c>
    </row>
    <row r="10" spans="1:7" ht="30.75" customHeight="1">
      <c r="A10" s="7"/>
      <c r="B10" s="8" t="s">
        <v>12</v>
      </c>
      <c r="C10" s="8"/>
      <c r="D10" s="27" t="s">
        <v>13</v>
      </c>
      <c r="E10" s="28">
        <f>SUM(E12:E14)</f>
        <v>1304000</v>
      </c>
      <c r="F10" s="29">
        <f>SUM(F12:F14)</f>
        <v>32500</v>
      </c>
      <c r="G10" s="26">
        <f t="shared" si="0"/>
        <v>2.492331288343558</v>
      </c>
    </row>
    <row r="11" spans="1:7" ht="51.75" customHeight="1">
      <c r="A11" s="7"/>
      <c r="B11" s="8"/>
      <c r="C11" s="8"/>
      <c r="D11" s="27" t="s">
        <v>11</v>
      </c>
      <c r="E11" s="28">
        <f>SUM(E13:E14)</f>
        <v>1039000</v>
      </c>
      <c r="F11" s="28">
        <f>SUM(F13:F14)</f>
        <v>0</v>
      </c>
      <c r="G11" s="26">
        <f t="shared" si="0"/>
        <v>0</v>
      </c>
    </row>
    <row r="12" spans="1:7" ht="43.5" customHeight="1">
      <c r="A12" s="7"/>
      <c r="B12" s="8"/>
      <c r="C12" s="8" t="s">
        <v>14</v>
      </c>
      <c r="D12" s="27" t="s">
        <v>15</v>
      </c>
      <c r="E12" s="28">
        <v>265000</v>
      </c>
      <c r="F12" s="29">
        <v>32500</v>
      </c>
      <c r="G12" s="26">
        <f t="shared" si="0"/>
        <v>12.264150943396226</v>
      </c>
    </row>
    <row r="13" spans="1:7" ht="53.25" customHeight="1">
      <c r="A13" s="7"/>
      <c r="B13" s="8"/>
      <c r="C13" s="8" t="s">
        <v>16</v>
      </c>
      <c r="D13" s="27" t="s">
        <v>15</v>
      </c>
      <c r="E13" s="28">
        <v>780000</v>
      </c>
      <c r="F13" s="29">
        <v>0</v>
      </c>
      <c r="G13" s="26">
        <f t="shared" si="0"/>
        <v>0</v>
      </c>
    </row>
    <row r="14" spans="1:7" ht="53.25" customHeight="1">
      <c r="A14" s="7"/>
      <c r="B14" s="8"/>
      <c r="C14" s="8" t="s">
        <v>17</v>
      </c>
      <c r="D14" s="27" t="s">
        <v>15</v>
      </c>
      <c r="E14" s="28">
        <v>259000</v>
      </c>
      <c r="F14" s="29">
        <v>0</v>
      </c>
      <c r="G14" s="26">
        <f t="shared" si="0"/>
        <v>0</v>
      </c>
    </row>
    <row r="15" spans="1:7" ht="13.5" customHeight="1">
      <c r="A15" s="7" t="s">
        <v>18</v>
      </c>
      <c r="B15" s="8"/>
      <c r="C15" s="8"/>
      <c r="D15" s="27" t="s">
        <v>19</v>
      </c>
      <c r="E15" s="28">
        <f aca="true" t="shared" si="1" ref="E15:F17">SUM(E17)</f>
        <v>224095</v>
      </c>
      <c r="F15" s="28">
        <f t="shared" si="1"/>
        <v>111867.77</v>
      </c>
      <c r="G15" s="26">
        <f t="shared" si="0"/>
        <v>49.91979740734956</v>
      </c>
    </row>
    <row r="16" spans="1:7" ht="50.25" customHeight="1">
      <c r="A16" s="7"/>
      <c r="B16" s="8"/>
      <c r="C16" s="8"/>
      <c r="D16" s="27" t="s">
        <v>11</v>
      </c>
      <c r="E16" s="28">
        <f t="shared" si="1"/>
        <v>0</v>
      </c>
      <c r="F16" s="28">
        <f t="shared" si="1"/>
        <v>0</v>
      </c>
      <c r="G16" s="26">
        <v>0</v>
      </c>
    </row>
    <row r="17" spans="1:7" ht="13.5" customHeight="1">
      <c r="A17" s="7"/>
      <c r="B17" s="8" t="s">
        <v>20</v>
      </c>
      <c r="C17" s="8"/>
      <c r="D17" s="27" t="s">
        <v>21</v>
      </c>
      <c r="E17" s="28">
        <f t="shared" si="1"/>
        <v>224095</v>
      </c>
      <c r="F17" s="29">
        <f t="shared" si="1"/>
        <v>111867.77</v>
      </c>
      <c r="G17" s="26">
        <f t="shared" si="0"/>
        <v>49.91979740734956</v>
      </c>
    </row>
    <row r="18" spans="1:7" ht="48.75" customHeight="1">
      <c r="A18" s="7"/>
      <c r="B18" s="8"/>
      <c r="C18" s="8"/>
      <c r="D18" s="27" t="s">
        <v>11</v>
      </c>
      <c r="E18" s="28">
        <v>0</v>
      </c>
      <c r="F18" s="28">
        <v>0</v>
      </c>
      <c r="G18" s="26">
        <v>0</v>
      </c>
    </row>
    <row r="19" spans="1:7" ht="60" customHeight="1">
      <c r="A19" s="7"/>
      <c r="B19" s="8"/>
      <c r="C19" s="8" t="s">
        <v>22</v>
      </c>
      <c r="D19" s="27" t="s">
        <v>23</v>
      </c>
      <c r="E19" s="28">
        <v>224095</v>
      </c>
      <c r="F19" s="29">
        <v>111867.77</v>
      </c>
      <c r="G19" s="26">
        <f t="shared" si="0"/>
        <v>49.91979740734956</v>
      </c>
    </row>
    <row r="20" spans="1:7" ht="13.5" customHeight="1">
      <c r="A20" s="7" t="s">
        <v>24</v>
      </c>
      <c r="B20" s="8"/>
      <c r="C20" s="8"/>
      <c r="D20" s="27" t="s">
        <v>25</v>
      </c>
      <c r="E20" s="28">
        <f>SUM(E22+E26)</f>
        <v>2259060</v>
      </c>
      <c r="F20" s="28">
        <f>SUM(F22+F26)</f>
        <v>89917.84000000001</v>
      </c>
      <c r="G20" s="26">
        <f t="shared" si="0"/>
        <v>3.9803210184767126</v>
      </c>
    </row>
    <row r="21" spans="1:7" ht="47.25" customHeight="1">
      <c r="A21" s="7"/>
      <c r="B21" s="8"/>
      <c r="C21" s="8"/>
      <c r="D21" s="27" t="s">
        <v>11</v>
      </c>
      <c r="E21" s="28">
        <f>SUM(E23+E27)</f>
        <v>0</v>
      </c>
      <c r="F21" s="28">
        <v>0</v>
      </c>
      <c r="G21" s="30">
        <v>0</v>
      </c>
    </row>
    <row r="22" spans="1:7" ht="13.5" customHeight="1">
      <c r="A22" s="7"/>
      <c r="B22" s="8" t="s">
        <v>26</v>
      </c>
      <c r="C22" s="8"/>
      <c r="D22" s="27" t="s">
        <v>27</v>
      </c>
      <c r="E22" s="28">
        <f>SUM(E24:E25)</f>
        <v>50000</v>
      </c>
      <c r="F22" s="28">
        <f>SUM(F24:F25)</f>
        <v>89917.84000000001</v>
      </c>
      <c r="G22" s="26">
        <f t="shared" si="0"/>
        <v>179.83568000000002</v>
      </c>
    </row>
    <row r="23" spans="1:7" ht="53.25" customHeight="1">
      <c r="A23" s="7"/>
      <c r="B23" s="8"/>
      <c r="C23" s="8"/>
      <c r="D23" s="27" t="s">
        <v>11</v>
      </c>
      <c r="E23" s="28">
        <v>0</v>
      </c>
      <c r="F23" s="28">
        <v>0</v>
      </c>
      <c r="G23" s="30">
        <v>0</v>
      </c>
    </row>
    <row r="24" spans="1:7" ht="20.25" customHeight="1">
      <c r="A24" s="7"/>
      <c r="B24" s="8"/>
      <c r="C24" s="8" t="s">
        <v>91</v>
      </c>
      <c r="D24" s="27" t="s">
        <v>92</v>
      </c>
      <c r="E24" s="31">
        <v>0</v>
      </c>
      <c r="F24" s="29">
        <v>6.6</v>
      </c>
      <c r="G24" s="30">
        <v>0</v>
      </c>
    </row>
    <row r="25" spans="1:7" ht="15" customHeight="1">
      <c r="A25" s="7"/>
      <c r="B25" s="8"/>
      <c r="C25" s="8" t="s">
        <v>28</v>
      </c>
      <c r="D25" s="27" t="s">
        <v>29</v>
      </c>
      <c r="E25" s="28">
        <v>50000</v>
      </c>
      <c r="F25" s="29">
        <v>89911.24</v>
      </c>
      <c r="G25" s="26">
        <f t="shared" si="0"/>
        <v>179.82248</v>
      </c>
    </row>
    <row r="26" spans="1:7" ht="13.5" customHeight="1">
      <c r="A26" s="7"/>
      <c r="B26" s="8" t="s">
        <v>34</v>
      </c>
      <c r="C26" s="8"/>
      <c r="D26" s="27" t="s">
        <v>35</v>
      </c>
      <c r="E26" s="28">
        <f>SUM(E28:E29)</f>
        <v>2209060</v>
      </c>
      <c r="F26" s="28">
        <f>SUM(F29:F29)</f>
        <v>0</v>
      </c>
      <c r="G26" s="26">
        <f t="shared" si="0"/>
        <v>0</v>
      </c>
    </row>
    <row r="27" spans="1:7" ht="50.25" customHeight="1">
      <c r="A27" s="7"/>
      <c r="B27" s="8"/>
      <c r="C27" s="8"/>
      <c r="D27" s="27" t="s">
        <v>11</v>
      </c>
      <c r="E27" s="28">
        <v>0</v>
      </c>
      <c r="F27" s="28">
        <v>0</v>
      </c>
      <c r="G27" s="30">
        <v>0</v>
      </c>
    </row>
    <row r="28" spans="1:7" ht="40.5" customHeight="1">
      <c r="A28" s="7"/>
      <c r="B28" s="8"/>
      <c r="C28" s="8" t="s">
        <v>30</v>
      </c>
      <c r="D28" s="27" t="s">
        <v>31</v>
      </c>
      <c r="E28" s="28">
        <v>2100000</v>
      </c>
      <c r="F28" s="28">
        <v>0</v>
      </c>
      <c r="G28" s="32">
        <f t="shared" si="0"/>
        <v>0</v>
      </c>
    </row>
    <row r="29" spans="1:7" ht="52.5" customHeight="1">
      <c r="A29" s="7"/>
      <c r="B29" s="8"/>
      <c r="C29" s="8" t="s">
        <v>32</v>
      </c>
      <c r="D29" s="27" t="s">
        <v>33</v>
      </c>
      <c r="E29" s="28">
        <v>109060</v>
      </c>
      <c r="F29" s="28">
        <v>0</v>
      </c>
      <c r="G29" s="30">
        <v>0</v>
      </c>
    </row>
    <row r="30" spans="1:7" ht="13.5" customHeight="1">
      <c r="A30" s="7" t="s">
        <v>36</v>
      </c>
      <c r="B30" s="8"/>
      <c r="C30" s="8"/>
      <c r="D30" s="27" t="s">
        <v>37</v>
      </c>
      <c r="E30" s="28">
        <f>SUM(E32)</f>
        <v>1428479</v>
      </c>
      <c r="F30" s="28">
        <f>SUM(F32)</f>
        <v>729538.75</v>
      </c>
      <c r="G30" s="26">
        <f t="shared" si="0"/>
        <v>51.07101679478663</v>
      </c>
    </row>
    <row r="31" spans="1:7" ht="52.5" customHeight="1">
      <c r="A31" s="7"/>
      <c r="B31" s="8"/>
      <c r="C31" s="8"/>
      <c r="D31" s="27" t="s">
        <v>11</v>
      </c>
      <c r="E31" s="28">
        <f>SUM(E33)</f>
        <v>57305</v>
      </c>
      <c r="F31" s="28">
        <f>SUM(F33)</f>
        <v>0</v>
      </c>
      <c r="G31" s="26">
        <v>0</v>
      </c>
    </row>
    <row r="32" spans="1:7" ht="13.5" customHeight="1">
      <c r="A32" s="7"/>
      <c r="B32" s="8" t="s">
        <v>38</v>
      </c>
      <c r="C32" s="8"/>
      <c r="D32" s="27" t="s">
        <v>39</v>
      </c>
      <c r="E32" s="28">
        <f>SUM(E34:E40)</f>
        <v>1428479</v>
      </c>
      <c r="F32" s="29">
        <f>SUM(F34:F40)</f>
        <v>729538.75</v>
      </c>
      <c r="G32" s="26">
        <f t="shared" si="0"/>
        <v>51.07101679478663</v>
      </c>
    </row>
    <row r="33" spans="1:7" ht="53.25" customHeight="1">
      <c r="A33" s="7"/>
      <c r="B33" s="8"/>
      <c r="C33" s="8"/>
      <c r="D33" s="27" t="s">
        <v>11</v>
      </c>
      <c r="E33" s="28">
        <f>SUM(E40)</f>
        <v>57305</v>
      </c>
      <c r="F33" s="28">
        <f>SUM(F40)</f>
        <v>0</v>
      </c>
      <c r="G33" s="26">
        <v>0</v>
      </c>
    </row>
    <row r="34" spans="1:7" ht="53.25" customHeight="1">
      <c r="A34" s="7"/>
      <c r="B34" s="8"/>
      <c r="C34" s="8" t="s">
        <v>58</v>
      </c>
      <c r="D34" s="27" t="s">
        <v>178</v>
      </c>
      <c r="E34" s="28">
        <v>2090</v>
      </c>
      <c r="F34" s="28">
        <v>7489.78</v>
      </c>
      <c r="G34" s="26">
        <f>SUM(F34/E34)*100</f>
        <v>358.3626794258373</v>
      </c>
    </row>
    <row r="35" spans="1:7" ht="60" customHeight="1">
      <c r="A35" s="7"/>
      <c r="B35" s="8"/>
      <c r="C35" s="8" t="s">
        <v>59</v>
      </c>
      <c r="D35" s="27" t="s">
        <v>60</v>
      </c>
      <c r="E35" s="28">
        <v>1239084</v>
      </c>
      <c r="F35" s="28">
        <v>619542</v>
      </c>
      <c r="G35" s="26">
        <f>SUM(F35/E35)*100</f>
        <v>50</v>
      </c>
    </row>
    <row r="36" spans="1:7" ht="60" customHeight="1">
      <c r="A36" s="7"/>
      <c r="B36" s="8"/>
      <c r="C36" s="8" t="s">
        <v>91</v>
      </c>
      <c r="D36" s="27" t="s">
        <v>92</v>
      </c>
      <c r="E36" s="28">
        <v>0</v>
      </c>
      <c r="F36" s="29">
        <v>1122.36</v>
      </c>
      <c r="G36" s="26">
        <v>0</v>
      </c>
    </row>
    <row r="37" spans="1:7" ht="21.75" customHeight="1">
      <c r="A37" s="7"/>
      <c r="B37" s="8"/>
      <c r="C37" s="8" t="s">
        <v>28</v>
      </c>
      <c r="D37" s="27" t="s">
        <v>29</v>
      </c>
      <c r="E37" s="28">
        <v>5000</v>
      </c>
      <c r="F37" s="29">
        <v>13402.87</v>
      </c>
      <c r="G37" s="26">
        <f>SUM(F37/E37)*100</f>
        <v>268.05740000000003</v>
      </c>
    </row>
    <row r="38" spans="1:7" ht="46.5" customHeight="1">
      <c r="A38" s="7"/>
      <c r="B38" s="8"/>
      <c r="C38" s="8" t="s">
        <v>14</v>
      </c>
      <c r="D38" s="27" t="s">
        <v>15</v>
      </c>
      <c r="E38" s="28">
        <v>35000</v>
      </c>
      <c r="F38" s="29">
        <v>27350</v>
      </c>
      <c r="G38" s="26">
        <f t="shared" si="0"/>
        <v>78.14285714285715</v>
      </c>
    </row>
    <row r="39" spans="1:7" ht="47.25" customHeight="1">
      <c r="A39" s="7"/>
      <c r="B39" s="8"/>
      <c r="C39" s="8" t="s">
        <v>125</v>
      </c>
      <c r="D39" s="27" t="s">
        <v>126</v>
      </c>
      <c r="E39" s="28">
        <v>90000</v>
      </c>
      <c r="F39" s="29">
        <v>60631.74</v>
      </c>
      <c r="G39" s="26">
        <f t="shared" si="0"/>
        <v>67.3686</v>
      </c>
    </row>
    <row r="40" spans="1:7" ht="47.25" customHeight="1">
      <c r="A40" s="7"/>
      <c r="B40" s="8"/>
      <c r="C40" s="8" t="s">
        <v>179</v>
      </c>
      <c r="D40" s="27" t="s">
        <v>161</v>
      </c>
      <c r="E40" s="28">
        <v>57305</v>
      </c>
      <c r="F40" s="29">
        <v>0</v>
      </c>
      <c r="G40" s="26">
        <f t="shared" si="0"/>
        <v>0</v>
      </c>
    </row>
    <row r="41" spans="1:7" ht="13.5" customHeight="1">
      <c r="A41" s="7" t="s">
        <v>40</v>
      </c>
      <c r="B41" s="8"/>
      <c r="C41" s="8"/>
      <c r="D41" s="27" t="s">
        <v>41</v>
      </c>
      <c r="E41" s="28">
        <f>SUM(E43+E48+E51)</f>
        <v>632192</v>
      </c>
      <c r="F41" s="28">
        <f>SUM(F43+F48+F51)</f>
        <v>355097.15</v>
      </c>
      <c r="G41" s="26">
        <f t="shared" si="0"/>
        <v>56.16919385250051</v>
      </c>
    </row>
    <row r="42" spans="1:7" ht="48.75" customHeight="1">
      <c r="A42" s="7"/>
      <c r="B42" s="8"/>
      <c r="C42" s="8"/>
      <c r="D42" s="27" t="s">
        <v>11</v>
      </c>
      <c r="E42" s="28">
        <f>SUM(E44+E49+E52)</f>
        <v>0</v>
      </c>
      <c r="F42" s="28">
        <f>SUM(F44+F49+F52)</f>
        <v>0</v>
      </c>
      <c r="G42" s="26">
        <v>0</v>
      </c>
    </row>
    <row r="43" spans="1:7" ht="31.5" customHeight="1">
      <c r="A43" s="7"/>
      <c r="B43" s="8" t="s">
        <v>42</v>
      </c>
      <c r="C43" s="8"/>
      <c r="D43" s="27" t="s">
        <v>43</v>
      </c>
      <c r="E43" s="28">
        <f>SUM(E45:E47)</f>
        <v>365192</v>
      </c>
      <c r="F43" s="29">
        <f>SUM(F45:F47)</f>
        <v>211497.15</v>
      </c>
      <c r="G43" s="26">
        <f t="shared" si="0"/>
        <v>57.913960327718016</v>
      </c>
    </row>
    <row r="44" spans="1:7" ht="49.5" customHeight="1">
      <c r="A44" s="7"/>
      <c r="B44" s="8"/>
      <c r="C44" s="8"/>
      <c r="D44" s="27" t="s">
        <v>11</v>
      </c>
      <c r="E44" s="28">
        <v>0</v>
      </c>
      <c r="F44" s="28">
        <v>0</v>
      </c>
      <c r="G44" s="30">
        <v>0</v>
      </c>
    </row>
    <row r="45" spans="1:7" ht="15" customHeight="1">
      <c r="A45" s="7"/>
      <c r="B45" s="8"/>
      <c r="C45" s="8" t="s">
        <v>44</v>
      </c>
      <c r="D45" s="27" t="s">
        <v>45</v>
      </c>
      <c r="E45" s="28">
        <v>320000</v>
      </c>
      <c r="F45" s="29">
        <v>166223.35</v>
      </c>
      <c r="G45" s="26">
        <f t="shared" si="0"/>
        <v>51.944796875</v>
      </c>
    </row>
    <row r="46" spans="1:7" ht="15" customHeight="1">
      <c r="A46" s="7"/>
      <c r="B46" s="8"/>
      <c r="C46" s="8" t="s">
        <v>91</v>
      </c>
      <c r="D46" s="27" t="s">
        <v>92</v>
      </c>
      <c r="E46" s="28">
        <v>192</v>
      </c>
      <c r="F46" s="29">
        <v>273.8</v>
      </c>
      <c r="G46" s="26">
        <v>0</v>
      </c>
    </row>
    <row r="47" spans="1:7" ht="50.25" customHeight="1">
      <c r="A47" s="7"/>
      <c r="B47" s="8"/>
      <c r="C47" s="8" t="s">
        <v>14</v>
      </c>
      <c r="D47" s="27" t="s">
        <v>15</v>
      </c>
      <c r="E47" s="28">
        <v>45000</v>
      </c>
      <c r="F47" s="29">
        <v>45000</v>
      </c>
      <c r="G47" s="26">
        <f t="shared" si="0"/>
        <v>100</v>
      </c>
    </row>
    <row r="48" spans="1:7" ht="21.75" customHeight="1">
      <c r="A48" s="7"/>
      <c r="B48" s="8" t="s">
        <v>46</v>
      </c>
      <c r="C48" s="8"/>
      <c r="D48" s="27" t="s">
        <v>47</v>
      </c>
      <c r="E48" s="28">
        <f>SUM(E50)</f>
        <v>5000</v>
      </c>
      <c r="F48" s="29">
        <f>SUM(F50)</f>
        <v>2500</v>
      </c>
      <c r="G48" s="26">
        <f t="shared" si="0"/>
        <v>50</v>
      </c>
    </row>
    <row r="49" spans="1:7" ht="50.25" customHeight="1">
      <c r="A49" s="7"/>
      <c r="B49" s="8"/>
      <c r="C49" s="8"/>
      <c r="D49" s="27" t="s">
        <v>11</v>
      </c>
      <c r="E49" s="28">
        <v>0</v>
      </c>
      <c r="F49" s="28">
        <v>0</v>
      </c>
      <c r="G49" s="30">
        <v>0</v>
      </c>
    </row>
    <row r="50" spans="1:7" ht="51.75" customHeight="1">
      <c r="A50" s="7"/>
      <c r="B50" s="8"/>
      <c r="C50" s="8" t="s">
        <v>14</v>
      </c>
      <c r="D50" s="27" t="s">
        <v>15</v>
      </c>
      <c r="E50" s="28">
        <v>5000</v>
      </c>
      <c r="F50" s="29">
        <v>2500</v>
      </c>
      <c r="G50" s="26">
        <f t="shared" si="0"/>
        <v>50</v>
      </c>
    </row>
    <row r="51" spans="1:7" ht="13.5" customHeight="1">
      <c r="A51" s="7"/>
      <c r="B51" s="8" t="s">
        <v>48</v>
      </c>
      <c r="C51" s="8"/>
      <c r="D51" s="27" t="s">
        <v>49</v>
      </c>
      <c r="E51" s="28">
        <f>SUM(E53)</f>
        <v>262000</v>
      </c>
      <c r="F51" s="29">
        <f>SUM(F53)</f>
        <v>141100</v>
      </c>
      <c r="G51" s="26">
        <f t="shared" si="0"/>
        <v>53.854961832061065</v>
      </c>
    </row>
    <row r="52" spans="1:7" ht="48.75" customHeight="1">
      <c r="A52" s="7"/>
      <c r="B52" s="8"/>
      <c r="C52" s="8"/>
      <c r="D52" s="27" t="s">
        <v>11</v>
      </c>
      <c r="E52" s="28">
        <v>0</v>
      </c>
      <c r="F52" s="28">
        <v>0</v>
      </c>
      <c r="G52" s="30">
        <v>0</v>
      </c>
    </row>
    <row r="53" spans="1:7" ht="50.25" customHeight="1">
      <c r="A53" s="7"/>
      <c r="B53" s="8"/>
      <c r="C53" s="8" t="s">
        <v>14</v>
      </c>
      <c r="D53" s="27" t="s">
        <v>15</v>
      </c>
      <c r="E53" s="28">
        <v>262000</v>
      </c>
      <c r="F53" s="29">
        <v>141100</v>
      </c>
      <c r="G53" s="26">
        <f t="shared" si="0"/>
        <v>53.854961832061065</v>
      </c>
    </row>
    <row r="54" spans="1:7" ht="13.5" customHeight="1">
      <c r="A54" s="7" t="s">
        <v>50</v>
      </c>
      <c r="B54" s="8"/>
      <c r="C54" s="8"/>
      <c r="D54" s="27" t="s">
        <v>51</v>
      </c>
      <c r="E54" s="28">
        <f>SUM(E56+E59+E66)</f>
        <v>384619</v>
      </c>
      <c r="F54" s="28">
        <f>SUM(F56+F59+F66)</f>
        <v>220518.03</v>
      </c>
      <c r="G54" s="26">
        <f t="shared" si="0"/>
        <v>57.33414885900072</v>
      </c>
    </row>
    <row r="55" spans="1:7" ht="50.25" customHeight="1">
      <c r="A55" s="7"/>
      <c r="B55" s="8"/>
      <c r="C55" s="8"/>
      <c r="D55" s="27" t="s">
        <v>11</v>
      </c>
      <c r="E55" s="28">
        <v>0</v>
      </c>
      <c r="F55" s="28">
        <v>0</v>
      </c>
      <c r="G55" s="26">
        <v>0</v>
      </c>
    </row>
    <row r="56" spans="1:7" ht="13.5" customHeight="1">
      <c r="A56" s="7"/>
      <c r="B56" s="8" t="s">
        <v>52</v>
      </c>
      <c r="C56" s="8"/>
      <c r="D56" s="27" t="s">
        <v>53</v>
      </c>
      <c r="E56" s="28">
        <f>SUM(E58)</f>
        <v>146086</v>
      </c>
      <c r="F56" s="29">
        <f>SUM(F58)</f>
        <v>78700</v>
      </c>
      <c r="G56" s="26">
        <f t="shared" si="0"/>
        <v>53.87237654532262</v>
      </c>
    </row>
    <row r="57" spans="1:7" ht="46.5" customHeight="1">
      <c r="A57" s="7"/>
      <c r="B57" s="8"/>
      <c r="C57" s="8"/>
      <c r="D57" s="27" t="s">
        <v>11</v>
      </c>
      <c r="E57" s="28">
        <v>0</v>
      </c>
      <c r="F57" s="28">
        <v>0</v>
      </c>
      <c r="G57" s="30">
        <v>0</v>
      </c>
    </row>
    <row r="58" spans="1:7" ht="48" customHeight="1">
      <c r="A58" s="7"/>
      <c r="B58" s="8"/>
      <c r="C58" s="8" t="s">
        <v>14</v>
      </c>
      <c r="D58" s="27" t="s">
        <v>15</v>
      </c>
      <c r="E58" s="28">
        <v>146086</v>
      </c>
      <c r="F58" s="29">
        <v>78700</v>
      </c>
      <c r="G58" s="26">
        <f t="shared" si="0"/>
        <v>53.87237654532262</v>
      </c>
    </row>
    <row r="59" spans="1:7" ht="13.5" customHeight="1">
      <c r="A59" s="7"/>
      <c r="B59" s="8" t="s">
        <v>54</v>
      </c>
      <c r="C59" s="8"/>
      <c r="D59" s="27" t="s">
        <v>55</v>
      </c>
      <c r="E59" s="28">
        <f>SUM(E61:E65)</f>
        <v>196533</v>
      </c>
      <c r="F59" s="28">
        <f>SUM(F61:F65)</f>
        <v>110367.62000000001</v>
      </c>
      <c r="G59" s="26">
        <f t="shared" si="0"/>
        <v>56.157296738970054</v>
      </c>
    </row>
    <row r="60" spans="1:7" ht="50.25" customHeight="1">
      <c r="A60" s="7"/>
      <c r="B60" s="8"/>
      <c r="C60" s="8"/>
      <c r="D60" s="27" t="s">
        <v>11</v>
      </c>
      <c r="E60" s="28">
        <v>0</v>
      </c>
      <c r="F60" s="28">
        <v>0</v>
      </c>
      <c r="G60" s="30">
        <v>0</v>
      </c>
    </row>
    <row r="61" spans="1:7" ht="25.5" customHeight="1">
      <c r="A61" s="7"/>
      <c r="B61" s="8"/>
      <c r="C61" s="8" t="s">
        <v>148</v>
      </c>
      <c r="D61" s="27" t="s">
        <v>152</v>
      </c>
      <c r="E61" s="28">
        <v>500</v>
      </c>
      <c r="F61" s="29">
        <v>753.5</v>
      </c>
      <c r="G61" s="33">
        <f>SUM(F61/E61)*100</f>
        <v>150.7</v>
      </c>
    </row>
    <row r="62" spans="1:7" ht="15" customHeight="1">
      <c r="A62" s="7"/>
      <c r="B62" s="8"/>
      <c r="C62" s="8" t="s">
        <v>44</v>
      </c>
      <c r="D62" s="27" t="s">
        <v>45</v>
      </c>
      <c r="E62" s="28">
        <v>750</v>
      </c>
      <c r="F62" s="29">
        <v>680</v>
      </c>
      <c r="G62" s="26">
        <f t="shared" si="0"/>
        <v>90.66666666666666</v>
      </c>
    </row>
    <row r="63" spans="1:7" ht="65.25" customHeight="1">
      <c r="A63" s="7"/>
      <c r="B63" s="8"/>
      <c r="C63" s="8" t="s">
        <v>59</v>
      </c>
      <c r="D63" s="27" t="s">
        <v>60</v>
      </c>
      <c r="E63" s="28">
        <v>165283</v>
      </c>
      <c r="F63" s="29">
        <v>91904.32</v>
      </c>
      <c r="G63" s="26">
        <f t="shared" si="0"/>
        <v>55.604218219659614</v>
      </c>
    </row>
    <row r="64" spans="1:7" ht="21" customHeight="1">
      <c r="A64" s="7"/>
      <c r="B64" s="8"/>
      <c r="C64" s="8" t="s">
        <v>91</v>
      </c>
      <c r="D64" s="27" t="s">
        <v>92</v>
      </c>
      <c r="E64" s="28">
        <v>0</v>
      </c>
      <c r="F64" s="29">
        <v>506.33</v>
      </c>
      <c r="G64" s="30">
        <v>0</v>
      </c>
    </row>
    <row r="65" spans="1:7" ht="15" customHeight="1">
      <c r="A65" s="7"/>
      <c r="B65" s="8"/>
      <c r="C65" s="8" t="s">
        <v>28</v>
      </c>
      <c r="D65" s="27" t="s">
        <v>29</v>
      </c>
      <c r="E65" s="28">
        <v>30000</v>
      </c>
      <c r="F65" s="29">
        <v>16523.47</v>
      </c>
      <c r="G65" s="26">
        <f t="shared" si="0"/>
        <v>55.07823333333334</v>
      </c>
    </row>
    <row r="66" spans="1:7" ht="13.5" customHeight="1">
      <c r="A66" s="7"/>
      <c r="B66" s="8" t="s">
        <v>61</v>
      </c>
      <c r="C66" s="8"/>
      <c r="D66" s="27" t="s">
        <v>62</v>
      </c>
      <c r="E66" s="28">
        <f>SUM(E68:E69)</f>
        <v>42000</v>
      </c>
      <c r="F66" s="28">
        <f>SUM(F68:F69)</f>
        <v>31450.409999999996</v>
      </c>
      <c r="G66" s="26">
        <f t="shared" si="0"/>
        <v>74.88192857142856</v>
      </c>
    </row>
    <row r="67" spans="1:7" ht="47.25" customHeight="1">
      <c r="A67" s="7"/>
      <c r="B67" s="8"/>
      <c r="C67" s="8"/>
      <c r="D67" s="27" t="s">
        <v>11</v>
      </c>
      <c r="E67" s="28">
        <v>0</v>
      </c>
      <c r="F67" s="28">
        <v>0</v>
      </c>
      <c r="G67" s="30">
        <v>0</v>
      </c>
    </row>
    <row r="68" spans="1:7" ht="49.5" customHeight="1">
      <c r="A68" s="7"/>
      <c r="B68" s="8"/>
      <c r="C68" s="8" t="s">
        <v>14</v>
      </c>
      <c r="D68" s="27" t="s">
        <v>15</v>
      </c>
      <c r="E68" s="28">
        <v>17000</v>
      </c>
      <c r="F68" s="29">
        <v>16661.53</v>
      </c>
      <c r="G68" s="26">
        <f t="shared" si="0"/>
        <v>98.00899999999999</v>
      </c>
    </row>
    <row r="69" spans="1:7" ht="43.5" customHeight="1">
      <c r="A69" s="7"/>
      <c r="B69" s="8"/>
      <c r="C69" s="8" t="s">
        <v>63</v>
      </c>
      <c r="D69" s="27" t="s">
        <v>64</v>
      </c>
      <c r="E69" s="28">
        <v>25000</v>
      </c>
      <c r="F69" s="29">
        <v>14788.88</v>
      </c>
      <c r="G69" s="26">
        <f t="shared" si="0"/>
        <v>59.155519999999996</v>
      </c>
    </row>
    <row r="70" spans="1:7" ht="23.25" customHeight="1">
      <c r="A70" s="7" t="s">
        <v>68</v>
      </c>
      <c r="B70" s="8"/>
      <c r="C70" s="8"/>
      <c r="D70" s="27" t="s">
        <v>69</v>
      </c>
      <c r="E70" s="28">
        <f>SUM(E72)</f>
        <v>3377146</v>
      </c>
      <c r="F70" s="28">
        <f>SUM(F72)</f>
        <v>2140667.15</v>
      </c>
      <c r="G70" s="26">
        <f>SUM(F70/E70)*100</f>
        <v>63.386870156042995</v>
      </c>
    </row>
    <row r="71" spans="1:7" ht="48" customHeight="1">
      <c r="A71" s="7"/>
      <c r="B71" s="8"/>
      <c r="C71" s="8"/>
      <c r="D71" s="27" t="s">
        <v>11</v>
      </c>
      <c r="E71" s="28">
        <f>SUM(E73)</f>
        <v>0</v>
      </c>
      <c r="F71" s="28">
        <f>SUM(F73)</f>
        <v>0</v>
      </c>
      <c r="G71" s="26">
        <v>0</v>
      </c>
    </row>
    <row r="72" spans="1:7" ht="27" customHeight="1">
      <c r="A72" s="7"/>
      <c r="B72" s="8" t="s">
        <v>70</v>
      </c>
      <c r="C72" s="8"/>
      <c r="D72" s="27" t="s">
        <v>71</v>
      </c>
      <c r="E72" s="28">
        <f>SUM(E75)</f>
        <v>3377146</v>
      </c>
      <c r="F72" s="28">
        <f>SUM(F74:F75)</f>
        <v>2140667.15</v>
      </c>
      <c r="G72" s="26">
        <f>SUM(F72/E72)*100</f>
        <v>63.386870156042995</v>
      </c>
    </row>
    <row r="73" spans="1:7" ht="48.75" customHeight="1">
      <c r="A73" s="7"/>
      <c r="B73" s="8"/>
      <c r="C73" s="8"/>
      <c r="D73" s="27" t="s">
        <v>11</v>
      </c>
      <c r="E73" s="28">
        <v>0</v>
      </c>
      <c r="F73" s="28">
        <v>0</v>
      </c>
      <c r="G73" s="30">
        <v>0</v>
      </c>
    </row>
    <row r="74" spans="1:7" ht="18.75" customHeight="1">
      <c r="A74" s="7"/>
      <c r="B74" s="8"/>
      <c r="C74" s="8" t="s">
        <v>91</v>
      </c>
      <c r="D74" s="27" t="s">
        <v>92</v>
      </c>
      <c r="E74" s="28">
        <v>0</v>
      </c>
      <c r="F74" s="29">
        <v>1805.15</v>
      </c>
      <c r="G74" s="30">
        <v>0</v>
      </c>
    </row>
    <row r="75" spans="1:7" ht="43.5" customHeight="1">
      <c r="A75" s="7"/>
      <c r="B75" s="8"/>
      <c r="C75" s="8" t="s">
        <v>14</v>
      </c>
      <c r="D75" s="27" t="s">
        <v>15</v>
      </c>
      <c r="E75" s="28">
        <v>3377146</v>
      </c>
      <c r="F75" s="29">
        <v>2138862</v>
      </c>
      <c r="G75" s="26">
        <f>SUM(F75/E75)*100</f>
        <v>63.3334182176311</v>
      </c>
    </row>
    <row r="76" spans="1:7" ht="54" customHeight="1">
      <c r="A76" s="7" t="s">
        <v>73</v>
      </c>
      <c r="B76" s="8"/>
      <c r="C76" s="8"/>
      <c r="D76" s="27" t="s">
        <v>74</v>
      </c>
      <c r="E76" s="28">
        <f>SUM(E78+E84)</f>
        <v>5946424</v>
      </c>
      <c r="F76" s="28">
        <f>SUM(F78+F84)</f>
        <v>2682826.64</v>
      </c>
      <c r="G76" s="26">
        <f>SUM(F76/E76)*100</f>
        <v>45.11663884041905</v>
      </c>
    </row>
    <row r="77" spans="1:7" ht="48.75" customHeight="1">
      <c r="A77" s="7"/>
      <c r="B77" s="8"/>
      <c r="C77" s="8"/>
      <c r="D77" s="27" t="s">
        <v>11</v>
      </c>
      <c r="E77" s="28">
        <v>0</v>
      </c>
      <c r="F77" s="28">
        <v>0</v>
      </c>
      <c r="G77" s="30">
        <v>0</v>
      </c>
    </row>
    <row r="78" spans="1:7" ht="42.75" customHeight="1">
      <c r="A78" s="7"/>
      <c r="B78" s="8" t="s">
        <v>157</v>
      </c>
      <c r="C78" s="8"/>
      <c r="D78" s="27" t="s">
        <v>158</v>
      </c>
      <c r="E78" s="28">
        <f>SUM(E80:E83)</f>
        <v>1112913</v>
      </c>
      <c r="F78" s="28">
        <f>SUM(F80:F83)</f>
        <v>612844.5</v>
      </c>
      <c r="G78" s="26">
        <f>SUM(F78/E78)*100</f>
        <v>55.06670332721426</v>
      </c>
    </row>
    <row r="79" spans="1:7" ht="46.5" customHeight="1">
      <c r="A79" s="7"/>
      <c r="B79" s="8"/>
      <c r="C79" s="8"/>
      <c r="D79" s="27" t="s">
        <v>11</v>
      </c>
      <c r="E79" s="28">
        <v>0</v>
      </c>
      <c r="F79" s="28">
        <v>0</v>
      </c>
      <c r="G79" s="30">
        <v>0</v>
      </c>
    </row>
    <row r="80" spans="1:7" ht="42.75" customHeight="1">
      <c r="A80" s="7"/>
      <c r="B80" s="8"/>
      <c r="C80" s="8" t="s">
        <v>56</v>
      </c>
      <c r="D80" s="27" t="s">
        <v>57</v>
      </c>
      <c r="E80" s="28">
        <v>1102913</v>
      </c>
      <c r="F80" s="28">
        <v>602730.5</v>
      </c>
      <c r="G80" s="30">
        <f>SUM(F80/E80)*100</f>
        <v>54.648961432134726</v>
      </c>
    </row>
    <row r="81" spans="1:7" ht="42.75" customHeight="1">
      <c r="A81" s="7"/>
      <c r="B81" s="8"/>
      <c r="C81" s="8" t="s">
        <v>148</v>
      </c>
      <c r="D81" s="27" t="s">
        <v>152</v>
      </c>
      <c r="E81" s="28">
        <v>0</v>
      </c>
      <c r="F81" s="29">
        <v>1000</v>
      </c>
      <c r="G81" s="26">
        <v>0</v>
      </c>
    </row>
    <row r="82" spans="1:7" ht="42.75" customHeight="1">
      <c r="A82" s="7"/>
      <c r="B82" s="8"/>
      <c r="C82" s="8" t="s">
        <v>159</v>
      </c>
      <c r="D82" s="27" t="s">
        <v>160</v>
      </c>
      <c r="E82" s="28">
        <v>10000</v>
      </c>
      <c r="F82" s="28">
        <v>4000</v>
      </c>
      <c r="G82" s="30">
        <f>SUM(F82/E82)*100</f>
        <v>40</v>
      </c>
    </row>
    <row r="83" spans="1:7" ht="42.75" customHeight="1">
      <c r="A83" s="7"/>
      <c r="B83" s="8"/>
      <c r="C83" s="8" t="s">
        <v>28</v>
      </c>
      <c r="D83" s="27" t="s">
        <v>29</v>
      </c>
      <c r="E83" s="28">
        <v>0</v>
      </c>
      <c r="F83" s="28">
        <v>5114</v>
      </c>
      <c r="G83" s="30">
        <v>0</v>
      </c>
    </row>
    <row r="84" spans="1:7" ht="24.75" customHeight="1">
      <c r="A84" s="7"/>
      <c r="B84" s="8" t="s">
        <v>78</v>
      </c>
      <c r="C84" s="8"/>
      <c r="D84" s="27" t="s">
        <v>75</v>
      </c>
      <c r="E84" s="28">
        <f>SUM(E86:E87)</f>
        <v>4833511</v>
      </c>
      <c r="F84" s="28">
        <f>SUM(F86:F87)</f>
        <v>2069982.1400000001</v>
      </c>
      <c r="G84" s="26">
        <f>SUM(F84/E84)*100</f>
        <v>42.82564247810753</v>
      </c>
    </row>
    <row r="85" spans="1:7" ht="47.25" customHeight="1">
      <c r="A85" s="7"/>
      <c r="B85" s="8"/>
      <c r="C85" s="8"/>
      <c r="D85" s="27" t="s">
        <v>11</v>
      </c>
      <c r="E85" s="28">
        <v>0</v>
      </c>
      <c r="F85" s="28">
        <v>0</v>
      </c>
      <c r="G85" s="30">
        <v>0</v>
      </c>
    </row>
    <row r="86" spans="1:7" ht="15" customHeight="1">
      <c r="A86" s="7"/>
      <c r="B86" s="8"/>
      <c r="C86" s="8" t="s">
        <v>79</v>
      </c>
      <c r="D86" s="27" t="s">
        <v>80</v>
      </c>
      <c r="E86" s="28">
        <v>4573511</v>
      </c>
      <c r="F86" s="29">
        <v>1908188</v>
      </c>
      <c r="G86" s="26">
        <f>SUM(F86/E86)*100</f>
        <v>41.72260654888553</v>
      </c>
    </row>
    <row r="87" spans="1:7" ht="15" customHeight="1">
      <c r="A87" s="7"/>
      <c r="B87" s="8"/>
      <c r="C87" s="8" t="s">
        <v>76</v>
      </c>
      <c r="D87" s="27" t="s">
        <v>77</v>
      </c>
      <c r="E87" s="28">
        <v>260000</v>
      </c>
      <c r="F87" s="29">
        <v>161794.14</v>
      </c>
      <c r="G87" s="26">
        <f>SUM(F87/E87)*100</f>
        <v>62.22851538461539</v>
      </c>
    </row>
    <row r="88" spans="1:7" ht="13.5" customHeight="1">
      <c r="A88" s="7" t="s">
        <v>81</v>
      </c>
      <c r="B88" s="8"/>
      <c r="C88" s="8"/>
      <c r="D88" s="27" t="s">
        <v>82</v>
      </c>
      <c r="E88" s="28">
        <f>SUM(E90+E93+E96+E99)</f>
        <v>32726870</v>
      </c>
      <c r="F88" s="28">
        <f>SUM(F90+F93+F96+F99)</f>
        <v>19251211.37</v>
      </c>
      <c r="G88" s="26">
        <f>SUM(F88/E88)*100</f>
        <v>58.823869713174524</v>
      </c>
    </row>
    <row r="89" spans="1:7" ht="47.25" customHeight="1">
      <c r="A89" s="7"/>
      <c r="B89" s="8"/>
      <c r="C89" s="8"/>
      <c r="D89" s="27" t="s">
        <v>11</v>
      </c>
      <c r="E89" s="28">
        <v>0</v>
      </c>
      <c r="F89" s="28">
        <v>0</v>
      </c>
      <c r="G89" s="30">
        <v>0</v>
      </c>
    </row>
    <row r="90" spans="1:7" ht="30" customHeight="1">
      <c r="A90" s="7"/>
      <c r="B90" s="8" t="s">
        <v>83</v>
      </c>
      <c r="C90" s="8"/>
      <c r="D90" s="27" t="s">
        <v>84</v>
      </c>
      <c r="E90" s="28">
        <f>SUM(E92)</f>
        <v>24507192</v>
      </c>
      <c r="F90" s="28">
        <f>SUM(F92)</f>
        <v>15081352</v>
      </c>
      <c r="G90" s="26">
        <f>SUM(F90/E90)*100</f>
        <v>61.538474093645654</v>
      </c>
    </row>
    <row r="91" spans="1:7" ht="47.25" customHeight="1">
      <c r="A91" s="7"/>
      <c r="B91" s="8"/>
      <c r="C91" s="8"/>
      <c r="D91" s="27" t="s">
        <v>11</v>
      </c>
      <c r="E91" s="28">
        <v>0</v>
      </c>
      <c r="F91" s="28">
        <v>0</v>
      </c>
      <c r="G91" s="30">
        <v>0</v>
      </c>
    </row>
    <row r="92" spans="1:7" ht="15" customHeight="1">
      <c r="A92" s="7"/>
      <c r="B92" s="8"/>
      <c r="C92" s="8" t="s">
        <v>85</v>
      </c>
      <c r="D92" s="27" t="s">
        <v>86</v>
      </c>
      <c r="E92" s="28">
        <v>24507192</v>
      </c>
      <c r="F92" s="29">
        <v>15081352</v>
      </c>
      <c r="G92" s="26">
        <f>SUM(F92/E92)*100</f>
        <v>61.538474093645654</v>
      </c>
    </row>
    <row r="93" spans="1:7" ht="27" customHeight="1">
      <c r="A93" s="7"/>
      <c r="B93" s="8" t="s">
        <v>87</v>
      </c>
      <c r="C93" s="8"/>
      <c r="D93" s="27" t="s">
        <v>88</v>
      </c>
      <c r="E93" s="28">
        <f>SUM(E95)</f>
        <v>5817091</v>
      </c>
      <c r="F93" s="28">
        <f>SUM(F95)</f>
        <v>2908548</v>
      </c>
      <c r="G93" s="26">
        <f>SUM(F93/E93)*100</f>
        <v>50.00004297680748</v>
      </c>
    </row>
    <row r="94" spans="1:7" ht="46.5" customHeight="1">
      <c r="A94" s="7"/>
      <c r="B94" s="8"/>
      <c r="C94" s="8"/>
      <c r="D94" s="27" t="s">
        <v>11</v>
      </c>
      <c r="E94" s="28">
        <v>0</v>
      </c>
      <c r="F94" s="28">
        <v>0</v>
      </c>
      <c r="G94" s="26">
        <v>0</v>
      </c>
    </row>
    <row r="95" spans="1:7" ht="15" customHeight="1">
      <c r="A95" s="7"/>
      <c r="B95" s="8"/>
      <c r="C95" s="8" t="s">
        <v>85</v>
      </c>
      <c r="D95" s="27" t="s">
        <v>86</v>
      </c>
      <c r="E95" s="28">
        <v>5817091</v>
      </c>
      <c r="F95" s="29">
        <v>2908548</v>
      </c>
      <c r="G95" s="26">
        <f>SUM(F95/E95)*100</f>
        <v>50.00004297680748</v>
      </c>
    </row>
    <row r="96" spans="1:7" ht="13.5" customHeight="1">
      <c r="A96" s="7"/>
      <c r="B96" s="8" t="s">
        <v>89</v>
      </c>
      <c r="C96" s="8"/>
      <c r="D96" s="27" t="s">
        <v>90</v>
      </c>
      <c r="E96" s="28">
        <f>SUM(E98)</f>
        <v>110000</v>
      </c>
      <c r="F96" s="28">
        <f>SUM(F98)</f>
        <v>115017.37</v>
      </c>
      <c r="G96" s="26">
        <f>SUM(F96/E96)*100</f>
        <v>104.56124545454546</v>
      </c>
    </row>
    <row r="97" spans="1:7" ht="46.5" customHeight="1">
      <c r="A97" s="7"/>
      <c r="B97" s="8"/>
      <c r="C97" s="8"/>
      <c r="D97" s="27" t="s">
        <v>11</v>
      </c>
      <c r="E97" s="28">
        <v>0</v>
      </c>
      <c r="F97" s="28">
        <v>0</v>
      </c>
      <c r="G97" s="30">
        <v>0</v>
      </c>
    </row>
    <row r="98" spans="1:7" ht="15" customHeight="1">
      <c r="A98" s="7"/>
      <c r="B98" s="8"/>
      <c r="C98" s="8" t="s">
        <v>91</v>
      </c>
      <c r="D98" s="27" t="s">
        <v>92</v>
      </c>
      <c r="E98" s="28">
        <v>110000</v>
      </c>
      <c r="F98" s="28">
        <v>115017.37</v>
      </c>
      <c r="G98" s="26">
        <f>SUM(F98/E98)*100</f>
        <v>104.56124545454546</v>
      </c>
    </row>
    <row r="99" spans="1:7" ht="27" customHeight="1">
      <c r="A99" s="7"/>
      <c r="B99" s="8" t="s">
        <v>93</v>
      </c>
      <c r="C99" s="8"/>
      <c r="D99" s="27" t="s">
        <v>94</v>
      </c>
      <c r="E99" s="28">
        <f>SUM(E101)</f>
        <v>2292587</v>
      </c>
      <c r="F99" s="28">
        <f>SUM(F101)</f>
        <v>1146294</v>
      </c>
      <c r="G99" s="26">
        <f>SUM(F99/E99)*100</f>
        <v>50.00002180942316</v>
      </c>
    </row>
    <row r="100" spans="1:7" ht="47.25" customHeight="1">
      <c r="A100" s="7"/>
      <c r="B100" s="8"/>
      <c r="C100" s="8"/>
      <c r="D100" s="27" t="s">
        <v>11</v>
      </c>
      <c r="E100" s="28">
        <v>0</v>
      </c>
      <c r="F100" s="28">
        <v>0</v>
      </c>
      <c r="G100" s="30">
        <v>0</v>
      </c>
    </row>
    <row r="101" spans="1:7" ht="15" customHeight="1">
      <c r="A101" s="7"/>
      <c r="B101" s="8"/>
      <c r="C101" s="8" t="s">
        <v>85</v>
      </c>
      <c r="D101" s="27" t="s">
        <v>86</v>
      </c>
      <c r="E101" s="28">
        <v>2292587</v>
      </c>
      <c r="F101" s="29">
        <v>1146294</v>
      </c>
      <c r="G101" s="26">
        <f>SUM(F101/E101)*100</f>
        <v>50.00002180942316</v>
      </c>
    </row>
    <row r="102" spans="1:7" ht="13.5" customHeight="1">
      <c r="A102" s="7" t="s">
        <v>95</v>
      </c>
      <c r="B102" s="8"/>
      <c r="C102" s="8"/>
      <c r="D102" s="27" t="s">
        <v>96</v>
      </c>
      <c r="E102" s="28">
        <f>SUM(E104+E108)</f>
        <v>191170</v>
      </c>
      <c r="F102" s="28">
        <f>SUM(F104+F108)</f>
        <v>174072.03</v>
      </c>
      <c r="G102" s="26">
        <f>SUM(F102/E102)*100</f>
        <v>91.05614374640373</v>
      </c>
    </row>
    <row r="103" spans="1:7" ht="48.75" customHeight="1">
      <c r="A103" s="7"/>
      <c r="B103" s="8"/>
      <c r="C103" s="8"/>
      <c r="D103" s="27" t="s">
        <v>11</v>
      </c>
      <c r="E103" s="28">
        <f>SUM(E105+E109)</f>
        <v>166170</v>
      </c>
      <c r="F103" s="28">
        <f>SUM(F105+F109)</f>
        <v>166170</v>
      </c>
      <c r="G103" s="26">
        <f>SUM(F103/E103)*100</f>
        <v>100</v>
      </c>
    </row>
    <row r="104" spans="1:7" ht="13.5" customHeight="1">
      <c r="A104" s="7"/>
      <c r="B104" s="8" t="s">
        <v>99</v>
      </c>
      <c r="C104" s="8"/>
      <c r="D104" s="27" t="s">
        <v>100</v>
      </c>
      <c r="E104" s="28">
        <f>SUM(E106:E107)</f>
        <v>20000</v>
      </c>
      <c r="F104" s="28">
        <f>SUM(F106:F107)</f>
        <v>6710</v>
      </c>
      <c r="G104" s="26">
        <f>SUM(F104/E104)*100</f>
        <v>33.550000000000004</v>
      </c>
    </row>
    <row r="105" spans="1:7" ht="47.25" customHeight="1">
      <c r="A105" s="7"/>
      <c r="B105" s="8"/>
      <c r="C105" s="8"/>
      <c r="D105" s="27" t="s">
        <v>11</v>
      </c>
      <c r="E105" s="28">
        <v>0</v>
      </c>
      <c r="F105" s="28">
        <v>0</v>
      </c>
      <c r="G105" s="30">
        <v>0</v>
      </c>
    </row>
    <row r="106" spans="1:7" ht="15" customHeight="1">
      <c r="A106" s="7"/>
      <c r="B106" s="8"/>
      <c r="C106" s="8" t="s">
        <v>101</v>
      </c>
      <c r="D106" s="27" t="s">
        <v>102</v>
      </c>
      <c r="E106" s="28">
        <v>12000</v>
      </c>
      <c r="F106" s="29">
        <v>6710</v>
      </c>
      <c r="G106" s="26">
        <f>SUM(F106/E106)*100</f>
        <v>55.91666666666667</v>
      </c>
    </row>
    <row r="107" spans="1:7" ht="15" customHeight="1">
      <c r="A107" s="7"/>
      <c r="B107" s="8"/>
      <c r="C107" s="8" t="s">
        <v>28</v>
      </c>
      <c r="D107" s="27" t="s">
        <v>29</v>
      </c>
      <c r="E107" s="28">
        <v>8000</v>
      </c>
      <c r="F107" s="29">
        <v>0</v>
      </c>
      <c r="G107" s="30">
        <v>0</v>
      </c>
    </row>
    <row r="108" spans="1:7" ht="15" customHeight="1">
      <c r="A108" s="7"/>
      <c r="B108" s="8" t="s">
        <v>103</v>
      </c>
      <c r="C108" s="8"/>
      <c r="D108" s="27" t="s">
        <v>72</v>
      </c>
      <c r="E108" s="28">
        <f>SUM(E110:E113)</f>
        <v>171170</v>
      </c>
      <c r="F108" s="28">
        <f>SUM(F110:F113)</f>
        <v>167362.03</v>
      </c>
      <c r="G108" s="26">
        <f>SUM(F108/E108)*100</f>
        <v>97.77532862066951</v>
      </c>
    </row>
    <row r="109" spans="1:7" ht="45" customHeight="1">
      <c r="A109" s="7"/>
      <c r="B109" s="8"/>
      <c r="C109" s="8"/>
      <c r="D109" s="27" t="s">
        <v>11</v>
      </c>
      <c r="E109" s="28">
        <f>SUM(E111)</f>
        <v>166170</v>
      </c>
      <c r="F109" s="29">
        <f>SUM(F111+F112)</f>
        <v>166170</v>
      </c>
      <c r="G109" s="26">
        <f>SUM(F109/E109)*100</f>
        <v>100</v>
      </c>
    </row>
    <row r="110" spans="1:7" ht="15" customHeight="1">
      <c r="A110" s="7"/>
      <c r="B110" s="8"/>
      <c r="C110" s="8" t="s">
        <v>101</v>
      </c>
      <c r="D110" s="27" t="s">
        <v>102</v>
      </c>
      <c r="E110" s="28">
        <v>5000</v>
      </c>
      <c r="F110" s="29">
        <v>0</v>
      </c>
      <c r="G110" s="26">
        <v>0</v>
      </c>
    </row>
    <row r="111" spans="1:7" ht="60" customHeight="1">
      <c r="A111" s="7"/>
      <c r="B111" s="8"/>
      <c r="C111" s="8" t="s">
        <v>65</v>
      </c>
      <c r="D111" s="27" t="s">
        <v>162</v>
      </c>
      <c r="E111" s="28">
        <v>166170</v>
      </c>
      <c r="F111" s="29">
        <v>166150.81</v>
      </c>
      <c r="G111" s="26">
        <f>SUM(F111/E111)*100</f>
        <v>99.98845158572546</v>
      </c>
    </row>
    <row r="112" spans="1:7" ht="66.75" customHeight="1">
      <c r="A112" s="7"/>
      <c r="B112" s="8"/>
      <c r="C112" s="8" t="s">
        <v>67</v>
      </c>
      <c r="D112" s="27" t="s">
        <v>162</v>
      </c>
      <c r="E112" s="28">
        <v>0</v>
      </c>
      <c r="F112" s="29">
        <v>19.19</v>
      </c>
      <c r="G112" s="26">
        <v>0</v>
      </c>
    </row>
    <row r="113" spans="1:7" ht="48.75" customHeight="1">
      <c r="A113" s="7"/>
      <c r="B113" s="8"/>
      <c r="C113" s="8" t="s">
        <v>188</v>
      </c>
      <c r="D113" s="27" t="s">
        <v>189</v>
      </c>
      <c r="E113" s="28">
        <v>0</v>
      </c>
      <c r="F113" s="29">
        <v>1192.03</v>
      </c>
      <c r="G113" s="26">
        <v>0</v>
      </c>
    </row>
    <row r="114" spans="1:7" ht="13.5" customHeight="1">
      <c r="A114" s="7" t="s">
        <v>104</v>
      </c>
      <c r="B114" s="8"/>
      <c r="C114" s="8"/>
      <c r="D114" s="27" t="s">
        <v>105</v>
      </c>
      <c r="E114" s="28">
        <f>SUM(E116)</f>
        <v>3256717</v>
      </c>
      <c r="F114" s="28">
        <f>SUM(F116)</f>
        <v>1637677</v>
      </c>
      <c r="G114" s="26">
        <f>SUM(F114/E114)*100</f>
        <v>50.286131708711565</v>
      </c>
    </row>
    <row r="115" spans="1:7" ht="48" customHeight="1">
      <c r="A115" s="7"/>
      <c r="B115" s="8"/>
      <c r="C115" s="8"/>
      <c r="D115" s="27" t="s">
        <v>11</v>
      </c>
      <c r="E115" s="28">
        <v>0</v>
      </c>
      <c r="F115" s="28">
        <v>0</v>
      </c>
      <c r="G115" s="30">
        <v>0</v>
      </c>
    </row>
    <row r="116" spans="1:7" ht="45.75" customHeight="1">
      <c r="A116" s="7"/>
      <c r="B116" s="8" t="s">
        <v>106</v>
      </c>
      <c r="C116" s="8"/>
      <c r="D116" s="27" t="s">
        <v>107</v>
      </c>
      <c r="E116" s="28">
        <f>SUM(E118)</f>
        <v>3256717</v>
      </c>
      <c r="F116" s="28">
        <f>SUM(F118)</f>
        <v>1637677</v>
      </c>
      <c r="G116" s="26">
        <f>SUM(F116/E116)*100</f>
        <v>50.286131708711565</v>
      </c>
    </row>
    <row r="117" spans="1:7" ht="45" customHeight="1">
      <c r="A117" s="7"/>
      <c r="B117" s="8"/>
      <c r="C117" s="8"/>
      <c r="D117" s="27" t="s">
        <v>11</v>
      </c>
      <c r="E117" s="28">
        <v>0</v>
      </c>
      <c r="F117" s="28">
        <v>0</v>
      </c>
      <c r="G117" s="30">
        <v>0</v>
      </c>
    </row>
    <row r="118" spans="1:7" ht="43.5" customHeight="1">
      <c r="A118" s="7"/>
      <c r="B118" s="8"/>
      <c r="C118" s="8" t="s">
        <v>14</v>
      </c>
      <c r="D118" s="27" t="s">
        <v>15</v>
      </c>
      <c r="E118" s="28">
        <v>3256717</v>
      </c>
      <c r="F118" s="29">
        <v>1637677</v>
      </c>
      <c r="G118" s="26">
        <f>SUM(F118/E118)*100</f>
        <v>50.286131708711565</v>
      </c>
    </row>
    <row r="119" spans="1:7" ht="13.5" customHeight="1">
      <c r="A119" s="7" t="s">
        <v>108</v>
      </c>
      <c r="B119" s="8"/>
      <c r="C119" s="8"/>
      <c r="D119" s="27" t="s">
        <v>109</v>
      </c>
      <c r="E119" s="28">
        <f>SUM(E121+E128+E134+E138)</f>
        <v>11104957</v>
      </c>
      <c r="F119" s="28">
        <f>SUM(F121+F128+F134+F138)</f>
        <v>6168453.2</v>
      </c>
      <c r="G119" s="26">
        <f>SUM(F119/E119)*100</f>
        <v>55.54684453078026</v>
      </c>
    </row>
    <row r="120" spans="1:7" ht="46.5" customHeight="1">
      <c r="A120" s="7"/>
      <c r="B120" s="8"/>
      <c r="C120" s="8"/>
      <c r="D120" s="27" t="s">
        <v>11</v>
      </c>
      <c r="E120" s="28">
        <f>SUM(E122+E129+E135+E139)</f>
        <v>710713</v>
      </c>
      <c r="F120" s="28">
        <f>SUM(F122+F129+F135+F139)</f>
        <v>497498.64</v>
      </c>
      <c r="G120" s="26">
        <f>SUM(F120/E120)*100</f>
        <v>69.99993527626482</v>
      </c>
    </row>
    <row r="121" spans="1:7" ht="13.5" customHeight="1">
      <c r="A121" s="7"/>
      <c r="B121" s="8" t="s">
        <v>110</v>
      </c>
      <c r="C121" s="8"/>
      <c r="D121" s="27" t="s">
        <v>111</v>
      </c>
      <c r="E121" s="28">
        <f>SUM(E123:E127)</f>
        <v>440000</v>
      </c>
      <c r="F121" s="28">
        <f>SUM(F123:F127)</f>
        <v>347379.24</v>
      </c>
      <c r="G121" s="26">
        <f>SUM(F121/E121)*100</f>
        <v>78.94982727272726</v>
      </c>
    </row>
    <row r="122" spans="1:7" ht="51.75" customHeight="1">
      <c r="A122" s="7"/>
      <c r="B122" s="8"/>
      <c r="C122" s="8"/>
      <c r="D122" s="27" t="s">
        <v>11</v>
      </c>
      <c r="E122" s="28">
        <v>0</v>
      </c>
      <c r="F122" s="28">
        <v>0</v>
      </c>
      <c r="G122" s="30">
        <v>0</v>
      </c>
    </row>
    <row r="123" spans="1:7" ht="65.25" customHeight="1">
      <c r="A123" s="7"/>
      <c r="B123" s="8"/>
      <c r="C123" s="8" t="s">
        <v>59</v>
      </c>
      <c r="D123" s="27" t="s">
        <v>60</v>
      </c>
      <c r="E123" s="28">
        <v>0</v>
      </c>
      <c r="F123" s="29">
        <v>186.84</v>
      </c>
      <c r="G123" s="26">
        <v>0</v>
      </c>
    </row>
    <row r="124" spans="1:7" ht="26.25" customHeight="1">
      <c r="A124" s="7"/>
      <c r="B124" s="8"/>
      <c r="C124" s="8" t="s">
        <v>91</v>
      </c>
      <c r="D124" s="27" t="s">
        <v>150</v>
      </c>
      <c r="E124" s="28">
        <v>0</v>
      </c>
      <c r="F124" s="29">
        <v>17.96</v>
      </c>
      <c r="G124" s="30">
        <v>0</v>
      </c>
    </row>
    <row r="125" spans="1:7" ht="26.25" customHeight="1">
      <c r="A125" s="7"/>
      <c r="B125" s="8"/>
      <c r="C125" s="8" t="s">
        <v>97</v>
      </c>
      <c r="D125" s="27" t="s">
        <v>98</v>
      </c>
      <c r="E125" s="28">
        <v>1000</v>
      </c>
      <c r="F125" s="29">
        <v>1000</v>
      </c>
      <c r="G125" s="26">
        <f>SUM(F125/E125)*100</f>
        <v>100</v>
      </c>
    </row>
    <row r="126" spans="1:7" ht="27" customHeight="1">
      <c r="A126" s="7"/>
      <c r="B126" s="8"/>
      <c r="C126" s="8" t="s">
        <v>28</v>
      </c>
      <c r="D126" s="27" t="s">
        <v>29</v>
      </c>
      <c r="E126" s="28">
        <v>0</v>
      </c>
      <c r="F126" s="29">
        <v>1772.01</v>
      </c>
      <c r="G126" s="30">
        <v>0</v>
      </c>
    </row>
    <row r="127" spans="1:7" ht="43.5" customHeight="1">
      <c r="A127" s="7"/>
      <c r="B127" s="8"/>
      <c r="C127" s="8" t="s">
        <v>112</v>
      </c>
      <c r="D127" s="27" t="s">
        <v>113</v>
      </c>
      <c r="E127" s="28">
        <v>439000</v>
      </c>
      <c r="F127" s="29">
        <v>344402.43</v>
      </c>
      <c r="G127" s="26">
        <f>SUM(F127/E127)*100</f>
        <v>78.45157858769932</v>
      </c>
    </row>
    <row r="128" spans="1:7" ht="13.5" customHeight="1">
      <c r="A128" s="7"/>
      <c r="B128" s="8" t="s">
        <v>114</v>
      </c>
      <c r="C128" s="8"/>
      <c r="D128" s="27" t="s">
        <v>115</v>
      </c>
      <c r="E128" s="28">
        <f>SUM(E130:E133)</f>
        <v>9891661</v>
      </c>
      <c r="F128" s="28">
        <f>SUM(F130:F133)</f>
        <v>5296104.24</v>
      </c>
      <c r="G128" s="26">
        <f>SUM(F128/E128)*100</f>
        <v>53.54110133778342</v>
      </c>
    </row>
    <row r="129" spans="1:7" ht="48.75" customHeight="1">
      <c r="A129" s="7"/>
      <c r="B129" s="8"/>
      <c r="C129" s="8"/>
      <c r="D129" s="27" t="s">
        <v>11</v>
      </c>
      <c r="E129" s="28">
        <v>0</v>
      </c>
      <c r="F129" s="28">
        <v>0</v>
      </c>
      <c r="G129" s="30">
        <v>0</v>
      </c>
    </row>
    <row r="130" spans="1:7" ht="15" customHeight="1">
      <c r="A130" s="7"/>
      <c r="B130" s="8"/>
      <c r="C130" s="8" t="s">
        <v>101</v>
      </c>
      <c r="D130" s="27" t="s">
        <v>102</v>
      </c>
      <c r="E130" s="28">
        <v>5496841</v>
      </c>
      <c r="F130" s="29">
        <v>2843301.26</v>
      </c>
      <c r="G130" s="26">
        <f>SUM(F130/E130)*100</f>
        <v>51.72609613412503</v>
      </c>
    </row>
    <row r="131" spans="1:7" ht="15" customHeight="1">
      <c r="A131" s="7"/>
      <c r="B131" s="8"/>
      <c r="C131" s="8" t="s">
        <v>163</v>
      </c>
      <c r="D131" s="27" t="s">
        <v>164</v>
      </c>
      <c r="E131" s="28">
        <v>0</v>
      </c>
      <c r="F131" s="29">
        <v>42688.8</v>
      </c>
      <c r="G131" s="26">
        <v>0</v>
      </c>
    </row>
    <row r="132" spans="1:7" ht="15" customHeight="1">
      <c r="A132" s="7"/>
      <c r="B132" s="8"/>
      <c r="C132" s="8" t="s">
        <v>28</v>
      </c>
      <c r="D132" s="27" t="s">
        <v>29</v>
      </c>
      <c r="E132" s="28">
        <v>0</v>
      </c>
      <c r="F132" s="29">
        <v>19351.18</v>
      </c>
      <c r="G132" s="26">
        <v>0</v>
      </c>
    </row>
    <row r="133" spans="1:7" ht="39" customHeight="1">
      <c r="A133" s="7"/>
      <c r="B133" s="8"/>
      <c r="C133" s="8" t="s">
        <v>30</v>
      </c>
      <c r="D133" s="27" t="s">
        <v>31</v>
      </c>
      <c r="E133" s="28">
        <v>4394820</v>
      </c>
      <c r="F133" s="29">
        <v>2390763</v>
      </c>
      <c r="G133" s="26">
        <f>SUM(F133/E133)*100</f>
        <v>54.399565852526386</v>
      </c>
    </row>
    <row r="134" spans="1:7" ht="13.5" customHeight="1">
      <c r="A134" s="7"/>
      <c r="B134" s="8" t="s">
        <v>116</v>
      </c>
      <c r="C134" s="8"/>
      <c r="D134" s="27" t="s">
        <v>117</v>
      </c>
      <c r="E134" s="28">
        <f>SUM(E136:E137)</f>
        <v>62583</v>
      </c>
      <c r="F134" s="28">
        <f>SUM(F136:F137)</f>
        <v>27471.08</v>
      </c>
      <c r="G134" s="26">
        <f>SUM(F134/E134)*100</f>
        <v>43.8954348625026</v>
      </c>
    </row>
    <row r="135" spans="1:7" ht="51.75" customHeight="1">
      <c r="A135" s="7"/>
      <c r="B135" s="8"/>
      <c r="C135" s="8"/>
      <c r="D135" s="27" t="s">
        <v>11</v>
      </c>
      <c r="E135" s="28">
        <v>0</v>
      </c>
      <c r="F135" s="28">
        <v>0</v>
      </c>
      <c r="G135" s="30">
        <v>0</v>
      </c>
    </row>
    <row r="136" spans="1:7" ht="42.75" customHeight="1">
      <c r="A136" s="7"/>
      <c r="B136" s="8"/>
      <c r="C136" s="8" t="s">
        <v>30</v>
      </c>
      <c r="D136" s="27" t="s">
        <v>31</v>
      </c>
      <c r="E136" s="28">
        <v>5583</v>
      </c>
      <c r="F136" s="29">
        <v>0</v>
      </c>
      <c r="G136" s="26">
        <f>SUM(F136/E136)*100</f>
        <v>0</v>
      </c>
    </row>
    <row r="137" spans="1:7" ht="46.5" customHeight="1">
      <c r="A137" s="7"/>
      <c r="B137" s="8"/>
      <c r="C137" s="8" t="s">
        <v>112</v>
      </c>
      <c r="D137" s="27" t="s">
        <v>113</v>
      </c>
      <c r="E137" s="28">
        <v>57000</v>
      </c>
      <c r="F137" s="29">
        <v>27471.08</v>
      </c>
      <c r="G137" s="26">
        <f aca="true" t="shared" si="2" ref="G137:G142">SUM(F137/E137)*100</f>
        <v>48.19487719298246</v>
      </c>
    </row>
    <row r="138" spans="1:7" ht="13.5" customHeight="1">
      <c r="A138" s="7"/>
      <c r="B138" s="8" t="s">
        <v>118</v>
      </c>
      <c r="C138" s="8"/>
      <c r="D138" s="27" t="s">
        <v>72</v>
      </c>
      <c r="E138" s="28">
        <f>SUM(E139)</f>
        <v>710713</v>
      </c>
      <c r="F138" s="28">
        <f>SUM(F139)</f>
        <v>497498.64</v>
      </c>
      <c r="G138" s="26">
        <f t="shared" si="2"/>
        <v>69.99993527626482</v>
      </c>
    </row>
    <row r="139" spans="1:7" ht="45" customHeight="1">
      <c r="A139" s="7"/>
      <c r="B139" s="8"/>
      <c r="C139" s="8"/>
      <c r="D139" s="27" t="s">
        <v>11</v>
      </c>
      <c r="E139" s="28">
        <f>SUM(E140:E141)</f>
        <v>710713</v>
      </c>
      <c r="F139" s="28">
        <f>SUM(F140:F141)</f>
        <v>497498.64</v>
      </c>
      <c r="G139" s="26">
        <f t="shared" si="2"/>
        <v>69.99993527626482</v>
      </c>
    </row>
    <row r="140" spans="1:7" ht="58.5" customHeight="1">
      <c r="A140" s="7"/>
      <c r="B140" s="8"/>
      <c r="C140" s="8" t="s">
        <v>65</v>
      </c>
      <c r="D140" s="27" t="s">
        <v>66</v>
      </c>
      <c r="E140" s="28">
        <v>674979</v>
      </c>
      <c r="F140" s="29">
        <v>472484.74</v>
      </c>
      <c r="G140" s="26">
        <f t="shared" si="2"/>
        <v>69.99991703445588</v>
      </c>
    </row>
    <row r="141" spans="1:7" ht="57.75" customHeight="1">
      <c r="A141" s="7"/>
      <c r="B141" s="8"/>
      <c r="C141" s="8" t="s">
        <v>67</v>
      </c>
      <c r="D141" s="27" t="s">
        <v>66</v>
      </c>
      <c r="E141" s="28">
        <v>35734</v>
      </c>
      <c r="F141" s="29">
        <v>25013.9</v>
      </c>
      <c r="G141" s="26">
        <f t="shared" si="2"/>
        <v>70.00027984552527</v>
      </c>
    </row>
    <row r="142" spans="1:7" ht="18.75" customHeight="1">
      <c r="A142" s="7" t="s">
        <v>119</v>
      </c>
      <c r="B142" s="8"/>
      <c r="C142" s="8"/>
      <c r="D142" s="27" t="s">
        <v>120</v>
      </c>
      <c r="E142" s="28">
        <f>SUM(E144+E147+E151+E154)</f>
        <v>657400</v>
      </c>
      <c r="F142" s="28">
        <f>SUM(F144+F147+F151+F154)</f>
        <v>327823.92000000004</v>
      </c>
      <c r="G142" s="26">
        <f t="shared" si="2"/>
        <v>49.86673562519015</v>
      </c>
    </row>
    <row r="143" spans="1:7" ht="47.25" customHeight="1">
      <c r="A143" s="7"/>
      <c r="B143" s="8"/>
      <c r="C143" s="8"/>
      <c r="D143" s="27" t="s">
        <v>11</v>
      </c>
      <c r="E143" s="28">
        <f>SUM(E148+E152+E155)</f>
        <v>0</v>
      </c>
      <c r="F143" s="28">
        <f>SUM(F148+F152+F155)</f>
        <v>0</v>
      </c>
      <c r="G143" s="26">
        <v>0</v>
      </c>
    </row>
    <row r="144" spans="1:7" ht="42.75" customHeight="1">
      <c r="A144" s="7"/>
      <c r="B144" s="8" t="s">
        <v>165</v>
      </c>
      <c r="C144" s="8"/>
      <c r="D144" s="27" t="s">
        <v>166</v>
      </c>
      <c r="E144" s="28">
        <f>SUM(E146)</f>
        <v>3000</v>
      </c>
      <c r="F144" s="28">
        <f>SUM(F146)</f>
        <v>1763</v>
      </c>
      <c r="G144" s="26">
        <f>SUM(F144/E144)*100</f>
        <v>58.766666666666666</v>
      </c>
    </row>
    <row r="145" spans="1:7" ht="46.5" customHeight="1">
      <c r="A145" s="7"/>
      <c r="B145" s="8"/>
      <c r="C145" s="8"/>
      <c r="D145" s="27" t="s">
        <v>11</v>
      </c>
      <c r="E145" s="28">
        <v>0</v>
      </c>
      <c r="F145" s="28">
        <v>0</v>
      </c>
      <c r="G145" s="26">
        <v>0</v>
      </c>
    </row>
    <row r="146" spans="1:7" ht="42.75" customHeight="1">
      <c r="A146" s="7"/>
      <c r="B146" s="8"/>
      <c r="C146" s="8" t="s">
        <v>28</v>
      </c>
      <c r="D146" s="27" t="s">
        <v>29</v>
      </c>
      <c r="E146" s="28">
        <v>3000</v>
      </c>
      <c r="F146" s="28">
        <v>1763</v>
      </c>
      <c r="G146" s="26">
        <f>SUM(F146/E146)*100</f>
        <v>58.766666666666666</v>
      </c>
    </row>
    <row r="147" spans="1:7" ht="29.25" customHeight="1">
      <c r="A147" s="7"/>
      <c r="B147" s="8" t="s">
        <v>121</v>
      </c>
      <c r="C147" s="8"/>
      <c r="D147" s="27" t="s">
        <v>122</v>
      </c>
      <c r="E147" s="28">
        <f>SUM(E149:E150)</f>
        <v>238400</v>
      </c>
      <c r="F147" s="28">
        <f>SUM(F149:F150)</f>
        <v>128060</v>
      </c>
      <c r="G147" s="26">
        <f>SUM(F147/E147)*100</f>
        <v>53.716442953020135</v>
      </c>
    </row>
    <row r="148" spans="1:7" ht="50.25" customHeight="1">
      <c r="A148" s="7"/>
      <c r="B148" s="8"/>
      <c r="C148" s="8"/>
      <c r="D148" s="27" t="s">
        <v>11</v>
      </c>
      <c r="E148" s="28">
        <v>0</v>
      </c>
      <c r="F148" s="28">
        <v>0</v>
      </c>
      <c r="G148" s="30">
        <v>0</v>
      </c>
    </row>
    <row r="149" spans="1:7" ht="48" customHeight="1">
      <c r="A149" s="7"/>
      <c r="B149" s="8"/>
      <c r="C149" s="8" t="s">
        <v>14</v>
      </c>
      <c r="D149" s="27" t="s">
        <v>15</v>
      </c>
      <c r="E149" s="28">
        <v>230000</v>
      </c>
      <c r="F149" s="29">
        <v>123860</v>
      </c>
      <c r="G149" s="26">
        <f>SUM(F149/E149)*100</f>
        <v>53.85217391304348</v>
      </c>
    </row>
    <row r="150" spans="1:7" ht="48.75" customHeight="1">
      <c r="A150" s="7"/>
      <c r="B150" s="8"/>
      <c r="C150" s="8" t="s">
        <v>112</v>
      </c>
      <c r="D150" s="27" t="s">
        <v>113</v>
      </c>
      <c r="E150" s="28">
        <v>8400</v>
      </c>
      <c r="F150" s="29">
        <v>4200</v>
      </c>
      <c r="G150" s="26">
        <f>SUM(F150/E150)*100</f>
        <v>50</v>
      </c>
    </row>
    <row r="151" spans="1:7" ht="23.25" customHeight="1">
      <c r="A151" s="7"/>
      <c r="B151" s="8" t="s">
        <v>123</v>
      </c>
      <c r="C151" s="8"/>
      <c r="D151" s="27" t="s">
        <v>124</v>
      </c>
      <c r="E151" s="28">
        <f>SUM(E153)</f>
        <v>25000</v>
      </c>
      <c r="F151" s="29">
        <f>SUM(F153)</f>
        <v>0</v>
      </c>
      <c r="G151" s="26">
        <f>SUM(F151/E151)*100</f>
        <v>0</v>
      </c>
    </row>
    <row r="152" spans="1:7" ht="48.75" customHeight="1">
      <c r="A152" s="7"/>
      <c r="B152" s="8"/>
      <c r="C152" s="8"/>
      <c r="D152" s="27" t="s">
        <v>11</v>
      </c>
      <c r="E152" s="28">
        <v>0</v>
      </c>
      <c r="F152" s="28">
        <v>0</v>
      </c>
      <c r="G152" s="30">
        <v>0</v>
      </c>
    </row>
    <row r="153" spans="1:7" ht="49.5" customHeight="1">
      <c r="A153" s="7"/>
      <c r="B153" s="8"/>
      <c r="C153" s="8" t="s">
        <v>125</v>
      </c>
      <c r="D153" s="27" t="s">
        <v>126</v>
      </c>
      <c r="E153" s="28">
        <v>25000</v>
      </c>
      <c r="F153" s="29">
        <v>0</v>
      </c>
      <c r="G153" s="26">
        <f>SUM(F153/E153)*100</f>
        <v>0</v>
      </c>
    </row>
    <row r="154" spans="1:7" ht="13.5" customHeight="1">
      <c r="A154" s="7"/>
      <c r="B154" s="8" t="s">
        <v>127</v>
      </c>
      <c r="C154" s="8"/>
      <c r="D154" s="27" t="s">
        <v>128</v>
      </c>
      <c r="E154" s="28">
        <f>SUM(E157)</f>
        <v>391000</v>
      </c>
      <c r="F154" s="28">
        <f>SUM(F156:F157)</f>
        <v>198000.92</v>
      </c>
      <c r="G154" s="26">
        <f>SUM(F154/E154)*100</f>
        <v>50.63962148337596</v>
      </c>
    </row>
    <row r="155" spans="1:7" ht="46.5" customHeight="1">
      <c r="A155" s="7"/>
      <c r="B155" s="8"/>
      <c r="C155" s="8"/>
      <c r="D155" s="27" t="s">
        <v>11</v>
      </c>
      <c r="E155" s="28">
        <v>0</v>
      </c>
      <c r="F155" s="28">
        <v>0</v>
      </c>
      <c r="G155" s="30">
        <v>0</v>
      </c>
    </row>
    <row r="156" spans="1:7" ht="46.5" customHeight="1">
      <c r="A156" s="7"/>
      <c r="B156" s="8"/>
      <c r="C156" s="8" t="s">
        <v>28</v>
      </c>
      <c r="D156" s="27" t="s">
        <v>29</v>
      </c>
      <c r="E156" s="28">
        <v>0</v>
      </c>
      <c r="F156" s="28">
        <v>0.92</v>
      </c>
      <c r="G156" s="26">
        <v>0</v>
      </c>
    </row>
    <row r="157" spans="1:7" ht="61.5" customHeight="1">
      <c r="A157" s="7"/>
      <c r="B157" s="8"/>
      <c r="C157" s="8" t="s">
        <v>129</v>
      </c>
      <c r="D157" s="27" t="s">
        <v>190</v>
      </c>
      <c r="E157" s="28">
        <v>391000</v>
      </c>
      <c r="F157" s="29">
        <v>198000</v>
      </c>
      <c r="G157" s="26">
        <f>SUM(F157/E157)*100</f>
        <v>50.63938618925832</v>
      </c>
    </row>
    <row r="158" spans="1:7" ht="13.5" customHeight="1">
      <c r="A158" s="7" t="s">
        <v>130</v>
      </c>
      <c r="B158" s="8"/>
      <c r="C158" s="8"/>
      <c r="D158" s="27" t="s">
        <v>131</v>
      </c>
      <c r="E158" s="28">
        <f>SUM(E160+E167)</f>
        <v>58400</v>
      </c>
      <c r="F158" s="28">
        <f>SUM(F160+F167)</f>
        <v>39658.58</v>
      </c>
      <c r="G158" s="26">
        <f>SUM(F158/E158)*100</f>
        <v>67.90852739726027</v>
      </c>
    </row>
    <row r="159" spans="1:7" ht="47.25" customHeight="1">
      <c r="A159" s="7"/>
      <c r="B159" s="8"/>
      <c r="C159" s="8"/>
      <c r="D159" s="27" t="s">
        <v>11</v>
      </c>
      <c r="E159" s="28">
        <v>0</v>
      </c>
      <c r="F159" s="28">
        <v>0</v>
      </c>
      <c r="G159" s="30">
        <v>0</v>
      </c>
    </row>
    <row r="160" spans="1:7" ht="13.5" customHeight="1">
      <c r="A160" s="7"/>
      <c r="B160" s="8" t="s">
        <v>132</v>
      </c>
      <c r="C160" s="8"/>
      <c r="D160" s="27" t="s">
        <v>133</v>
      </c>
      <c r="E160" s="28">
        <f>SUM(E162:E166)</f>
        <v>58400</v>
      </c>
      <c r="F160" s="29">
        <f>SUM(F162:F166)</f>
        <v>39075.98</v>
      </c>
      <c r="G160" s="26">
        <f>SUM(F160/E160)*100</f>
        <v>66.91092465753425</v>
      </c>
    </row>
    <row r="161" spans="1:7" ht="49.5" customHeight="1">
      <c r="A161" s="7"/>
      <c r="B161" s="8"/>
      <c r="C161" s="8"/>
      <c r="D161" s="27" t="s">
        <v>11</v>
      </c>
      <c r="E161" s="28">
        <v>0</v>
      </c>
      <c r="F161" s="28">
        <v>0</v>
      </c>
      <c r="G161" s="30">
        <v>0</v>
      </c>
    </row>
    <row r="162" spans="1:7" ht="69.75" customHeight="1">
      <c r="A162" s="7"/>
      <c r="B162" s="8"/>
      <c r="C162" s="8" t="s">
        <v>59</v>
      </c>
      <c r="D162" s="27" t="s">
        <v>60</v>
      </c>
      <c r="E162" s="28">
        <v>8600</v>
      </c>
      <c r="F162" s="29">
        <v>4927.42</v>
      </c>
      <c r="G162" s="26">
        <f>SUM(F162/E162)*100</f>
        <v>57.29558139534884</v>
      </c>
    </row>
    <row r="163" spans="1:7" ht="15" customHeight="1">
      <c r="A163" s="7"/>
      <c r="B163" s="8"/>
      <c r="C163" s="8" t="s">
        <v>101</v>
      </c>
      <c r="D163" s="27" t="s">
        <v>102</v>
      </c>
      <c r="E163" s="28">
        <v>47800</v>
      </c>
      <c r="F163" s="29">
        <v>28803.91</v>
      </c>
      <c r="G163" s="26">
        <f>SUM(F163/E163)*100</f>
        <v>60.25922594142259</v>
      </c>
    </row>
    <row r="164" spans="1:7" ht="15" customHeight="1">
      <c r="A164" s="7"/>
      <c r="B164" s="8"/>
      <c r="C164" s="8" t="s">
        <v>191</v>
      </c>
      <c r="D164" s="27" t="s">
        <v>192</v>
      </c>
      <c r="E164" s="28">
        <v>0</v>
      </c>
      <c r="F164" s="29">
        <v>1200</v>
      </c>
      <c r="G164" s="26">
        <v>0</v>
      </c>
    </row>
    <row r="165" spans="1:7" ht="25.5" customHeight="1">
      <c r="A165" s="7"/>
      <c r="B165" s="8"/>
      <c r="C165" s="8" t="s">
        <v>97</v>
      </c>
      <c r="D165" s="27" t="s">
        <v>98</v>
      </c>
      <c r="E165" s="28">
        <v>0</v>
      </c>
      <c r="F165" s="29">
        <v>3000</v>
      </c>
      <c r="G165" s="26">
        <v>0</v>
      </c>
    </row>
    <row r="166" spans="1:7" ht="15" customHeight="1">
      <c r="A166" s="7"/>
      <c r="B166" s="8"/>
      <c r="C166" s="8" t="s">
        <v>28</v>
      </c>
      <c r="D166" s="27" t="s">
        <v>29</v>
      </c>
      <c r="E166" s="28">
        <v>2000</v>
      </c>
      <c r="F166" s="29">
        <v>1144.65</v>
      </c>
      <c r="G166" s="26">
        <f>SUM(F166/E166)*100</f>
        <v>57.23250000000001</v>
      </c>
    </row>
    <row r="167" spans="1:7" ht="32.25" customHeight="1">
      <c r="A167" s="7"/>
      <c r="B167" s="8" t="s">
        <v>149</v>
      </c>
      <c r="C167" s="8"/>
      <c r="D167" s="27" t="s">
        <v>151</v>
      </c>
      <c r="E167" s="28">
        <f>SUM(E169:E169)</f>
        <v>0</v>
      </c>
      <c r="F167" s="29">
        <f>SUM(F169:F169)</f>
        <v>582.6</v>
      </c>
      <c r="G167" s="30">
        <v>0</v>
      </c>
    </row>
    <row r="168" spans="1:7" ht="35.25" customHeight="1">
      <c r="A168" s="7"/>
      <c r="B168" s="8"/>
      <c r="C168" s="8"/>
      <c r="D168" s="27" t="s">
        <v>11</v>
      </c>
      <c r="E168" s="28">
        <v>0</v>
      </c>
      <c r="F168" s="28">
        <v>0</v>
      </c>
      <c r="G168" s="30">
        <v>0</v>
      </c>
    </row>
    <row r="169" spans="1:7" ht="15" customHeight="1">
      <c r="A169" s="7"/>
      <c r="B169" s="8"/>
      <c r="C169" s="8" t="s">
        <v>91</v>
      </c>
      <c r="D169" s="27" t="s">
        <v>92</v>
      </c>
      <c r="E169" s="28">
        <v>0</v>
      </c>
      <c r="F169" s="29">
        <v>582.6</v>
      </c>
      <c r="G169" s="30">
        <v>0</v>
      </c>
    </row>
    <row r="170" spans="1:7" ht="13.5" customHeight="1">
      <c r="A170" s="7" t="s">
        <v>134</v>
      </c>
      <c r="B170" s="8"/>
      <c r="C170" s="8"/>
      <c r="D170" s="27" t="s">
        <v>135</v>
      </c>
      <c r="E170" s="28">
        <f>SUM(E172)</f>
        <v>350000</v>
      </c>
      <c r="F170" s="28">
        <f>SUM(F172)</f>
        <v>246030.32</v>
      </c>
      <c r="G170" s="26">
        <f>SUM(F170/E170)*100</f>
        <v>70.29437714285714</v>
      </c>
    </row>
    <row r="171" spans="1:7" ht="49.5" customHeight="1">
      <c r="A171" s="7"/>
      <c r="B171" s="8"/>
      <c r="C171" s="8"/>
      <c r="D171" s="27" t="s">
        <v>11</v>
      </c>
      <c r="E171" s="28">
        <v>0</v>
      </c>
      <c r="F171" s="28">
        <v>0</v>
      </c>
      <c r="G171" s="34">
        <v>0</v>
      </c>
    </row>
    <row r="172" spans="1:7" ht="42" customHeight="1">
      <c r="A172" s="7"/>
      <c r="B172" s="8" t="s">
        <v>136</v>
      </c>
      <c r="C172" s="8"/>
      <c r="D172" s="27" t="s">
        <v>137</v>
      </c>
      <c r="E172" s="28">
        <f>SUM(E174:E175)</f>
        <v>350000</v>
      </c>
      <c r="F172" s="29">
        <f>SUM(F174:F175)</f>
        <v>246030.32</v>
      </c>
      <c r="G172" s="26">
        <f>SUM(F172/E172)*100</f>
        <v>70.29437714285714</v>
      </c>
    </row>
    <row r="173" spans="1:7" ht="49.5" customHeight="1">
      <c r="A173" s="7"/>
      <c r="B173" s="8"/>
      <c r="C173" s="8"/>
      <c r="D173" s="27" t="s">
        <v>11</v>
      </c>
      <c r="E173" s="28">
        <v>0</v>
      </c>
      <c r="F173" s="28">
        <v>0</v>
      </c>
      <c r="G173" s="30">
        <v>0</v>
      </c>
    </row>
    <row r="174" spans="1:7" ht="36" customHeight="1">
      <c r="A174" s="7"/>
      <c r="B174" s="8"/>
      <c r="C174" s="8" t="s">
        <v>44</v>
      </c>
      <c r="D174" s="27" t="s">
        <v>45</v>
      </c>
      <c r="E174" s="28">
        <v>350000</v>
      </c>
      <c r="F174" s="28">
        <v>246030.32</v>
      </c>
      <c r="G174" s="26">
        <f>SUM(F174/E174)*100</f>
        <v>70.29437714285714</v>
      </c>
    </row>
    <row r="175" spans="1:7" ht="15" customHeight="1">
      <c r="A175" s="7"/>
      <c r="B175" s="8"/>
      <c r="C175" s="8" t="s">
        <v>28</v>
      </c>
      <c r="D175" s="27" t="s">
        <v>29</v>
      </c>
      <c r="E175" s="28">
        <v>0</v>
      </c>
      <c r="F175" s="29">
        <v>0</v>
      </c>
      <c r="G175" s="26">
        <v>0</v>
      </c>
    </row>
    <row r="176" spans="1:7" ht="15" customHeight="1">
      <c r="A176" s="35" t="s">
        <v>167</v>
      </c>
      <c r="B176" s="36"/>
      <c r="C176" s="36"/>
      <c r="D176" s="27" t="s">
        <v>169</v>
      </c>
      <c r="E176" s="28">
        <f aca="true" t="shared" si="3" ref="E176:F178">SUM(E178)</f>
        <v>6441</v>
      </c>
      <c r="F176" s="28">
        <f t="shared" si="3"/>
        <v>25009.31</v>
      </c>
      <c r="G176" s="26">
        <f aca="true" t="shared" si="4" ref="G176:G182">SUM(F176/E176)*100</f>
        <v>388.2830305853128</v>
      </c>
    </row>
    <row r="177" spans="1:7" ht="45.75" customHeight="1">
      <c r="A177" s="35"/>
      <c r="B177" s="36"/>
      <c r="C177" s="36"/>
      <c r="D177" s="27" t="s">
        <v>11</v>
      </c>
      <c r="E177" s="28">
        <f t="shared" si="3"/>
        <v>6441</v>
      </c>
      <c r="F177" s="28">
        <f t="shared" si="3"/>
        <v>25009.31</v>
      </c>
      <c r="G177" s="26">
        <f t="shared" si="4"/>
        <v>388.2830305853128</v>
      </c>
    </row>
    <row r="178" spans="1:7" ht="15" customHeight="1">
      <c r="A178" s="35"/>
      <c r="B178" s="36" t="s">
        <v>168</v>
      </c>
      <c r="C178" s="36"/>
      <c r="D178" s="27" t="s">
        <v>72</v>
      </c>
      <c r="E178" s="28">
        <f t="shared" si="3"/>
        <v>6441</v>
      </c>
      <c r="F178" s="29">
        <f t="shared" si="3"/>
        <v>25009.31</v>
      </c>
      <c r="G178" s="26">
        <f t="shared" si="4"/>
        <v>388.2830305853128</v>
      </c>
    </row>
    <row r="179" spans="1:7" ht="48.75" customHeight="1">
      <c r="A179" s="35"/>
      <c r="B179" s="36"/>
      <c r="C179" s="36"/>
      <c r="D179" s="27" t="s">
        <v>11</v>
      </c>
      <c r="E179" s="28">
        <f>SUM(E180)</f>
        <v>6441</v>
      </c>
      <c r="F179" s="29">
        <f>SUM(F180)</f>
        <v>25009.31</v>
      </c>
      <c r="G179" s="26">
        <f t="shared" si="4"/>
        <v>388.2830305853128</v>
      </c>
    </row>
    <row r="180" spans="1:7" ht="63" customHeight="1">
      <c r="A180" s="35"/>
      <c r="B180" s="36"/>
      <c r="C180" s="36" t="s">
        <v>65</v>
      </c>
      <c r="D180" s="27" t="s">
        <v>66</v>
      </c>
      <c r="E180" s="28">
        <v>6441</v>
      </c>
      <c r="F180" s="29">
        <v>25009.31</v>
      </c>
      <c r="G180" s="26">
        <f t="shared" si="4"/>
        <v>388.2830305853128</v>
      </c>
    </row>
    <row r="181" spans="1:7" ht="13.5" customHeight="1">
      <c r="A181" s="236" t="s">
        <v>8</v>
      </c>
      <c r="B181" s="237"/>
      <c r="C181" s="237"/>
      <c r="D181" s="237"/>
      <c r="E181" s="37">
        <f>SUM(E8+E15+E20+E30+E41+E54+E70+E76+E88+E102+E114+E119+E142+E158+E170+E176)</f>
        <v>63907970</v>
      </c>
      <c r="F181" s="37">
        <f>SUM(F8+F15+F20+F30+F41+F54+F70+F76+F88+F102+F114+F119+F142+F158+F170+F176)</f>
        <v>34232869.06000001</v>
      </c>
      <c r="G181" s="38">
        <f t="shared" si="4"/>
        <v>53.565883973469994</v>
      </c>
    </row>
    <row r="182" spans="1:7" ht="48" customHeight="1">
      <c r="A182" s="238"/>
      <c r="B182" s="239"/>
      <c r="C182" s="239"/>
      <c r="D182" s="27" t="s">
        <v>11</v>
      </c>
      <c r="E182" s="28">
        <f>SUM(E9+E16+E21+E31+E42+E55+E71+E77+E89+E103+E115+E120+E143+E159+E171+E177)</f>
        <v>1979629</v>
      </c>
      <c r="F182" s="28">
        <f>SUM(F9+F16+F21+F31+F42+F55+F71+F77+F89+F103+F115+F120+F143+F159+F171+F177)</f>
        <v>688677.9500000001</v>
      </c>
      <c r="G182" s="26">
        <f t="shared" si="4"/>
        <v>34.78823304770743</v>
      </c>
    </row>
    <row r="183" spans="1:7" ht="13.5" customHeight="1">
      <c r="A183" s="236" t="s">
        <v>138</v>
      </c>
      <c r="B183" s="240"/>
      <c r="C183" s="240"/>
      <c r="D183" s="241"/>
      <c r="E183" s="24"/>
      <c r="F183" s="29"/>
      <c r="G183" s="26"/>
    </row>
    <row r="184" spans="1:7" ht="13.5" customHeight="1">
      <c r="A184" s="7" t="s">
        <v>9</v>
      </c>
      <c r="B184" s="8"/>
      <c r="C184" s="8"/>
      <c r="D184" s="27" t="s">
        <v>10</v>
      </c>
      <c r="E184" s="28">
        <f>SUM(E186)</f>
        <v>2500000</v>
      </c>
      <c r="F184" s="28">
        <f>SUM(F186)</f>
        <v>0</v>
      </c>
      <c r="G184" s="26">
        <f>SUM(F184/E184)*100</f>
        <v>0</v>
      </c>
    </row>
    <row r="185" spans="1:7" ht="45.75" customHeight="1">
      <c r="A185" s="7"/>
      <c r="B185" s="8"/>
      <c r="C185" s="8"/>
      <c r="D185" s="27" t="s">
        <v>11</v>
      </c>
      <c r="E185" s="28">
        <f>SUM(E187)</f>
        <v>2033000</v>
      </c>
      <c r="F185" s="28">
        <f>SUM(F187)</f>
        <v>0</v>
      </c>
      <c r="G185" s="26">
        <f aca="true" t="shared" si="5" ref="G185:G190">SUM(F185/E185)*100</f>
        <v>0</v>
      </c>
    </row>
    <row r="186" spans="1:7" ht="27.75" customHeight="1">
      <c r="A186" s="7"/>
      <c r="B186" s="8" t="s">
        <v>12</v>
      </c>
      <c r="C186" s="8"/>
      <c r="D186" s="27" t="s">
        <v>13</v>
      </c>
      <c r="E186" s="28">
        <f>SUM(E188:E190)</f>
        <v>2500000</v>
      </c>
      <c r="F186" s="39">
        <f>SUM(F188:F190)</f>
        <v>0</v>
      </c>
      <c r="G186" s="26">
        <f t="shared" si="5"/>
        <v>0</v>
      </c>
    </row>
    <row r="187" spans="1:7" ht="50.25" customHeight="1">
      <c r="A187" s="7"/>
      <c r="B187" s="8"/>
      <c r="C187" s="8"/>
      <c r="D187" s="27" t="s">
        <v>11</v>
      </c>
      <c r="E187" s="28">
        <f>SUM(E189:E190)</f>
        <v>2033000</v>
      </c>
      <c r="F187" s="28">
        <f>SUM(F189:F190)</f>
        <v>0</v>
      </c>
      <c r="G187" s="26">
        <f t="shared" si="5"/>
        <v>0</v>
      </c>
    </row>
    <row r="188" spans="1:7" ht="48.75" customHeight="1">
      <c r="A188" s="7"/>
      <c r="B188" s="8"/>
      <c r="C188" s="8" t="s">
        <v>172</v>
      </c>
      <c r="D188" s="27" t="s">
        <v>174</v>
      </c>
      <c r="E188" s="28">
        <v>467000</v>
      </c>
      <c r="F188" s="29">
        <v>0</v>
      </c>
      <c r="G188" s="26">
        <f t="shared" si="5"/>
        <v>0</v>
      </c>
    </row>
    <row r="189" spans="1:7" ht="48.75" customHeight="1">
      <c r="A189" s="7"/>
      <c r="B189" s="8"/>
      <c r="C189" s="8" t="s">
        <v>175</v>
      </c>
      <c r="D189" s="27" t="s">
        <v>174</v>
      </c>
      <c r="E189" s="28">
        <v>1525000</v>
      </c>
      <c r="F189" s="29">
        <v>0</v>
      </c>
      <c r="G189" s="26">
        <f t="shared" si="5"/>
        <v>0</v>
      </c>
    </row>
    <row r="190" spans="1:7" ht="49.5" customHeight="1">
      <c r="A190" s="7"/>
      <c r="B190" s="8"/>
      <c r="C190" s="8" t="s">
        <v>176</v>
      </c>
      <c r="D190" s="27" t="s">
        <v>174</v>
      </c>
      <c r="E190" s="28">
        <v>508000</v>
      </c>
      <c r="F190" s="29">
        <v>0</v>
      </c>
      <c r="G190" s="26">
        <f t="shared" si="5"/>
        <v>0</v>
      </c>
    </row>
    <row r="191" spans="1:7" ht="13.5" customHeight="1">
      <c r="A191" s="7" t="s">
        <v>24</v>
      </c>
      <c r="B191" s="8"/>
      <c r="C191" s="8"/>
      <c r="D191" s="27" t="s">
        <v>25</v>
      </c>
      <c r="E191" s="28">
        <f>SUM(E193+E198)</f>
        <v>4005036</v>
      </c>
      <c r="F191" s="28">
        <f>SUM(F193+F198)</f>
        <v>15375</v>
      </c>
      <c r="G191" s="26">
        <f>SUM(F191/E191)*100</f>
        <v>0.3838916803744086</v>
      </c>
    </row>
    <row r="192" spans="1:7" ht="46.5" customHeight="1">
      <c r="A192" s="7"/>
      <c r="B192" s="8"/>
      <c r="C192" s="8"/>
      <c r="D192" s="27" t="s">
        <v>11</v>
      </c>
      <c r="E192" s="28">
        <f>SUM(E194)</f>
        <v>1744804</v>
      </c>
      <c r="F192" s="28">
        <f>SUM(F194)</f>
        <v>0</v>
      </c>
      <c r="G192" s="26">
        <v>0</v>
      </c>
    </row>
    <row r="193" spans="1:7" ht="13.5" customHeight="1">
      <c r="A193" s="7"/>
      <c r="B193" s="8" t="s">
        <v>26</v>
      </c>
      <c r="C193" s="8"/>
      <c r="D193" s="27" t="s">
        <v>27</v>
      </c>
      <c r="E193" s="28">
        <f>SUM(E195:E197)</f>
        <v>3905983</v>
      </c>
      <c r="F193" s="28">
        <f>SUM(F195:F197)</f>
        <v>15375</v>
      </c>
      <c r="G193" s="26">
        <f>SUM(F193/E193)*100</f>
        <v>0.39362690518622334</v>
      </c>
    </row>
    <row r="194" spans="1:7" ht="45" customHeight="1">
      <c r="A194" s="7"/>
      <c r="B194" s="8"/>
      <c r="C194" s="8"/>
      <c r="D194" s="27" t="s">
        <v>11</v>
      </c>
      <c r="E194" s="28">
        <f>SUM(E195)</f>
        <v>1744804</v>
      </c>
      <c r="F194" s="28">
        <v>0</v>
      </c>
      <c r="G194" s="26">
        <v>0</v>
      </c>
    </row>
    <row r="195" spans="1:7" ht="64.5" customHeight="1">
      <c r="A195" s="7"/>
      <c r="B195" s="8"/>
      <c r="C195" s="8" t="s">
        <v>139</v>
      </c>
      <c r="D195" s="27" t="s">
        <v>177</v>
      </c>
      <c r="E195" s="28">
        <v>1744804</v>
      </c>
      <c r="F195" s="28">
        <v>0</v>
      </c>
      <c r="G195" s="30">
        <f>SUM(F195/E195)*100</f>
        <v>0</v>
      </c>
    </row>
    <row r="196" spans="1:12" ht="60" customHeight="1">
      <c r="A196" s="7"/>
      <c r="B196" s="8"/>
      <c r="C196" s="8" t="s">
        <v>141</v>
      </c>
      <c r="D196" s="27" t="s">
        <v>142</v>
      </c>
      <c r="E196" s="28">
        <v>1626550</v>
      </c>
      <c r="F196" s="28">
        <v>15375</v>
      </c>
      <c r="G196" s="30">
        <f>SUM(F196/E196)*100</f>
        <v>0.9452522209584704</v>
      </c>
      <c r="L196" t="s">
        <v>173</v>
      </c>
    </row>
    <row r="197" spans="1:7" ht="55.5" customHeight="1">
      <c r="A197" s="7"/>
      <c r="B197" s="8"/>
      <c r="C197" s="8" t="s">
        <v>154</v>
      </c>
      <c r="D197" s="27" t="s">
        <v>155</v>
      </c>
      <c r="E197" s="28">
        <v>534629</v>
      </c>
      <c r="F197" s="28">
        <v>0</v>
      </c>
      <c r="G197" s="30">
        <f>SUM(F197/E197)*100</f>
        <v>0</v>
      </c>
    </row>
    <row r="198" spans="1:7" ht="21.75" customHeight="1">
      <c r="A198" s="7"/>
      <c r="B198" s="8" t="s">
        <v>34</v>
      </c>
      <c r="C198" s="8"/>
      <c r="D198" s="27" t="s">
        <v>35</v>
      </c>
      <c r="E198" s="28">
        <f>SUM(E200)</f>
        <v>99053</v>
      </c>
      <c r="F198" s="28">
        <f>SUM(F200)</f>
        <v>0</v>
      </c>
      <c r="G198" s="26">
        <f>SUM(F198/E198)*100</f>
        <v>0</v>
      </c>
    </row>
    <row r="199" spans="1:7" ht="47.25" customHeight="1">
      <c r="A199" s="7"/>
      <c r="B199" s="8"/>
      <c r="C199" s="8"/>
      <c r="D199" s="27" t="s">
        <v>11</v>
      </c>
      <c r="E199" s="28">
        <v>0</v>
      </c>
      <c r="F199" s="28">
        <v>0</v>
      </c>
      <c r="G199" s="30">
        <v>0</v>
      </c>
    </row>
    <row r="200" spans="1:7" ht="63.75" customHeight="1">
      <c r="A200" s="7"/>
      <c r="B200" s="8"/>
      <c r="C200" s="8" t="s">
        <v>141</v>
      </c>
      <c r="D200" s="27" t="s">
        <v>142</v>
      </c>
      <c r="E200" s="28">
        <v>99053</v>
      </c>
      <c r="F200" s="28">
        <v>0</v>
      </c>
      <c r="G200" s="30">
        <v>0</v>
      </c>
    </row>
    <row r="201" spans="1:7" ht="46.5" customHeight="1">
      <c r="A201" s="7" t="s">
        <v>36</v>
      </c>
      <c r="B201" s="8"/>
      <c r="C201" s="8"/>
      <c r="D201" s="27" t="s">
        <v>37</v>
      </c>
      <c r="E201" s="28">
        <f>SUM(E203)</f>
        <v>4235248</v>
      </c>
      <c r="F201" s="28">
        <f>SUM(F203)</f>
        <v>0</v>
      </c>
      <c r="G201" s="26">
        <f>SUM(F201/E201)*100</f>
        <v>0</v>
      </c>
    </row>
    <row r="202" spans="1:7" ht="44.25" customHeight="1">
      <c r="A202" s="7"/>
      <c r="B202" s="8"/>
      <c r="C202" s="8"/>
      <c r="D202" s="27" t="s">
        <v>11</v>
      </c>
      <c r="E202" s="28">
        <f>SUM(E204)</f>
        <v>4235248</v>
      </c>
      <c r="F202" s="28">
        <v>0</v>
      </c>
      <c r="G202" s="26">
        <v>0</v>
      </c>
    </row>
    <row r="203" spans="1:7" ht="42.75" customHeight="1">
      <c r="A203" s="7"/>
      <c r="B203" s="8" t="s">
        <v>38</v>
      </c>
      <c r="C203" s="8"/>
      <c r="D203" s="27" t="s">
        <v>39</v>
      </c>
      <c r="E203" s="28">
        <f>SUM(E205:E207)</f>
        <v>4235248</v>
      </c>
      <c r="F203" s="28">
        <f>SUM(F205:F207)</f>
        <v>0</v>
      </c>
      <c r="G203" s="26">
        <f>SUM(F203/E203)*100</f>
        <v>0</v>
      </c>
    </row>
    <row r="204" spans="1:7" ht="51.75" customHeight="1">
      <c r="A204" s="7"/>
      <c r="B204" s="8"/>
      <c r="C204" s="8"/>
      <c r="D204" s="27" t="s">
        <v>11</v>
      </c>
      <c r="E204" s="28">
        <f>SUM(E205:E207)</f>
        <v>4235248</v>
      </c>
      <c r="F204" s="28">
        <v>0</v>
      </c>
      <c r="G204" s="30">
        <v>0</v>
      </c>
    </row>
    <row r="205" spans="1:7" ht="60.75" customHeight="1">
      <c r="A205" s="7"/>
      <c r="B205" s="8"/>
      <c r="C205" s="8" t="s">
        <v>139</v>
      </c>
      <c r="D205" s="27" t="s">
        <v>156</v>
      </c>
      <c r="E205" s="28">
        <v>2715768</v>
      </c>
      <c r="F205" s="29">
        <v>0</v>
      </c>
      <c r="G205" s="26">
        <f>SUM(F205/E205)*100</f>
        <v>0</v>
      </c>
    </row>
    <row r="206" spans="1:7" ht="60.75" customHeight="1">
      <c r="A206" s="7"/>
      <c r="B206" s="8"/>
      <c r="C206" s="8" t="s">
        <v>180</v>
      </c>
      <c r="D206" s="27" t="s">
        <v>181</v>
      </c>
      <c r="E206" s="28">
        <v>1026480</v>
      </c>
      <c r="F206" s="29">
        <v>0</v>
      </c>
      <c r="G206" s="26">
        <f>SUM(F206/E206)*100</f>
        <v>0</v>
      </c>
    </row>
    <row r="207" spans="1:7" ht="60.75" customHeight="1">
      <c r="A207" s="7"/>
      <c r="B207" s="8"/>
      <c r="C207" s="8" t="s">
        <v>182</v>
      </c>
      <c r="D207" s="27" t="s">
        <v>183</v>
      </c>
      <c r="E207" s="28">
        <v>493000</v>
      </c>
      <c r="F207" s="29">
        <v>0</v>
      </c>
      <c r="G207" s="26">
        <f>SUM(F207/E207)*100</f>
        <v>0</v>
      </c>
    </row>
    <row r="208" spans="1:7" ht="42.75" customHeight="1">
      <c r="A208" s="7" t="s">
        <v>143</v>
      </c>
      <c r="B208" s="8"/>
      <c r="C208" s="8"/>
      <c r="D208" s="27" t="s">
        <v>144</v>
      </c>
      <c r="E208" s="28">
        <f>SUM(E210)</f>
        <v>888884</v>
      </c>
      <c r="F208" s="28">
        <v>0</v>
      </c>
      <c r="G208" s="30">
        <v>0</v>
      </c>
    </row>
    <row r="209" spans="1:7" ht="45.75" customHeight="1">
      <c r="A209" s="7"/>
      <c r="B209" s="8"/>
      <c r="C209" s="8"/>
      <c r="D209" s="27" t="s">
        <v>11</v>
      </c>
      <c r="E209" s="28">
        <f>SUM(E211)</f>
        <v>888884</v>
      </c>
      <c r="F209" s="28">
        <v>0</v>
      </c>
      <c r="G209" s="30">
        <v>0</v>
      </c>
    </row>
    <row r="210" spans="1:7" ht="45.75" customHeight="1">
      <c r="A210" s="7"/>
      <c r="B210" s="8" t="s">
        <v>145</v>
      </c>
      <c r="C210" s="8"/>
      <c r="D210" s="27" t="s">
        <v>72</v>
      </c>
      <c r="E210" s="28">
        <v>888884</v>
      </c>
      <c r="F210" s="28">
        <v>0</v>
      </c>
      <c r="G210" s="30">
        <v>0</v>
      </c>
    </row>
    <row r="211" spans="1:7" ht="55.5" customHeight="1">
      <c r="A211" s="7"/>
      <c r="B211" s="8"/>
      <c r="C211" s="8"/>
      <c r="D211" s="27" t="s">
        <v>11</v>
      </c>
      <c r="E211" s="28">
        <f>SUM(E212)</f>
        <v>888884</v>
      </c>
      <c r="F211" s="28">
        <v>0</v>
      </c>
      <c r="G211" s="30">
        <v>0</v>
      </c>
    </row>
    <row r="212" spans="1:7" ht="57" customHeight="1">
      <c r="A212" s="7"/>
      <c r="B212" s="8"/>
      <c r="C212" s="8" t="s">
        <v>139</v>
      </c>
      <c r="D212" s="27" t="s">
        <v>140</v>
      </c>
      <c r="E212" s="28">
        <v>888884</v>
      </c>
      <c r="F212" s="28">
        <v>0</v>
      </c>
      <c r="G212" s="30">
        <v>0</v>
      </c>
    </row>
    <row r="213" spans="1:7" ht="28.5" customHeight="1">
      <c r="A213" s="7" t="s">
        <v>81</v>
      </c>
      <c r="B213" s="8"/>
      <c r="C213" s="8"/>
      <c r="D213" s="27" t="s">
        <v>82</v>
      </c>
      <c r="E213" s="28">
        <f aca="true" t="shared" si="6" ref="E213:F215">SUM(E215)</f>
        <v>1550000</v>
      </c>
      <c r="F213" s="28">
        <f t="shared" si="6"/>
        <v>1436200</v>
      </c>
      <c r="G213" s="26">
        <f aca="true" t="shared" si="7" ref="G213:G219">SUM(F213/E213)*100</f>
        <v>92.65806451612903</v>
      </c>
    </row>
    <row r="214" spans="1:7" ht="49.5" customHeight="1">
      <c r="A214" s="7"/>
      <c r="B214" s="8"/>
      <c r="C214" s="8"/>
      <c r="D214" s="27" t="s">
        <v>11</v>
      </c>
      <c r="E214" s="28">
        <f t="shared" si="6"/>
        <v>0</v>
      </c>
      <c r="F214" s="28">
        <f t="shared" si="6"/>
        <v>0</v>
      </c>
      <c r="G214" s="26">
        <v>0</v>
      </c>
    </row>
    <row r="215" spans="1:7" ht="42.75" customHeight="1">
      <c r="A215" s="7"/>
      <c r="B215" s="8" t="s">
        <v>184</v>
      </c>
      <c r="C215" s="8"/>
      <c r="D215" s="27" t="s">
        <v>185</v>
      </c>
      <c r="E215" s="28">
        <f t="shared" si="6"/>
        <v>1550000</v>
      </c>
      <c r="F215" s="28">
        <f t="shared" si="6"/>
        <v>1436200</v>
      </c>
      <c r="G215" s="26">
        <f t="shared" si="7"/>
        <v>92.65806451612903</v>
      </c>
    </row>
    <row r="216" spans="1:7" ht="48" customHeight="1">
      <c r="A216" s="7"/>
      <c r="B216" s="8"/>
      <c r="C216" s="8"/>
      <c r="D216" s="27" t="s">
        <v>11</v>
      </c>
      <c r="E216" s="28">
        <v>0</v>
      </c>
      <c r="F216" s="28">
        <v>0</v>
      </c>
      <c r="G216" s="26">
        <v>0</v>
      </c>
    </row>
    <row r="217" spans="1:7" ht="67.5" customHeight="1">
      <c r="A217" s="7"/>
      <c r="B217" s="8"/>
      <c r="C217" s="8" t="s">
        <v>186</v>
      </c>
      <c r="D217" s="27" t="s">
        <v>187</v>
      </c>
      <c r="E217" s="28">
        <v>1550000</v>
      </c>
      <c r="F217" s="39">
        <v>1436200</v>
      </c>
      <c r="G217" s="26">
        <f t="shared" si="7"/>
        <v>92.65806451612903</v>
      </c>
    </row>
    <row r="218" spans="1:7" ht="42.75" customHeight="1">
      <c r="A218" s="236" t="s">
        <v>138</v>
      </c>
      <c r="B218" s="237"/>
      <c r="C218" s="237"/>
      <c r="D218" s="237"/>
      <c r="E218" s="37">
        <f>SUM(E184+E191+E201+E208+E213)</f>
        <v>13179168</v>
      </c>
      <c r="F218" s="40">
        <f>SUM(F184+F191+F201+F208+F213)</f>
        <v>1451575</v>
      </c>
      <c r="G218" s="38">
        <f t="shared" si="7"/>
        <v>11.014162654273775</v>
      </c>
    </row>
    <row r="219" spans="1:7" ht="49.5" customHeight="1">
      <c r="A219" s="238"/>
      <c r="B219" s="239"/>
      <c r="C219" s="239"/>
      <c r="D219" s="27" t="s">
        <v>11</v>
      </c>
      <c r="E219" s="28">
        <f>SUM(E185+E192+E202+E209+E214)</f>
        <v>8901936</v>
      </c>
      <c r="F219" s="28">
        <f>SUM(F185+F192+F202+F209+F214)</f>
        <v>0</v>
      </c>
      <c r="G219" s="26">
        <f t="shared" si="7"/>
        <v>0</v>
      </c>
    </row>
    <row r="220" spans="1:7" ht="13.5" customHeight="1">
      <c r="A220" s="244"/>
      <c r="B220" s="242"/>
      <c r="C220" s="242"/>
      <c r="D220" s="242"/>
      <c r="E220" s="41"/>
      <c r="F220" s="29"/>
      <c r="G220" s="30">
        <v>0</v>
      </c>
    </row>
    <row r="221" spans="1:7" ht="40.5" customHeight="1">
      <c r="A221" s="231" t="s">
        <v>146</v>
      </c>
      <c r="B221" s="232"/>
      <c r="C221" s="232"/>
      <c r="D221" s="233"/>
      <c r="E221" s="37">
        <f>SUM(E181+E218)</f>
        <v>77087138</v>
      </c>
      <c r="F221" s="37">
        <f>SUM(F181+F218)</f>
        <v>35684444.06000001</v>
      </c>
      <c r="G221" s="38">
        <f>SUM(F221/E221)*100</f>
        <v>46.29104800855366</v>
      </c>
    </row>
    <row r="222" spans="1:7" ht="47.25" customHeight="1" thickBot="1">
      <c r="A222" s="234"/>
      <c r="B222" s="235"/>
      <c r="C222" s="235"/>
      <c r="D222" s="42" t="s">
        <v>11</v>
      </c>
      <c r="E222" s="43">
        <f>SUM(E219+E182)</f>
        <v>10881565</v>
      </c>
      <c r="F222" s="43">
        <f>SUM(F219+F182)</f>
        <v>688677.9500000001</v>
      </c>
      <c r="G222" s="44">
        <f>SUM(F222/E222)*100</f>
        <v>6.328850215938608</v>
      </c>
    </row>
    <row r="224" ht="12.75">
      <c r="F224" s="6"/>
    </row>
  </sheetData>
  <sheetProtection/>
  <mergeCells count="12">
    <mergeCell ref="A181:D181"/>
    <mergeCell ref="A7:D7"/>
    <mergeCell ref="A4:B4"/>
    <mergeCell ref="C4:D4"/>
    <mergeCell ref="A220:D220"/>
    <mergeCell ref="A1:G3"/>
    <mergeCell ref="A221:D221"/>
    <mergeCell ref="A222:C222"/>
    <mergeCell ref="A218:D218"/>
    <mergeCell ref="A219:C219"/>
    <mergeCell ref="A182:C182"/>
    <mergeCell ref="A183:D183"/>
  </mergeCells>
  <printOptions/>
  <pageMargins left="0.7480314960629921" right="0.7480314960629921" top="1.220472440944882" bottom="0.984251968503937" header="0.5118110236220472" footer="0.5118110236220472"/>
  <pageSetup horizontalDpi="600" verticalDpi="600" orientation="portrait" paperSize="9" r:id="rId1"/>
  <headerFooter>
    <oddHeader xml:space="preserve">&amp;RZałącznik Nr 1
do Informacji o przebiegu wykonania budżetu
Powiatu Opatowskiego za I półrocze 2013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showGridLines="0" workbookViewId="0" topLeftCell="A1">
      <pane ySplit="5370" topLeftCell="A1" activePane="bottomLeft" state="split"/>
      <selection pane="topLeft" activeCell="E2" sqref="E2"/>
      <selection pane="bottomLeft" activeCell="G94" sqref="G94"/>
    </sheetView>
  </sheetViews>
  <sheetFormatPr defaultColWidth="9.33203125" defaultRowHeight="12.75"/>
  <cols>
    <col min="1" max="1" width="4.33203125" style="45" customWidth="1"/>
    <col min="2" max="2" width="5" style="45" customWidth="1"/>
    <col min="3" max="4" width="6" style="45" customWidth="1"/>
    <col min="5" max="5" width="7.83203125" style="45" customWidth="1"/>
    <col min="6" max="6" width="4.33203125" style="45" customWidth="1"/>
    <col min="7" max="7" width="12.5" style="45" customWidth="1"/>
    <col min="8" max="8" width="7.83203125" style="45" customWidth="1"/>
    <col min="9" max="9" width="13.66015625" style="45" customWidth="1"/>
    <col min="10" max="10" width="12" style="45" customWidth="1"/>
    <col min="11" max="11" width="12.16015625" style="45" customWidth="1"/>
    <col min="12" max="12" width="11.83203125" style="45" customWidth="1"/>
    <col min="13" max="13" width="11.33203125" style="45" customWidth="1"/>
    <col min="14" max="14" width="11.5" style="45" customWidth="1"/>
    <col min="15" max="15" width="11" style="45" customWidth="1"/>
    <col min="16" max="16" width="5.83203125" style="45" customWidth="1"/>
    <col min="17" max="17" width="10" style="45" customWidth="1"/>
    <col min="18" max="18" width="10.66015625" style="45" customWidth="1"/>
    <col min="19" max="19" width="10" style="45" customWidth="1"/>
    <col min="20" max="20" width="11.33203125" style="45" customWidth="1"/>
    <col min="21" max="21" width="10" style="45" customWidth="1"/>
    <col min="22" max="16384" width="9.33203125" style="45" customWidth="1"/>
  </cols>
  <sheetData>
    <row r="1" spans="19:21" ht="12.75">
      <c r="S1" s="247"/>
      <c r="T1" s="248"/>
      <c r="U1" s="84"/>
    </row>
    <row r="2" spans="19:21" ht="12.75">
      <c r="S2" s="247"/>
      <c r="T2" s="248"/>
      <c r="U2" s="248"/>
    </row>
    <row r="3" spans="19:21" ht="12.75">
      <c r="S3" s="247"/>
      <c r="T3" s="248"/>
      <c r="U3" s="248"/>
    </row>
    <row r="5" spans="1:21" ht="9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</row>
    <row r="6" spans="1:21" ht="9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15.75">
      <c r="A7" s="251" t="s">
        <v>282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8" spans="1:21" ht="10.5" thickBo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</row>
    <row r="9" spans="1:21" ht="15" customHeight="1">
      <c r="A9" s="264" t="s">
        <v>0</v>
      </c>
      <c r="B9" s="267" t="s">
        <v>1</v>
      </c>
      <c r="C9" s="267" t="s">
        <v>3</v>
      </c>
      <c r="D9" s="267"/>
      <c r="E9" s="267" t="s">
        <v>153</v>
      </c>
      <c r="F9" s="267"/>
      <c r="G9" s="277" t="s">
        <v>281</v>
      </c>
      <c r="H9" s="279" t="s">
        <v>147</v>
      </c>
      <c r="I9" s="272" t="s">
        <v>280</v>
      </c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73"/>
    </row>
    <row r="10" spans="1:21" ht="15.75" customHeight="1">
      <c r="A10" s="265"/>
      <c r="B10" s="258"/>
      <c r="C10" s="258"/>
      <c r="D10" s="258"/>
      <c r="E10" s="258"/>
      <c r="F10" s="258"/>
      <c r="G10" s="278"/>
      <c r="H10" s="280"/>
      <c r="I10" s="268" t="s">
        <v>279</v>
      </c>
      <c r="J10" s="258" t="s">
        <v>273</v>
      </c>
      <c r="K10" s="258"/>
      <c r="L10" s="258"/>
      <c r="M10" s="258"/>
      <c r="N10" s="258"/>
      <c r="O10" s="258"/>
      <c r="P10" s="258"/>
      <c r="Q10" s="258"/>
      <c r="R10" s="258" t="s">
        <v>278</v>
      </c>
      <c r="S10" s="258" t="s">
        <v>273</v>
      </c>
      <c r="T10" s="258"/>
      <c r="U10" s="260"/>
    </row>
    <row r="11" spans="1:21" ht="9.75" customHeight="1">
      <c r="A11" s="265"/>
      <c r="B11" s="258"/>
      <c r="C11" s="258"/>
      <c r="D11" s="258"/>
      <c r="E11" s="258"/>
      <c r="F11" s="258"/>
      <c r="G11" s="278"/>
      <c r="H11" s="280"/>
      <c r="I11" s="268"/>
      <c r="J11" s="258"/>
      <c r="K11" s="258"/>
      <c r="L11" s="258"/>
      <c r="M11" s="258"/>
      <c r="N11" s="258"/>
      <c r="O11" s="258"/>
      <c r="P11" s="258"/>
      <c r="Q11" s="258"/>
      <c r="R11" s="258"/>
      <c r="S11" s="258" t="s">
        <v>277</v>
      </c>
      <c r="T11" s="261" t="s">
        <v>276</v>
      </c>
      <c r="U11" s="274" t="s">
        <v>275</v>
      </c>
    </row>
    <row r="12" spans="1:21" ht="17.25" customHeight="1">
      <c r="A12" s="265"/>
      <c r="B12" s="258"/>
      <c r="C12" s="258"/>
      <c r="D12" s="258"/>
      <c r="E12" s="258"/>
      <c r="F12" s="258"/>
      <c r="G12" s="278"/>
      <c r="H12" s="280"/>
      <c r="I12" s="268"/>
      <c r="J12" s="258" t="s">
        <v>274</v>
      </c>
      <c r="K12" s="258" t="s">
        <v>273</v>
      </c>
      <c r="L12" s="258"/>
      <c r="M12" s="258" t="s">
        <v>272</v>
      </c>
      <c r="N12" s="258" t="s">
        <v>271</v>
      </c>
      <c r="O12" s="258" t="s">
        <v>270</v>
      </c>
      <c r="P12" s="258" t="s">
        <v>269</v>
      </c>
      <c r="Q12" s="258" t="s">
        <v>268</v>
      </c>
      <c r="R12" s="258"/>
      <c r="S12" s="258"/>
      <c r="T12" s="261"/>
      <c r="U12" s="274"/>
    </row>
    <row r="13" spans="1:21" ht="48" customHeight="1">
      <c r="A13" s="265"/>
      <c r="B13" s="258"/>
      <c r="C13" s="258"/>
      <c r="D13" s="258"/>
      <c r="E13" s="258"/>
      <c r="F13" s="258"/>
      <c r="G13" s="278"/>
      <c r="H13" s="280"/>
      <c r="I13" s="26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61" t="s">
        <v>267</v>
      </c>
      <c r="U13" s="274"/>
    </row>
    <row r="14" spans="1:21" ht="87" customHeight="1" thickBot="1">
      <c r="A14" s="266"/>
      <c r="B14" s="259"/>
      <c r="C14" s="259"/>
      <c r="D14" s="259"/>
      <c r="E14" s="259"/>
      <c r="F14" s="259"/>
      <c r="G14" s="263"/>
      <c r="H14" s="281"/>
      <c r="I14" s="269"/>
      <c r="J14" s="259"/>
      <c r="K14" s="82" t="s">
        <v>266</v>
      </c>
      <c r="L14" s="82" t="s">
        <v>265</v>
      </c>
      <c r="M14" s="259"/>
      <c r="N14" s="259"/>
      <c r="O14" s="259"/>
      <c r="P14" s="259"/>
      <c r="Q14" s="259"/>
      <c r="R14" s="259"/>
      <c r="S14" s="259"/>
      <c r="T14" s="262"/>
      <c r="U14" s="275"/>
    </row>
    <row r="15" spans="1:21" s="5" customFormat="1" ht="20.25" customHeight="1" thickBot="1">
      <c r="A15" s="81" t="s">
        <v>4</v>
      </c>
      <c r="B15" s="80" t="s">
        <v>5</v>
      </c>
      <c r="C15" s="263" t="s">
        <v>6</v>
      </c>
      <c r="D15" s="263"/>
      <c r="E15" s="263" t="s">
        <v>7</v>
      </c>
      <c r="F15" s="263"/>
      <c r="G15" s="80" t="s">
        <v>264</v>
      </c>
      <c r="H15" s="79" t="s">
        <v>263</v>
      </c>
      <c r="I15" s="81" t="s">
        <v>262</v>
      </c>
      <c r="J15" s="80" t="s">
        <v>261</v>
      </c>
      <c r="K15" s="80" t="s">
        <v>260</v>
      </c>
      <c r="L15" s="80" t="s">
        <v>259</v>
      </c>
      <c r="M15" s="80" t="s">
        <v>258</v>
      </c>
      <c r="N15" s="80" t="s">
        <v>257</v>
      </c>
      <c r="O15" s="80" t="s">
        <v>256</v>
      </c>
      <c r="P15" s="80" t="s">
        <v>255</v>
      </c>
      <c r="Q15" s="80" t="s">
        <v>254</v>
      </c>
      <c r="R15" s="80" t="s">
        <v>253</v>
      </c>
      <c r="S15" s="80" t="s">
        <v>252</v>
      </c>
      <c r="T15" s="79" t="s">
        <v>251</v>
      </c>
      <c r="U15" s="78" t="s">
        <v>250</v>
      </c>
    </row>
    <row r="16" spans="1:21" s="55" customFormat="1" ht="26.25" customHeight="1">
      <c r="A16" s="252" t="s">
        <v>9</v>
      </c>
      <c r="B16" s="77"/>
      <c r="C16" s="282" t="s">
        <v>10</v>
      </c>
      <c r="D16" s="282"/>
      <c r="E16" s="283">
        <f>SUM(E17:F18)</f>
        <v>3824000</v>
      </c>
      <c r="F16" s="283"/>
      <c r="G16" s="69">
        <f>SUM(G17:G18)</f>
        <v>1194.83</v>
      </c>
      <c r="H16" s="69">
        <f aca="true" t="shared" si="0" ref="H16:H48">SUM(G16/E16)*100</f>
        <v>0.031245554393305435</v>
      </c>
      <c r="I16" s="69">
        <f aca="true" t="shared" si="1" ref="I16:U16">SUM(I17:I18)</f>
        <v>1194.83</v>
      </c>
      <c r="J16" s="69">
        <f t="shared" si="1"/>
        <v>596.99</v>
      </c>
      <c r="K16" s="69">
        <f t="shared" si="1"/>
        <v>0</v>
      </c>
      <c r="L16" s="69">
        <f t="shared" si="1"/>
        <v>596.99</v>
      </c>
      <c r="M16" s="69">
        <f t="shared" si="1"/>
        <v>0</v>
      </c>
      <c r="N16" s="69">
        <f t="shared" si="1"/>
        <v>597.84</v>
      </c>
      <c r="O16" s="69">
        <f t="shared" si="1"/>
        <v>0</v>
      </c>
      <c r="P16" s="69">
        <f t="shared" si="1"/>
        <v>0</v>
      </c>
      <c r="Q16" s="69">
        <f t="shared" si="1"/>
        <v>0</v>
      </c>
      <c r="R16" s="69">
        <f t="shared" si="1"/>
        <v>0</v>
      </c>
      <c r="S16" s="69">
        <f t="shared" si="1"/>
        <v>0</v>
      </c>
      <c r="T16" s="69">
        <f t="shared" si="1"/>
        <v>0</v>
      </c>
      <c r="U16" s="68">
        <f t="shared" si="1"/>
        <v>0</v>
      </c>
    </row>
    <row r="17" spans="1:21" ht="42.75" customHeight="1">
      <c r="A17" s="253"/>
      <c r="B17" s="61" t="s">
        <v>12</v>
      </c>
      <c r="C17" s="270" t="s">
        <v>13</v>
      </c>
      <c r="D17" s="270"/>
      <c r="E17" s="271">
        <v>3804000</v>
      </c>
      <c r="F17" s="271"/>
      <c r="G17" s="53">
        <v>0</v>
      </c>
      <c r="H17" s="53">
        <f t="shared" si="0"/>
        <v>0</v>
      </c>
      <c r="I17" s="53">
        <f>SUM(J17+M17+N17+O17+P17+Q17)</f>
        <v>0</v>
      </c>
      <c r="J17" s="53">
        <f>SUM(K17:L17)</f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60">
        <v>0</v>
      </c>
      <c r="U17" s="59"/>
    </row>
    <row r="18" spans="1:21" ht="25.5" customHeight="1">
      <c r="A18" s="254"/>
      <c r="B18" s="61" t="s">
        <v>249</v>
      </c>
      <c r="C18" s="270" t="s">
        <v>72</v>
      </c>
      <c r="D18" s="270"/>
      <c r="E18" s="271">
        <v>20000</v>
      </c>
      <c r="F18" s="271"/>
      <c r="G18" s="53">
        <f>SUM(I18+R18)</f>
        <v>1194.83</v>
      </c>
      <c r="H18" s="53">
        <f t="shared" si="0"/>
        <v>5.97415</v>
      </c>
      <c r="I18" s="53">
        <f>SUM(J18+M18+N18+O18+P18+Q18)</f>
        <v>1194.83</v>
      </c>
      <c r="J18" s="53">
        <f>SUM(K18:L18)</f>
        <v>596.99</v>
      </c>
      <c r="K18" s="53">
        <v>0</v>
      </c>
      <c r="L18" s="53">
        <v>596.99</v>
      </c>
      <c r="M18" s="53">
        <v>0</v>
      </c>
      <c r="N18" s="53">
        <v>597.84</v>
      </c>
      <c r="O18" s="53">
        <v>0</v>
      </c>
      <c r="P18" s="53">
        <v>0</v>
      </c>
      <c r="Q18" s="53">
        <v>0</v>
      </c>
      <c r="R18" s="53">
        <f>SUM(S18)</f>
        <v>0</v>
      </c>
      <c r="S18" s="53">
        <v>0</v>
      </c>
      <c r="T18" s="60">
        <v>0</v>
      </c>
      <c r="U18" s="59">
        <v>0</v>
      </c>
    </row>
    <row r="19" spans="1:21" s="55" customFormat="1" ht="14.25" customHeight="1">
      <c r="A19" s="255" t="s">
        <v>18</v>
      </c>
      <c r="B19" s="58"/>
      <c r="C19" s="284" t="s">
        <v>19</v>
      </c>
      <c r="D19" s="284"/>
      <c r="E19" s="276">
        <f>SUM(E20:F21)</f>
        <v>392120</v>
      </c>
      <c r="F19" s="276"/>
      <c r="G19" s="57">
        <f>SUM(G20:G21)</f>
        <v>194558.55</v>
      </c>
      <c r="H19" s="57">
        <f t="shared" si="0"/>
        <v>49.61709425686014</v>
      </c>
      <c r="I19" s="57">
        <f aca="true" t="shared" si="2" ref="I19:U19">SUM(I20:I21)</f>
        <v>194558.55</v>
      </c>
      <c r="J19" s="57">
        <f t="shared" si="2"/>
        <v>82384.36</v>
      </c>
      <c r="K19" s="57">
        <f t="shared" si="2"/>
        <v>0</v>
      </c>
      <c r="L19" s="57">
        <f t="shared" si="2"/>
        <v>82384.36</v>
      </c>
      <c r="M19" s="57">
        <f t="shared" si="2"/>
        <v>0</v>
      </c>
      <c r="N19" s="57">
        <f t="shared" si="2"/>
        <v>112174.19</v>
      </c>
      <c r="O19" s="57">
        <f t="shared" si="2"/>
        <v>0</v>
      </c>
      <c r="P19" s="57">
        <f t="shared" si="2"/>
        <v>0</v>
      </c>
      <c r="Q19" s="57">
        <f t="shared" si="2"/>
        <v>0</v>
      </c>
      <c r="R19" s="57">
        <f t="shared" si="2"/>
        <v>0</v>
      </c>
      <c r="S19" s="57">
        <f t="shared" si="2"/>
        <v>0</v>
      </c>
      <c r="T19" s="57">
        <f t="shared" si="2"/>
        <v>0</v>
      </c>
      <c r="U19" s="56">
        <f t="shared" si="2"/>
        <v>0</v>
      </c>
    </row>
    <row r="20" spans="1:21" ht="22.5" customHeight="1">
      <c r="A20" s="253"/>
      <c r="B20" s="61" t="s">
        <v>20</v>
      </c>
      <c r="C20" s="270" t="s">
        <v>21</v>
      </c>
      <c r="D20" s="270"/>
      <c r="E20" s="271">
        <v>229095</v>
      </c>
      <c r="F20" s="271"/>
      <c r="G20" s="53">
        <f>SUM(I20+R20)</f>
        <v>112174.19</v>
      </c>
      <c r="H20" s="53">
        <f t="shared" si="0"/>
        <v>48.9640498483162</v>
      </c>
      <c r="I20" s="53">
        <f>SUM(J20+M20+N20+O20+P20+Q20)</f>
        <v>112174.19</v>
      </c>
      <c r="J20" s="53">
        <f>SUM(K20:L20)</f>
        <v>0</v>
      </c>
      <c r="K20" s="53">
        <v>0</v>
      </c>
      <c r="L20" s="53">
        <v>0</v>
      </c>
      <c r="M20" s="53">
        <v>0</v>
      </c>
      <c r="N20" s="53">
        <v>112174.19</v>
      </c>
      <c r="O20" s="53">
        <v>0</v>
      </c>
      <c r="P20" s="53">
        <v>0</v>
      </c>
      <c r="Q20" s="53">
        <v>0</v>
      </c>
      <c r="R20" s="53">
        <f>SUM(S20)</f>
        <v>0</v>
      </c>
      <c r="S20" s="53">
        <v>0</v>
      </c>
      <c r="T20" s="60">
        <v>0</v>
      </c>
      <c r="U20" s="59"/>
    </row>
    <row r="21" spans="1:21" ht="32.25" customHeight="1">
      <c r="A21" s="254"/>
      <c r="B21" s="61" t="s">
        <v>248</v>
      </c>
      <c r="C21" s="270" t="s">
        <v>247</v>
      </c>
      <c r="D21" s="270"/>
      <c r="E21" s="271">
        <v>163025</v>
      </c>
      <c r="F21" s="271"/>
      <c r="G21" s="53">
        <f>SUM(I21+R21)</f>
        <v>82384.36</v>
      </c>
      <c r="H21" s="53">
        <f t="shared" si="0"/>
        <v>50.53480141082656</v>
      </c>
      <c r="I21" s="53">
        <f>SUM(J21+M21+N21+O21+P21+Q21)</f>
        <v>82384.36</v>
      </c>
      <c r="J21" s="53">
        <f>SUM(K21:L21)</f>
        <v>82384.36</v>
      </c>
      <c r="K21" s="53">
        <v>0</v>
      </c>
      <c r="L21" s="53">
        <v>82384.36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f>SUM(S21)</f>
        <v>0</v>
      </c>
      <c r="S21" s="53">
        <v>0</v>
      </c>
      <c r="T21" s="60">
        <v>0</v>
      </c>
      <c r="U21" s="59">
        <v>0</v>
      </c>
    </row>
    <row r="22" spans="1:21" s="55" customFormat="1" ht="20.25" customHeight="1">
      <c r="A22" s="255" t="s">
        <v>24</v>
      </c>
      <c r="B22" s="58"/>
      <c r="C22" s="284" t="s">
        <v>25</v>
      </c>
      <c r="D22" s="284"/>
      <c r="E22" s="276">
        <f>SUM(E23:F24)</f>
        <v>12460979</v>
      </c>
      <c r="F22" s="276"/>
      <c r="G22" s="57">
        <f>SUM(G23:G24)</f>
        <v>1010821.83</v>
      </c>
      <c r="H22" s="57">
        <f t="shared" si="0"/>
        <v>8.111897387837665</v>
      </c>
      <c r="I22" s="57">
        <f aca="true" t="shared" si="3" ref="I22:U22">SUM(I23:I24)</f>
        <v>912421.83</v>
      </c>
      <c r="J22" s="57">
        <f t="shared" si="3"/>
        <v>906768.47</v>
      </c>
      <c r="K22" s="57">
        <f t="shared" si="3"/>
        <v>475808.72</v>
      </c>
      <c r="L22" s="57">
        <f t="shared" si="3"/>
        <v>430959.75</v>
      </c>
      <c r="M22" s="57">
        <f t="shared" si="3"/>
        <v>0</v>
      </c>
      <c r="N22" s="57">
        <f t="shared" si="3"/>
        <v>5653.36</v>
      </c>
      <c r="O22" s="57">
        <f t="shared" si="3"/>
        <v>0</v>
      </c>
      <c r="P22" s="57">
        <f t="shared" si="3"/>
        <v>0</v>
      </c>
      <c r="Q22" s="57">
        <f t="shared" si="3"/>
        <v>0</v>
      </c>
      <c r="R22" s="57">
        <f t="shared" si="3"/>
        <v>98400</v>
      </c>
      <c r="S22" s="57">
        <f t="shared" si="3"/>
        <v>98400</v>
      </c>
      <c r="T22" s="76">
        <f t="shared" si="3"/>
        <v>30750</v>
      </c>
      <c r="U22" s="56">
        <f t="shared" si="3"/>
        <v>0</v>
      </c>
    </row>
    <row r="23" spans="1:21" ht="23.25" customHeight="1">
      <c r="A23" s="253"/>
      <c r="B23" s="61" t="s">
        <v>26</v>
      </c>
      <c r="C23" s="270" t="s">
        <v>27</v>
      </c>
      <c r="D23" s="270"/>
      <c r="E23" s="271">
        <v>9774552</v>
      </c>
      <c r="F23" s="271"/>
      <c r="G23" s="53">
        <f>SUM(I23+R23)</f>
        <v>1010821.83</v>
      </c>
      <c r="H23" s="53">
        <f t="shared" si="0"/>
        <v>10.341362243507426</v>
      </c>
      <c r="I23" s="53">
        <f>SUM(J23+M23+N23+O23+P23+Q23)</f>
        <v>912421.83</v>
      </c>
      <c r="J23" s="53">
        <f>SUM(K23:L23)</f>
        <v>906768.47</v>
      </c>
      <c r="K23" s="53">
        <v>475808.72</v>
      </c>
      <c r="L23" s="53">
        <v>430959.75</v>
      </c>
      <c r="M23" s="53">
        <v>0</v>
      </c>
      <c r="N23" s="53">
        <v>5653.36</v>
      </c>
      <c r="O23" s="53">
        <v>0</v>
      </c>
      <c r="P23" s="53">
        <v>0</v>
      </c>
      <c r="Q23" s="53">
        <v>0</v>
      </c>
      <c r="R23" s="53">
        <v>98400</v>
      </c>
      <c r="S23" s="53">
        <v>98400</v>
      </c>
      <c r="T23" s="60">
        <v>30750</v>
      </c>
      <c r="U23" s="59">
        <v>0</v>
      </c>
    </row>
    <row r="24" spans="1:21" ht="29.25" customHeight="1">
      <c r="A24" s="254"/>
      <c r="B24" s="61" t="s">
        <v>34</v>
      </c>
      <c r="C24" s="270" t="s">
        <v>35</v>
      </c>
      <c r="D24" s="270"/>
      <c r="E24" s="271">
        <v>2686427</v>
      </c>
      <c r="F24" s="271"/>
      <c r="G24" s="53">
        <f>SUM(I24+R24)</f>
        <v>0</v>
      </c>
      <c r="H24" s="53">
        <f t="shared" si="0"/>
        <v>0</v>
      </c>
      <c r="I24" s="53">
        <f>SUM(J24+M24+N24+O24+P24+Q24)</f>
        <v>0</v>
      </c>
      <c r="J24" s="53">
        <f>SUM(K24:L24)</f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63">
        <v>0</v>
      </c>
      <c r="S24" s="63">
        <v>0</v>
      </c>
      <c r="T24" s="60">
        <v>0</v>
      </c>
      <c r="U24" s="59">
        <v>0</v>
      </c>
    </row>
    <row r="25" spans="1:21" s="55" customFormat="1" ht="26.25" customHeight="1">
      <c r="A25" s="255" t="s">
        <v>36</v>
      </c>
      <c r="B25" s="58"/>
      <c r="C25" s="284" t="s">
        <v>37</v>
      </c>
      <c r="D25" s="284"/>
      <c r="E25" s="276">
        <f>SUM(E26:F27)</f>
        <v>6695354</v>
      </c>
      <c r="F25" s="276"/>
      <c r="G25" s="57">
        <f>SUM(G26:G27)</f>
        <v>275211.74</v>
      </c>
      <c r="H25" s="57">
        <f t="shared" si="0"/>
        <v>4.1104882579770985</v>
      </c>
      <c r="I25" s="57">
        <f>SUM(I26:I27)</f>
        <v>15986.74</v>
      </c>
      <c r="J25" s="57">
        <f>SUM(J26:J27)</f>
        <v>15986.74</v>
      </c>
      <c r="K25" s="57">
        <f>SUM(K26:K27)</f>
        <v>0</v>
      </c>
      <c r="L25" s="57">
        <f>SUM(L26:L27)</f>
        <v>15986.74</v>
      </c>
      <c r="M25" s="57">
        <f>SUM(M26)</f>
        <v>0</v>
      </c>
      <c r="N25" s="57">
        <f>SUM(N26)</f>
        <v>0</v>
      </c>
      <c r="O25" s="57">
        <f>SUM(O26)</f>
        <v>0</v>
      </c>
      <c r="P25" s="57">
        <f>SUM(P26)</f>
        <v>0</v>
      </c>
      <c r="Q25" s="57">
        <f>SUM(Q26)</f>
        <v>0</v>
      </c>
      <c r="R25" s="57">
        <f>SUM(R26:R27)</f>
        <v>259225</v>
      </c>
      <c r="S25" s="57">
        <f>SUM(S26:S27)</f>
        <v>259225</v>
      </c>
      <c r="T25" s="57">
        <f>SUM(T26)</f>
        <v>9225</v>
      </c>
      <c r="U25" s="56">
        <f>SUM(U26)</f>
        <v>0</v>
      </c>
    </row>
    <row r="26" spans="1:21" ht="37.5" customHeight="1">
      <c r="A26" s="256"/>
      <c r="B26" s="61" t="s">
        <v>38</v>
      </c>
      <c r="C26" s="285" t="s">
        <v>39</v>
      </c>
      <c r="D26" s="286"/>
      <c r="E26" s="287">
        <v>6195354</v>
      </c>
      <c r="F26" s="288"/>
      <c r="G26" s="53">
        <f>SUM(I26+R26)</f>
        <v>25211.739999999998</v>
      </c>
      <c r="H26" s="53">
        <f t="shared" si="0"/>
        <v>0.4069459146321582</v>
      </c>
      <c r="I26" s="53">
        <f>SUM(J26+M26+N26+O26+P26+Q26)</f>
        <v>15986.74</v>
      </c>
      <c r="J26" s="53">
        <f>SUM(K26:L26)</f>
        <v>15986.74</v>
      </c>
      <c r="K26" s="53">
        <v>0</v>
      </c>
      <c r="L26" s="53">
        <v>15986.74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9225</v>
      </c>
      <c r="S26" s="53">
        <v>9225</v>
      </c>
      <c r="T26" s="60">
        <v>9225</v>
      </c>
      <c r="U26" s="59">
        <v>0</v>
      </c>
    </row>
    <row r="27" spans="1:21" ht="37.5" customHeight="1">
      <c r="A27" s="257"/>
      <c r="B27" s="61" t="s">
        <v>246</v>
      </c>
      <c r="C27" s="285" t="s">
        <v>72</v>
      </c>
      <c r="D27" s="286"/>
      <c r="E27" s="287">
        <v>500000</v>
      </c>
      <c r="F27" s="288"/>
      <c r="G27" s="53">
        <f>SUM(I27+R27)</f>
        <v>250000</v>
      </c>
      <c r="H27" s="53">
        <f t="shared" si="0"/>
        <v>50</v>
      </c>
      <c r="I27" s="53">
        <f>SUM(J27+M27+N27+O27+P27+Q27)</f>
        <v>0</v>
      </c>
      <c r="J27" s="53">
        <f>SUM(K27:L27)</f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250000</v>
      </c>
      <c r="S27" s="53">
        <v>250000</v>
      </c>
      <c r="T27" s="60">
        <v>0</v>
      </c>
      <c r="U27" s="59">
        <v>0</v>
      </c>
    </row>
    <row r="28" spans="1:21" s="55" customFormat="1" ht="24.75" customHeight="1">
      <c r="A28" s="255" t="s">
        <v>40</v>
      </c>
      <c r="B28" s="58"/>
      <c r="C28" s="284" t="s">
        <v>41</v>
      </c>
      <c r="D28" s="284"/>
      <c r="E28" s="276">
        <f>SUM(E29:F32)</f>
        <v>437000</v>
      </c>
      <c r="F28" s="276"/>
      <c r="G28" s="57">
        <f>SUM(G29:G32)</f>
        <v>176290.83</v>
      </c>
      <c r="H28" s="57">
        <f t="shared" si="0"/>
        <v>40.34115102974828</v>
      </c>
      <c r="I28" s="57">
        <f aca="true" t="shared" si="4" ref="I28:U28">SUM(I29:I32)</f>
        <v>172390.83</v>
      </c>
      <c r="J28" s="57">
        <f t="shared" si="4"/>
        <v>172390.83</v>
      </c>
      <c r="K28" s="57">
        <f t="shared" si="4"/>
        <v>109913.22</v>
      </c>
      <c r="L28" s="57">
        <f t="shared" si="4"/>
        <v>62477.61</v>
      </c>
      <c r="M28" s="57">
        <f t="shared" si="4"/>
        <v>0</v>
      </c>
      <c r="N28" s="57">
        <f t="shared" si="4"/>
        <v>0</v>
      </c>
      <c r="O28" s="57">
        <f t="shared" si="4"/>
        <v>0</v>
      </c>
      <c r="P28" s="57">
        <f t="shared" si="4"/>
        <v>0</v>
      </c>
      <c r="Q28" s="57">
        <f t="shared" si="4"/>
        <v>0</v>
      </c>
      <c r="R28" s="57">
        <f t="shared" si="4"/>
        <v>3900</v>
      </c>
      <c r="S28" s="57">
        <f t="shared" si="4"/>
        <v>3900</v>
      </c>
      <c r="T28" s="75">
        <f t="shared" si="4"/>
        <v>0</v>
      </c>
      <c r="U28" s="74">
        <f t="shared" si="4"/>
        <v>0</v>
      </c>
    </row>
    <row r="29" spans="1:21" s="55" customFormat="1" ht="45.75" customHeight="1">
      <c r="A29" s="256"/>
      <c r="B29" s="61" t="s">
        <v>245</v>
      </c>
      <c r="C29" s="285" t="s">
        <v>244</v>
      </c>
      <c r="D29" s="286"/>
      <c r="E29" s="287">
        <v>100000</v>
      </c>
      <c r="F29" s="288"/>
      <c r="G29" s="53">
        <f>SUM(I29+R29)</f>
        <v>17116.129999999997</v>
      </c>
      <c r="H29" s="53">
        <f t="shared" si="0"/>
        <v>17.116129999999995</v>
      </c>
      <c r="I29" s="53">
        <f>SUM(J29+M29+N29+O29+P29+Q29)</f>
        <v>13216.13</v>
      </c>
      <c r="J29" s="53">
        <f>SUM(K29:L29)</f>
        <v>13216.13</v>
      </c>
      <c r="K29" s="53">
        <v>0</v>
      </c>
      <c r="L29" s="53">
        <v>13216.13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3900</v>
      </c>
      <c r="S29" s="60">
        <v>3900</v>
      </c>
      <c r="T29" s="71">
        <v>0</v>
      </c>
      <c r="U29" s="73">
        <v>0</v>
      </c>
    </row>
    <row r="30" spans="1:21" ht="38.25" customHeight="1">
      <c r="A30" s="253"/>
      <c r="B30" s="61" t="s">
        <v>42</v>
      </c>
      <c r="C30" s="270" t="s">
        <v>43</v>
      </c>
      <c r="D30" s="270"/>
      <c r="E30" s="271">
        <v>70000</v>
      </c>
      <c r="F30" s="271"/>
      <c r="G30" s="53">
        <f>SUM(I30+R30)</f>
        <v>32000</v>
      </c>
      <c r="H30" s="53">
        <f t="shared" si="0"/>
        <v>45.714285714285715</v>
      </c>
      <c r="I30" s="53">
        <f>SUM(J30+M30+N30+O30+P30+Q30)</f>
        <v>32000</v>
      </c>
      <c r="J30" s="53">
        <f>SUM(K30:L30)</f>
        <v>32000</v>
      </c>
      <c r="K30" s="53">
        <v>0</v>
      </c>
      <c r="L30" s="53">
        <v>32000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72">
        <v>0</v>
      </c>
      <c r="U30" s="59">
        <v>0</v>
      </c>
    </row>
    <row r="31" spans="1:21" ht="42" customHeight="1">
      <c r="A31" s="253"/>
      <c r="B31" s="61" t="s">
        <v>46</v>
      </c>
      <c r="C31" s="270" t="s">
        <v>47</v>
      </c>
      <c r="D31" s="270"/>
      <c r="E31" s="271">
        <v>5000</v>
      </c>
      <c r="F31" s="271"/>
      <c r="G31" s="53">
        <f>SUM(I31+R31)</f>
        <v>0</v>
      </c>
      <c r="H31" s="53">
        <f t="shared" si="0"/>
        <v>0</v>
      </c>
      <c r="I31" s="53">
        <f>SUM(J31+M31+N31+O31+P31+Q31)</f>
        <v>0</v>
      </c>
      <c r="J31" s="53">
        <f>SUM(K31:L31)</f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f>SUM(S31)</f>
        <v>0</v>
      </c>
      <c r="S31" s="53">
        <v>0</v>
      </c>
      <c r="T31" s="60">
        <v>0</v>
      </c>
      <c r="U31" s="59">
        <v>0</v>
      </c>
    </row>
    <row r="32" spans="1:21" ht="21.75" customHeight="1">
      <c r="A32" s="253"/>
      <c r="B32" s="61" t="s">
        <v>48</v>
      </c>
      <c r="C32" s="270" t="s">
        <v>49</v>
      </c>
      <c r="D32" s="270"/>
      <c r="E32" s="271">
        <v>262000</v>
      </c>
      <c r="F32" s="271"/>
      <c r="G32" s="53">
        <f>SUM(I32+R32)</f>
        <v>127174.7</v>
      </c>
      <c r="H32" s="53">
        <f t="shared" si="0"/>
        <v>48.53996183206107</v>
      </c>
      <c r="I32" s="53">
        <f>SUM(J32+M32+N32+O32+P32+Q32)</f>
        <v>127174.7</v>
      </c>
      <c r="J32" s="53">
        <f>SUM(K32:L32)</f>
        <v>127174.7</v>
      </c>
      <c r="K32" s="53">
        <v>109913.22</v>
      </c>
      <c r="L32" s="53">
        <v>17261.48</v>
      </c>
      <c r="M32" s="53">
        <v>0</v>
      </c>
      <c r="N32" s="53">
        <v>0</v>
      </c>
      <c r="O32" s="53">
        <v>0</v>
      </c>
      <c r="P32" s="53">
        <v>0</v>
      </c>
      <c r="Q32" s="53"/>
      <c r="R32" s="53">
        <f>SUM(S32)</f>
        <v>0</v>
      </c>
      <c r="S32" s="53">
        <v>0</v>
      </c>
      <c r="T32" s="60">
        <v>0</v>
      </c>
      <c r="U32" s="59">
        <v>0</v>
      </c>
    </row>
    <row r="33" spans="1:21" s="55" customFormat="1" ht="18" customHeight="1">
      <c r="A33" s="255" t="s">
        <v>143</v>
      </c>
      <c r="B33" s="58"/>
      <c r="C33" s="284" t="s">
        <v>144</v>
      </c>
      <c r="D33" s="284"/>
      <c r="E33" s="276">
        <f>SUM(E34)</f>
        <v>1106573</v>
      </c>
      <c r="F33" s="276"/>
      <c r="G33" s="57">
        <f>SUM(G34)</f>
        <v>10181.94</v>
      </c>
      <c r="H33" s="57">
        <f t="shared" si="0"/>
        <v>0.920132697978353</v>
      </c>
      <c r="I33" s="57">
        <f aca="true" t="shared" si="5" ref="I33:U33">SUM(I34)</f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 t="shared" si="5"/>
        <v>0</v>
      </c>
      <c r="Q33" s="57">
        <f t="shared" si="5"/>
        <v>0</v>
      </c>
      <c r="R33" s="57">
        <f t="shared" si="5"/>
        <v>10181.94</v>
      </c>
      <c r="S33" s="57">
        <f t="shared" si="5"/>
        <v>10181.94</v>
      </c>
      <c r="T33" s="57">
        <f t="shared" si="5"/>
        <v>10181.94</v>
      </c>
      <c r="U33" s="56">
        <f t="shared" si="5"/>
        <v>0</v>
      </c>
    </row>
    <row r="34" spans="1:21" ht="27" customHeight="1">
      <c r="A34" s="254"/>
      <c r="B34" s="61" t="s">
        <v>145</v>
      </c>
      <c r="C34" s="270" t="s">
        <v>72</v>
      </c>
      <c r="D34" s="270"/>
      <c r="E34" s="271">
        <v>1106573</v>
      </c>
      <c r="F34" s="271"/>
      <c r="G34" s="53">
        <f>SUM(I34+R34)</f>
        <v>10181.94</v>
      </c>
      <c r="H34" s="53">
        <f t="shared" si="0"/>
        <v>0.920132697978353</v>
      </c>
      <c r="I34" s="53">
        <f>SUM(J34+M34+N34+O34+P34+Q34)</f>
        <v>0</v>
      </c>
      <c r="J34" s="53">
        <f>SUM(K34:L34)</f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10181.94</v>
      </c>
      <c r="S34" s="53">
        <v>10181.94</v>
      </c>
      <c r="T34" s="60">
        <v>10181.94</v>
      </c>
      <c r="U34" s="59">
        <v>0</v>
      </c>
    </row>
    <row r="35" spans="1:21" s="55" customFormat="1" ht="23.25" customHeight="1">
      <c r="A35" s="255" t="s">
        <v>50</v>
      </c>
      <c r="B35" s="58"/>
      <c r="C35" s="284" t="s">
        <v>51</v>
      </c>
      <c r="D35" s="284"/>
      <c r="E35" s="276">
        <f>SUM(E36:F41)</f>
        <v>6720639</v>
      </c>
      <c r="F35" s="276"/>
      <c r="G35" s="57">
        <f>SUM(G36:G41)</f>
        <v>3130672.35</v>
      </c>
      <c r="H35" s="57">
        <f t="shared" si="0"/>
        <v>46.58295662064277</v>
      </c>
      <c r="I35" s="57">
        <f>SUM(I36:I41)</f>
        <v>3118461.18</v>
      </c>
      <c r="J35" s="57">
        <f>SUM(J36:J41)</f>
        <v>3006002.63</v>
      </c>
      <c r="K35" s="57">
        <f>SUM(K36:K41)</f>
        <v>2087904.03</v>
      </c>
      <c r="L35" s="57">
        <f>SUM(L36:L41)</f>
        <v>918098.6000000001</v>
      </c>
      <c r="M35" s="57">
        <f>SUM(M36+M37+M38+M39+M40+M41)</f>
        <v>0</v>
      </c>
      <c r="N35" s="57">
        <f>SUM(N36+N37+N38+N39+N40+N41)</f>
        <v>112458.54999999999</v>
      </c>
      <c r="O35" s="57">
        <f aca="true" t="shared" si="6" ref="O35:U35">SUM(O36:O41)</f>
        <v>0</v>
      </c>
      <c r="P35" s="57">
        <f t="shared" si="6"/>
        <v>0</v>
      </c>
      <c r="Q35" s="57">
        <f t="shared" si="6"/>
        <v>0</v>
      </c>
      <c r="R35" s="57">
        <f t="shared" si="6"/>
        <v>12211.17</v>
      </c>
      <c r="S35" s="65">
        <f t="shared" si="6"/>
        <v>12211.17</v>
      </c>
      <c r="T35" s="57">
        <f t="shared" si="6"/>
        <v>0</v>
      </c>
      <c r="U35" s="56">
        <f t="shared" si="6"/>
        <v>0</v>
      </c>
    </row>
    <row r="36" spans="1:21" ht="23.25" customHeight="1">
      <c r="A36" s="253"/>
      <c r="B36" s="61" t="s">
        <v>52</v>
      </c>
      <c r="C36" s="270" t="s">
        <v>53</v>
      </c>
      <c r="D36" s="270"/>
      <c r="E36" s="271">
        <v>146086</v>
      </c>
      <c r="F36" s="271"/>
      <c r="G36" s="53">
        <f aca="true" t="shared" si="7" ref="G36:G41">SUM(I36+R36)</f>
        <v>73048</v>
      </c>
      <c r="H36" s="53">
        <f t="shared" si="0"/>
        <v>50.003422641457774</v>
      </c>
      <c r="I36" s="53">
        <f aca="true" t="shared" si="8" ref="I36:I41">SUM(J36+M36+N36+O36+P36+Q36)</f>
        <v>73048</v>
      </c>
      <c r="J36" s="53">
        <f aca="true" t="shared" si="9" ref="J36:J41">SUM(K36:L36)</f>
        <v>73048</v>
      </c>
      <c r="K36" s="53">
        <v>73048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f>SUM(S36)</f>
        <v>0</v>
      </c>
      <c r="S36" s="53">
        <v>0</v>
      </c>
      <c r="T36" s="60">
        <v>0</v>
      </c>
      <c r="U36" s="59">
        <v>0</v>
      </c>
    </row>
    <row r="37" spans="1:21" ht="19.5" customHeight="1">
      <c r="A37" s="253"/>
      <c r="B37" s="61" t="s">
        <v>243</v>
      </c>
      <c r="C37" s="270" t="s">
        <v>242</v>
      </c>
      <c r="D37" s="270"/>
      <c r="E37" s="271">
        <v>283600</v>
      </c>
      <c r="F37" s="271"/>
      <c r="G37" s="53">
        <f t="shared" si="7"/>
        <v>106870.87999999999</v>
      </c>
      <c r="H37" s="53">
        <f t="shared" si="0"/>
        <v>37.68366713681241</v>
      </c>
      <c r="I37" s="53">
        <f t="shared" si="8"/>
        <v>106870.87999999999</v>
      </c>
      <c r="J37" s="53">
        <f t="shared" si="9"/>
        <v>782.01</v>
      </c>
      <c r="K37" s="53">
        <v>0</v>
      </c>
      <c r="L37" s="53">
        <v>782.01</v>
      </c>
      <c r="M37" s="53">
        <v>0</v>
      </c>
      <c r="N37" s="53">
        <v>106088.87</v>
      </c>
      <c r="O37" s="53">
        <v>0</v>
      </c>
      <c r="P37" s="53">
        <v>0</v>
      </c>
      <c r="Q37" s="53">
        <v>0</v>
      </c>
      <c r="R37" s="53">
        <f>SUM(S37)</f>
        <v>0</v>
      </c>
      <c r="S37" s="53">
        <v>0</v>
      </c>
      <c r="T37" s="60">
        <v>0</v>
      </c>
      <c r="U37" s="59">
        <v>0</v>
      </c>
    </row>
    <row r="38" spans="1:21" ht="29.25" customHeight="1">
      <c r="A38" s="253"/>
      <c r="B38" s="61" t="s">
        <v>54</v>
      </c>
      <c r="C38" s="270" t="s">
        <v>55</v>
      </c>
      <c r="D38" s="270"/>
      <c r="E38" s="271">
        <v>6082000</v>
      </c>
      <c r="F38" s="271"/>
      <c r="G38" s="53">
        <f t="shared" si="7"/>
        <v>2865400.02</v>
      </c>
      <c r="H38" s="53">
        <f t="shared" si="0"/>
        <v>47.1127921736271</v>
      </c>
      <c r="I38" s="53">
        <f t="shared" si="8"/>
        <v>2853188.85</v>
      </c>
      <c r="J38" s="53">
        <f t="shared" si="9"/>
        <v>2852738.85</v>
      </c>
      <c r="K38" s="53">
        <v>1993423.24</v>
      </c>
      <c r="L38" s="53">
        <v>859315.61</v>
      </c>
      <c r="M38" s="53">
        <v>0</v>
      </c>
      <c r="N38" s="53">
        <v>450</v>
      </c>
      <c r="O38" s="53">
        <v>0</v>
      </c>
      <c r="P38" s="53">
        <v>0</v>
      </c>
      <c r="Q38" s="53">
        <v>0</v>
      </c>
      <c r="R38" s="53">
        <v>12211.17</v>
      </c>
      <c r="S38" s="63">
        <v>12211.17</v>
      </c>
      <c r="T38" s="60">
        <v>0</v>
      </c>
      <c r="U38" s="59">
        <v>0</v>
      </c>
    </row>
    <row r="39" spans="1:21" ht="27.75" customHeight="1">
      <c r="A39" s="253"/>
      <c r="B39" s="61" t="s">
        <v>61</v>
      </c>
      <c r="C39" s="270" t="s">
        <v>62</v>
      </c>
      <c r="D39" s="270"/>
      <c r="E39" s="271">
        <v>42000</v>
      </c>
      <c r="F39" s="271"/>
      <c r="G39" s="53">
        <f t="shared" si="7"/>
        <v>31450.41</v>
      </c>
      <c r="H39" s="53">
        <f t="shared" si="0"/>
        <v>74.88192857142857</v>
      </c>
      <c r="I39" s="53">
        <f t="shared" si="8"/>
        <v>31450.41</v>
      </c>
      <c r="J39" s="53">
        <f t="shared" si="9"/>
        <v>25530.73</v>
      </c>
      <c r="K39" s="53">
        <v>17908.45</v>
      </c>
      <c r="L39" s="53">
        <v>7622.28</v>
      </c>
      <c r="M39" s="53">
        <v>0</v>
      </c>
      <c r="N39" s="53">
        <v>5919.68</v>
      </c>
      <c r="O39" s="53">
        <v>0</v>
      </c>
      <c r="P39" s="53">
        <v>0</v>
      </c>
      <c r="Q39" s="53">
        <v>0</v>
      </c>
      <c r="R39" s="53">
        <f>SUM(S39)</f>
        <v>0</v>
      </c>
      <c r="S39" s="53">
        <v>0</v>
      </c>
      <c r="T39" s="60">
        <v>0</v>
      </c>
      <c r="U39" s="59">
        <v>0</v>
      </c>
    </row>
    <row r="40" spans="1:21" ht="41.25" customHeight="1">
      <c r="A40" s="253"/>
      <c r="B40" s="61" t="s">
        <v>241</v>
      </c>
      <c r="C40" s="270" t="s">
        <v>240</v>
      </c>
      <c r="D40" s="270"/>
      <c r="E40" s="271">
        <v>50000</v>
      </c>
      <c r="F40" s="271"/>
      <c r="G40" s="53">
        <f t="shared" si="7"/>
        <v>9700.4</v>
      </c>
      <c r="H40" s="53">
        <f t="shared" si="0"/>
        <v>19.4008</v>
      </c>
      <c r="I40" s="53">
        <f t="shared" si="8"/>
        <v>9700.4</v>
      </c>
      <c r="J40" s="53">
        <f t="shared" si="9"/>
        <v>9700.4</v>
      </c>
      <c r="K40" s="53">
        <v>0</v>
      </c>
      <c r="L40" s="53">
        <v>9700.4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60">
        <v>0</v>
      </c>
      <c r="U40" s="59">
        <v>0</v>
      </c>
    </row>
    <row r="41" spans="1:21" ht="27.75" customHeight="1">
      <c r="A41" s="254"/>
      <c r="B41" s="61" t="s">
        <v>239</v>
      </c>
      <c r="C41" s="270" t="s">
        <v>72</v>
      </c>
      <c r="D41" s="270"/>
      <c r="E41" s="271">
        <v>116953</v>
      </c>
      <c r="F41" s="271"/>
      <c r="G41" s="53">
        <f t="shared" si="7"/>
        <v>44202.64</v>
      </c>
      <c r="H41" s="53">
        <f t="shared" si="0"/>
        <v>37.79521688199533</v>
      </c>
      <c r="I41" s="53">
        <f t="shared" si="8"/>
        <v>44202.64</v>
      </c>
      <c r="J41" s="53">
        <f t="shared" si="9"/>
        <v>44202.64</v>
      </c>
      <c r="K41" s="53">
        <v>3524.34</v>
      </c>
      <c r="L41" s="53">
        <v>40678.3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60">
        <v>0</v>
      </c>
      <c r="U41" s="59">
        <v>0</v>
      </c>
    </row>
    <row r="42" spans="1:21" s="55" customFormat="1" ht="37.5" customHeight="1">
      <c r="A42" s="255" t="s">
        <v>68</v>
      </c>
      <c r="B42" s="58"/>
      <c r="C42" s="284" t="s">
        <v>69</v>
      </c>
      <c r="D42" s="284"/>
      <c r="E42" s="276">
        <f>SUM(E43:F45)</f>
        <v>3516646</v>
      </c>
      <c r="F42" s="276"/>
      <c r="G42" s="57">
        <f>SUM(G43:G45)</f>
        <v>1812682.35</v>
      </c>
      <c r="H42" s="57">
        <f t="shared" si="0"/>
        <v>51.545772591270214</v>
      </c>
      <c r="I42" s="57">
        <f>SUM(I43:I45)</f>
        <v>1812682.35</v>
      </c>
      <c r="J42" s="57">
        <f>SUM(J43:J45)</f>
        <v>1763429.06</v>
      </c>
      <c r="K42" s="57">
        <f>SUM(K43:K45)</f>
        <v>1632171.36</v>
      </c>
      <c r="L42" s="57">
        <f>SUM(L43:L45)</f>
        <v>131257.69999999998</v>
      </c>
      <c r="M42" s="57">
        <f>SUM(M43:M45)</f>
        <v>5000</v>
      </c>
      <c r="N42" s="57">
        <f>SUM(N43+N44+N45)</f>
        <v>44253.29</v>
      </c>
      <c r="O42" s="57">
        <f aca="true" t="shared" si="10" ref="O42:U42">SUM(O43:O45)</f>
        <v>0</v>
      </c>
      <c r="P42" s="57">
        <f t="shared" si="10"/>
        <v>0</v>
      </c>
      <c r="Q42" s="57">
        <f t="shared" si="10"/>
        <v>0</v>
      </c>
      <c r="R42" s="57">
        <f t="shared" si="10"/>
        <v>0</v>
      </c>
      <c r="S42" s="57">
        <f t="shared" si="10"/>
        <v>0</v>
      </c>
      <c r="T42" s="57">
        <f t="shared" si="10"/>
        <v>0</v>
      </c>
      <c r="U42" s="56">
        <f t="shared" si="10"/>
        <v>0</v>
      </c>
    </row>
    <row r="43" spans="1:21" ht="43.5" customHeight="1">
      <c r="A43" s="253"/>
      <c r="B43" s="61" t="s">
        <v>70</v>
      </c>
      <c r="C43" s="270" t="s">
        <v>71</v>
      </c>
      <c r="D43" s="270"/>
      <c r="E43" s="271">
        <v>3377146</v>
      </c>
      <c r="F43" s="271"/>
      <c r="G43" s="53">
        <f>SUM(I43+R43)</f>
        <v>1803595.9400000002</v>
      </c>
      <c r="H43" s="53">
        <f t="shared" si="0"/>
        <v>53.405921449650094</v>
      </c>
      <c r="I43" s="53">
        <f>SUM(J43+M43+N43+O43+P43+Q43)</f>
        <v>1803595.9400000002</v>
      </c>
      <c r="J43" s="53">
        <f>SUM(K43:L43)</f>
        <v>1759342.6500000001</v>
      </c>
      <c r="K43" s="53">
        <v>1632171.36</v>
      </c>
      <c r="L43" s="53">
        <v>127171.29</v>
      </c>
      <c r="M43" s="53">
        <v>0</v>
      </c>
      <c r="N43" s="53">
        <v>44253.29</v>
      </c>
      <c r="O43" s="53">
        <v>0</v>
      </c>
      <c r="P43" s="53">
        <v>0</v>
      </c>
      <c r="Q43" s="53">
        <v>0</v>
      </c>
      <c r="R43" s="53">
        <f>SUM(S43)</f>
        <v>0</v>
      </c>
      <c r="S43" s="53">
        <v>0</v>
      </c>
      <c r="T43" s="60">
        <v>0</v>
      </c>
      <c r="U43" s="59">
        <v>0</v>
      </c>
    </row>
    <row r="44" spans="1:21" ht="25.5" customHeight="1">
      <c r="A44" s="253"/>
      <c r="B44" s="61" t="s">
        <v>238</v>
      </c>
      <c r="C44" s="270" t="s">
        <v>237</v>
      </c>
      <c r="D44" s="270"/>
      <c r="E44" s="271">
        <v>127500</v>
      </c>
      <c r="F44" s="271"/>
      <c r="G44" s="53">
        <f>SUM(I44+R44)</f>
        <v>2846.42</v>
      </c>
      <c r="H44" s="53">
        <f t="shared" si="0"/>
        <v>2.232486274509804</v>
      </c>
      <c r="I44" s="53">
        <f>SUM(J44+M44+N44+O44+P44+Q44)</f>
        <v>2846.42</v>
      </c>
      <c r="J44" s="53">
        <f>SUM(K44:L44)</f>
        <v>2846.42</v>
      </c>
      <c r="K44" s="53">
        <v>0</v>
      </c>
      <c r="L44" s="53">
        <v>2846.42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f>SUM(S44)</f>
        <v>0</v>
      </c>
      <c r="S44" s="53">
        <v>0</v>
      </c>
      <c r="T44" s="60">
        <v>0</v>
      </c>
      <c r="U44" s="59">
        <v>0</v>
      </c>
    </row>
    <row r="45" spans="1:21" ht="24.75" customHeight="1">
      <c r="A45" s="254"/>
      <c r="B45" s="61" t="s">
        <v>236</v>
      </c>
      <c r="C45" s="270" t="s">
        <v>72</v>
      </c>
      <c r="D45" s="270"/>
      <c r="E45" s="271">
        <v>12000</v>
      </c>
      <c r="F45" s="271"/>
      <c r="G45" s="53">
        <f>SUM(I45+R45)</f>
        <v>6239.99</v>
      </c>
      <c r="H45" s="53">
        <f t="shared" si="0"/>
        <v>51.99991666666667</v>
      </c>
      <c r="I45" s="53">
        <f>SUM(J45+M45+N45+O45+P45+Q45)</f>
        <v>6239.99</v>
      </c>
      <c r="J45" s="53">
        <f>SUM(K45:L45)</f>
        <v>1239.99</v>
      </c>
      <c r="K45" s="53">
        <v>0</v>
      </c>
      <c r="L45" s="53">
        <v>1239.99</v>
      </c>
      <c r="M45" s="53">
        <v>5000</v>
      </c>
      <c r="N45" s="53">
        <v>0</v>
      </c>
      <c r="O45" s="53">
        <v>0</v>
      </c>
      <c r="P45" s="53">
        <v>0</v>
      </c>
      <c r="Q45" s="53">
        <v>0</v>
      </c>
      <c r="R45" s="53">
        <f>SUM(S45)</f>
        <v>0</v>
      </c>
      <c r="S45" s="53">
        <v>0</v>
      </c>
      <c r="T45" s="60">
        <v>0</v>
      </c>
      <c r="U45" s="59">
        <v>0</v>
      </c>
    </row>
    <row r="46" spans="1:21" s="55" customFormat="1" ht="27" customHeight="1">
      <c r="A46" s="255" t="s">
        <v>235</v>
      </c>
      <c r="B46" s="58"/>
      <c r="C46" s="284" t="s">
        <v>234</v>
      </c>
      <c r="D46" s="284"/>
      <c r="E46" s="276">
        <f>SUM(E47:F48)</f>
        <v>377565</v>
      </c>
      <c r="F46" s="276"/>
      <c r="G46" s="57">
        <f>SUM(G47)</f>
        <v>25394.16</v>
      </c>
      <c r="H46" s="57">
        <f t="shared" si="0"/>
        <v>6.72577172142545</v>
      </c>
      <c r="I46" s="57">
        <f aca="true" t="shared" si="11" ref="I46:U46">SUM(I47)</f>
        <v>25394.16</v>
      </c>
      <c r="J46" s="57">
        <f t="shared" si="11"/>
        <v>0</v>
      </c>
      <c r="K46" s="57">
        <f t="shared" si="11"/>
        <v>0</v>
      </c>
      <c r="L46" s="57">
        <f t="shared" si="11"/>
        <v>0</v>
      </c>
      <c r="M46" s="57">
        <f t="shared" si="11"/>
        <v>0</v>
      </c>
      <c r="N46" s="57">
        <f t="shared" si="11"/>
        <v>0</v>
      </c>
      <c r="O46" s="57">
        <f t="shared" si="11"/>
        <v>0</v>
      </c>
      <c r="P46" s="57">
        <f t="shared" si="11"/>
        <v>0</v>
      </c>
      <c r="Q46" s="57">
        <f t="shared" si="11"/>
        <v>25394.16</v>
      </c>
      <c r="R46" s="57">
        <f t="shared" si="11"/>
        <v>0</v>
      </c>
      <c r="S46" s="57">
        <f t="shared" si="11"/>
        <v>0</v>
      </c>
      <c r="T46" s="57">
        <f t="shared" si="11"/>
        <v>0</v>
      </c>
      <c r="U46" s="56">
        <f t="shared" si="11"/>
        <v>0</v>
      </c>
    </row>
    <row r="47" spans="1:21" ht="69" customHeight="1">
      <c r="A47" s="256"/>
      <c r="B47" s="61" t="s">
        <v>233</v>
      </c>
      <c r="C47" s="270" t="s">
        <v>232</v>
      </c>
      <c r="D47" s="270"/>
      <c r="E47" s="271">
        <v>68629</v>
      </c>
      <c r="F47" s="271"/>
      <c r="G47" s="53">
        <f>SUM(I47+R47)</f>
        <v>25394.16</v>
      </c>
      <c r="H47" s="53">
        <f t="shared" si="0"/>
        <v>37.00208366725437</v>
      </c>
      <c r="I47" s="53">
        <f>SUM(J47+M47+N47+O47+P47+Q47)</f>
        <v>25394.16</v>
      </c>
      <c r="J47" s="53">
        <f>SUM(K47:L47)</f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25394.16</v>
      </c>
      <c r="R47" s="53">
        <f>SUM(S47)</f>
        <v>0</v>
      </c>
      <c r="S47" s="53">
        <v>0</v>
      </c>
      <c r="T47" s="51">
        <v>0</v>
      </c>
      <c r="U47" s="50">
        <v>0</v>
      </c>
    </row>
    <row r="48" spans="1:21" ht="87" customHeight="1">
      <c r="A48" s="257"/>
      <c r="B48" s="61" t="s">
        <v>231</v>
      </c>
      <c r="C48" s="285" t="s">
        <v>230</v>
      </c>
      <c r="D48" s="286"/>
      <c r="E48" s="287">
        <v>308936</v>
      </c>
      <c r="F48" s="288"/>
      <c r="G48" s="53">
        <f>SUM(I48+R48)</f>
        <v>0</v>
      </c>
      <c r="H48" s="53">
        <f t="shared" si="0"/>
        <v>0</v>
      </c>
      <c r="I48" s="53">
        <f>SUM(J48+M48+N48+O48+P48+Q48)</f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f>SUM(S48)</f>
        <v>0</v>
      </c>
      <c r="S48" s="60">
        <v>0</v>
      </c>
      <c r="T48" s="71">
        <v>0</v>
      </c>
      <c r="U48" s="59">
        <v>0</v>
      </c>
    </row>
    <row r="49" spans="1:21" ht="21.75" customHeight="1">
      <c r="A49" s="255" t="s">
        <v>81</v>
      </c>
      <c r="B49" s="58"/>
      <c r="C49" s="294" t="s">
        <v>82</v>
      </c>
      <c r="D49" s="295"/>
      <c r="E49" s="297">
        <f>SUM(E50)</f>
        <v>1243734</v>
      </c>
      <c r="F49" s="298"/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60">
        <v>0</v>
      </c>
      <c r="T49" s="71">
        <v>0</v>
      </c>
      <c r="U49" s="59">
        <v>0</v>
      </c>
    </row>
    <row r="50" spans="1:21" ht="27" customHeight="1">
      <c r="A50" s="254"/>
      <c r="B50" s="61" t="s">
        <v>229</v>
      </c>
      <c r="C50" s="285" t="s">
        <v>228</v>
      </c>
      <c r="D50" s="295"/>
      <c r="E50" s="287">
        <v>1243734</v>
      </c>
      <c r="F50" s="296"/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60">
        <v>0</v>
      </c>
      <c r="T50" s="71">
        <v>0</v>
      </c>
      <c r="U50" s="59">
        <v>0</v>
      </c>
    </row>
    <row r="51" spans="1:21" s="55" customFormat="1" ht="23.25" customHeight="1">
      <c r="A51" s="70" t="s">
        <v>95</v>
      </c>
      <c r="B51" s="58"/>
      <c r="C51" s="284" t="s">
        <v>96</v>
      </c>
      <c r="D51" s="284"/>
      <c r="E51" s="276">
        <f>SUM(E52:F59)</f>
        <v>15658866</v>
      </c>
      <c r="F51" s="276"/>
      <c r="G51" s="57">
        <f>SUM(G52:G59)</f>
        <v>8253320.74</v>
      </c>
      <c r="H51" s="57">
        <f aca="true" t="shared" si="12" ref="H51:H90">SUM(G51/E51)*100</f>
        <v>52.707014288263274</v>
      </c>
      <c r="I51" s="57">
        <f aca="true" t="shared" si="13" ref="I51:R51">SUM(I52:I59)</f>
        <v>8253320.74</v>
      </c>
      <c r="J51" s="57">
        <f t="shared" si="13"/>
        <v>7360998.42</v>
      </c>
      <c r="K51" s="57">
        <f t="shared" si="13"/>
        <v>6277374.7</v>
      </c>
      <c r="L51" s="57">
        <f t="shared" si="13"/>
        <v>1083623.72</v>
      </c>
      <c r="M51" s="57">
        <f t="shared" si="13"/>
        <v>628149.3</v>
      </c>
      <c r="N51" s="57">
        <f t="shared" si="13"/>
        <v>132243.11</v>
      </c>
      <c r="O51" s="57">
        <f t="shared" si="13"/>
        <v>131929.91</v>
      </c>
      <c r="P51" s="57">
        <f t="shared" si="13"/>
        <v>0</v>
      </c>
      <c r="Q51" s="57">
        <f t="shared" si="13"/>
        <v>0</v>
      </c>
      <c r="R51" s="65">
        <f t="shared" si="13"/>
        <v>0</v>
      </c>
      <c r="S51" s="65">
        <v>0</v>
      </c>
      <c r="T51" s="69">
        <f>SUM(T52:T59)</f>
        <v>0</v>
      </c>
      <c r="U51" s="68">
        <f>SUM(U52:U59)</f>
        <v>0</v>
      </c>
    </row>
    <row r="52" spans="1:21" ht="27.75" customHeight="1">
      <c r="A52" s="67"/>
      <c r="B52" s="61" t="s">
        <v>227</v>
      </c>
      <c r="C52" s="270" t="s">
        <v>226</v>
      </c>
      <c r="D52" s="270"/>
      <c r="E52" s="271">
        <v>694675</v>
      </c>
      <c r="F52" s="271"/>
      <c r="G52" s="53">
        <f aca="true" t="shared" si="14" ref="G52:G59">SUM(I52+R52)</f>
        <v>403853.04000000004</v>
      </c>
      <c r="H52" s="53">
        <f t="shared" si="12"/>
        <v>58.135536761795095</v>
      </c>
      <c r="I52" s="53">
        <f>SUM(N52+J52)</f>
        <v>403853.04000000004</v>
      </c>
      <c r="J52" s="53">
        <f aca="true" t="shared" si="15" ref="J52:J59">SUM(K52:L52)</f>
        <v>384709.2</v>
      </c>
      <c r="K52" s="53">
        <v>337344.45</v>
      </c>
      <c r="L52" s="53">
        <v>47364.75</v>
      </c>
      <c r="M52" s="53">
        <v>0</v>
      </c>
      <c r="N52" s="53">
        <v>19143.84</v>
      </c>
      <c r="O52" s="53">
        <v>0</v>
      </c>
      <c r="P52" s="53">
        <v>0</v>
      </c>
      <c r="Q52" s="53">
        <v>0</v>
      </c>
      <c r="R52" s="53">
        <f aca="true" t="shared" si="16" ref="R52:R58">SUM(S52)</f>
        <v>0</v>
      </c>
      <c r="S52" s="63">
        <v>0</v>
      </c>
      <c r="T52" s="60">
        <v>0</v>
      </c>
      <c r="U52" s="59">
        <v>0</v>
      </c>
    </row>
    <row r="53" spans="1:21" ht="22.5" customHeight="1">
      <c r="A53" s="67"/>
      <c r="B53" s="61" t="s">
        <v>225</v>
      </c>
      <c r="C53" s="270" t="s">
        <v>224</v>
      </c>
      <c r="D53" s="270"/>
      <c r="E53" s="271">
        <v>883537</v>
      </c>
      <c r="F53" s="271"/>
      <c r="G53" s="53">
        <f t="shared" si="14"/>
        <v>461561.52</v>
      </c>
      <c r="H53" s="53">
        <f t="shared" si="12"/>
        <v>52.24020273061569</v>
      </c>
      <c r="I53" s="53">
        <f>SUM(N53+J53)</f>
        <v>461561.52</v>
      </c>
      <c r="J53" s="53">
        <f t="shared" si="15"/>
        <v>438570.56</v>
      </c>
      <c r="K53" s="53">
        <v>390501.92</v>
      </c>
      <c r="L53" s="53">
        <v>48068.64</v>
      </c>
      <c r="M53" s="53">
        <v>0</v>
      </c>
      <c r="N53" s="53">
        <v>22990.96</v>
      </c>
      <c r="O53" s="53">
        <v>0</v>
      </c>
      <c r="P53" s="53">
        <v>0</v>
      </c>
      <c r="Q53" s="53">
        <v>0</v>
      </c>
      <c r="R53" s="53">
        <f t="shared" si="16"/>
        <v>0</v>
      </c>
      <c r="S53" s="53">
        <v>0</v>
      </c>
      <c r="T53" s="60">
        <v>0</v>
      </c>
      <c r="U53" s="59">
        <v>0</v>
      </c>
    </row>
    <row r="54" spans="1:21" ht="23.25" customHeight="1">
      <c r="A54" s="67"/>
      <c r="B54" s="61" t="s">
        <v>223</v>
      </c>
      <c r="C54" s="270" t="s">
        <v>222</v>
      </c>
      <c r="D54" s="270"/>
      <c r="E54" s="271">
        <v>4885744</v>
      </c>
      <c r="F54" s="271"/>
      <c r="G54" s="53">
        <f t="shared" si="14"/>
        <v>2548444.81</v>
      </c>
      <c r="H54" s="53">
        <f t="shared" si="12"/>
        <v>52.160833846390645</v>
      </c>
      <c r="I54" s="53">
        <f>SUM(N54+J54+M54)</f>
        <v>2548444.81</v>
      </c>
      <c r="J54" s="53">
        <f t="shared" si="15"/>
        <v>2411631.27</v>
      </c>
      <c r="K54" s="53">
        <v>2151654.77</v>
      </c>
      <c r="L54" s="53">
        <v>259976.5</v>
      </c>
      <c r="M54" s="53">
        <v>119382</v>
      </c>
      <c r="N54" s="53">
        <v>17431.54</v>
      </c>
      <c r="O54" s="53">
        <v>0</v>
      </c>
      <c r="P54" s="53">
        <v>0</v>
      </c>
      <c r="Q54" s="53">
        <v>0</v>
      </c>
      <c r="R54" s="53">
        <f t="shared" si="16"/>
        <v>0</v>
      </c>
      <c r="S54" s="53">
        <v>0</v>
      </c>
      <c r="T54" s="60">
        <v>0</v>
      </c>
      <c r="U54" s="59">
        <v>0</v>
      </c>
    </row>
    <row r="55" spans="1:21" ht="19.5" customHeight="1">
      <c r="A55" s="67"/>
      <c r="B55" s="61" t="s">
        <v>99</v>
      </c>
      <c r="C55" s="270" t="s">
        <v>100</v>
      </c>
      <c r="D55" s="270"/>
      <c r="E55" s="271">
        <v>7298755</v>
      </c>
      <c r="F55" s="271"/>
      <c r="G55" s="53">
        <f t="shared" si="14"/>
        <v>3974814.0599999996</v>
      </c>
      <c r="H55" s="53">
        <f t="shared" si="12"/>
        <v>54.45879550690494</v>
      </c>
      <c r="I55" s="53">
        <f>SUM(N55+J55+M55)</f>
        <v>3974814.0599999996</v>
      </c>
      <c r="J55" s="53">
        <f t="shared" si="15"/>
        <v>3428671.9899999998</v>
      </c>
      <c r="K55" s="53">
        <v>2779279.82</v>
      </c>
      <c r="L55" s="53">
        <v>649392.17</v>
      </c>
      <c r="M55" s="53">
        <v>508767.3</v>
      </c>
      <c r="N55" s="53">
        <v>37374.77</v>
      </c>
      <c r="O55" s="53">
        <v>0</v>
      </c>
      <c r="P55" s="53">
        <v>0</v>
      </c>
      <c r="Q55" s="53">
        <v>0</v>
      </c>
      <c r="R55" s="53">
        <f t="shared" si="16"/>
        <v>0</v>
      </c>
      <c r="S55" s="53">
        <v>0</v>
      </c>
      <c r="T55" s="60">
        <v>0</v>
      </c>
      <c r="U55" s="59">
        <v>0</v>
      </c>
    </row>
    <row r="56" spans="1:21" ht="24.75" customHeight="1">
      <c r="A56" s="67"/>
      <c r="B56" s="61" t="s">
        <v>221</v>
      </c>
      <c r="C56" s="270" t="s">
        <v>220</v>
      </c>
      <c r="D56" s="270"/>
      <c r="E56" s="271">
        <v>1304238</v>
      </c>
      <c r="F56" s="271"/>
      <c r="G56" s="53">
        <f t="shared" si="14"/>
        <v>645732.57</v>
      </c>
      <c r="H56" s="53">
        <f t="shared" si="12"/>
        <v>49.51033246999397</v>
      </c>
      <c r="I56" s="53">
        <f>SUM(N56+J56)</f>
        <v>645732.57</v>
      </c>
      <c r="J56" s="53">
        <f t="shared" si="15"/>
        <v>612128.97</v>
      </c>
      <c r="K56" s="53">
        <v>556912.84</v>
      </c>
      <c r="L56" s="53">
        <v>55216.13</v>
      </c>
      <c r="M56" s="53">
        <v>0</v>
      </c>
      <c r="N56" s="53">
        <v>33603.6</v>
      </c>
      <c r="O56" s="53">
        <v>0</v>
      </c>
      <c r="P56" s="53">
        <v>0</v>
      </c>
      <c r="Q56" s="53">
        <v>0</v>
      </c>
      <c r="R56" s="53">
        <f t="shared" si="16"/>
        <v>0</v>
      </c>
      <c r="S56" s="53">
        <v>0</v>
      </c>
      <c r="T56" s="60">
        <v>0</v>
      </c>
      <c r="U56" s="59">
        <v>0</v>
      </c>
    </row>
    <row r="57" spans="1:21" ht="37.5" customHeight="1">
      <c r="A57" s="67"/>
      <c r="B57" s="61" t="s">
        <v>219</v>
      </c>
      <c r="C57" s="270" t="s">
        <v>202</v>
      </c>
      <c r="D57" s="270"/>
      <c r="E57" s="271">
        <v>53412</v>
      </c>
      <c r="F57" s="271"/>
      <c r="G57" s="53">
        <f t="shared" si="14"/>
        <v>6347.28</v>
      </c>
      <c r="H57" s="53">
        <f t="shared" si="12"/>
        <v>11.88362165805437</v>
      </c>
      <c r="I57" s="53">
        <f>SUM(N57+J57)</f>
        <v>6347.28</v>
      </c>
      <c r="J57" s="53">
        <f t="shared" si="15"/>
        <v>6347.28</v>
      </c>
      <c r="K57" s="53">
        <v>0</v>
      </c>
      <c r="L57" s="53">
        <v>6347.28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f t="shared" si="16"/>
        <v>0</v>
      </c>
      <c r="S57" s="53">
        <v>0</v>
      </c>
      <c r="T57" s="60">
        <v>0</v>
      </c>
      <c r="U57" s="59">
        <v>0</v>
      </c>
    </row>
    <row r="58" spans="1:21" ht="27" customHeight="1">
      <c r="A58" s="67"/>
      <c r="B58" s="61" t="s">
        <v>218</v>
      </c>
      <c r="C58" s="270" t="s">
        <v>217</v>
      </c>
      <c r="D58" s="270"/>
      <c r="E58" s="271">
        <v>189891</v>
      </c>
      <c r="F58" s="271"/>
      <c r="G58" s="53">
        <f t="shared" si="14"/>
        <v>74537.04000000001</v>
      </c>
      <c r="H58" s="53">
        <f t="shared" si="12"/>
        <v>39.25253961483167</v>
      </c>
      <c r="I58" s="53">
        <f>SUM(J58+M58+N58+O58+P58+Q58)</f>
        <v>74537.04000000001</v>
      </c>
      <c r="J58" s="53">
        <f t="shared" si="15"/>
        <v>74537.04000000001</v>
      </c>
      <c r="K58" s="53">
        <v>61680.9</v>
      </c>
      <c r="L58" s="53">
        <v>12856.14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f t="shared" si="16"/>
        <v>0</v>
      </c>
      <c r="S58" s="53">
        <v>0</v>
      </c>
      <c r="T58" s="60">
        <v>0</v>
      </c>
      <c r="U58" s="59">
        <v>0</v>
      </c>
    </row>
    <row r="59" spans="1:21" ht="24" customHeight="1">
      <c r="A59" s="66"/>
      <c r="B59" s="61" t="s">
        <v>103</v>
      </c>
      <c r="C59" s="270" t="s">
        <v>72</v>
      </c>
      <c r="D59" s="270"/>
      <c r="E59" s="271">
        <v>348614</v>
      </c>
      <c r="F59" s="271"/>
      <c r="G59" s="53">
        <f t="shared" si="14"/>
        <v>138030.42</v>
      </c>
      <c r="H59" s="53">
        <f t="shared" si="12"/>
        <v>39.59405531619499</v>
      </c>
      <c r="I59" s="53">
        <f>SUM(J59+M59+N59+O59+P59+Q59)</f>
        <v>138030.42</v>
      </c>
      <c r="J59" s="53">
        <f t="shared" si="15"/>
        <v>4402.11</v>
      </c>
      <c r="K59" s="53">
        <v>0</v>
      </c>
      <c r="L59" s="53">
        <v>4402.11</v>
      </c>
      <c r="M59" s="53">
        <v>0</v>
      </c>
      <c r="N59" s="53">
        <v>1698.4</v>
      </c>
      <c r="O59" s="53">
        <v>131929.91</v>
      </c>
      <c r="P59" s="53">
        <v>0</v>
      </c>
      <c r="Q59" s="53">
        <v>0</v>
      </c>
      <c r="R59" s="63">
        <v>0</v>
      </c>
      <c r="S59" s="63">
        <v>0</v>
      </c>
      <c r="T59" s="60">
        <v>0</v>
      </c>
      <c r="U59" s="59">
        <v>0</v>
      </c>
    </row>
    <row r="60" spans="1:21" s="55" customFormat="1" ht="18" customHeight="1">
      <c r="A60" s="255" t="s">
        <v>104</v>
      </c>
      <c r="B60" s="58"/>
      <c r="C60" s="284" t="s">
        <v>105</v>
      </c>
      <c r="D60" s="284"/>
      <c r="E60" s="276">
        <f>SUM(E61:F62)</f>
        <v>3812622</v>
      </c>
      <c r="F60" s="276"/>
      <c r="G60" s="57">
        <f>SUM(G62+G61)</f>
        <v>1953206.85</v>
      </c>
      <c r="H60" s="57">
        <f t="shared" si="12"/>
        <v>51.23001572146413</v>
      </c>
      <c r="I60" s="57">
        <f aca="true" t="shared" si="17" ref="I60:U60">SUM(I62+I61)</f>
        <v>1953206.85</v>
      </c>
      <c r="J60" s="57">
        <f t="shared" si="17"/>
        <v>1953206.85</v>
      </c>
      <c r="K60" s="57">
        <f t="shared" si="17"/>
        <v>0</v>
      </c>
      <c r="L60" s="57">
        <f t="shared" si="17"/>
        <v>1953206.85</v>
      </c>
      <c r="M60" s="57">
        <f t="shared" si="17"/>
        <v>0</v>
      </c>
      <c r="N60" s="57">
        <f t="shared" si="17"/>
        <v>0</v>
      </c>
      <c r="O60" s="57">
        <f t="shared" si="17"/>
        <v>0</v>
      </c>
      <c r="P60" s="57">
        <f t="shared" si="17"/>
        <v>0</v>
      </c>
      <c r="Q60" s="57">
        <f t="shared" si="17"/>
        <v>0</v>
      </c>
      <c r="R60" s="65">
        <f t="shared" si="17"/>
        <v>0</v>
      </c>
      <c r="S60" s="57">
        <f t="shared" si="17"/>
        <v>0</v>
      </c>
      <c r="T60" s="57">
        <f t="shared" si="17"/>
        <v>0</v>
      </c>
      <c r="U60" s="64">
        <f t="shared" si="17"/>
        <v>0</v>
      </c>
    </row>
    <row r="61" spans="1:21" ht="85.5" customHeight="1">
      <c r="A61" s="253"/>
      <c r="B61" s="61" t="s">
        <v>106</v>
      </c>
      <c r="C61" s="270" t="s">
        <v>107</v>
      </c>
      <c r="D61" s="270"/>
      <c r="E61" s="271">
        <v>3256717</v>
      </c>
      <c r="F61" s="271"/>
      <c r="G61" s="53">
        <f>SUM(I61+R61)</f>
        <v>1637675.73</v>
      </c>
      <c r="H61" s="53">
        <f t="shared" si="12"/>
        <v>50.2860927123849</v>
      </c>
      <c r="I61" s="53">
        <f>SUM(N61+J61)</f>
        <v>1637675.73</v>
      </c>
      <c r="J61" s="53">
        <f>SUM(K61:L61)</f>
        <v>1637675.73</v>
      </c>
      <c r="K61" s="53">
        <v>0</v>
      </c>
      <c r="L61" s="53">
        <v>1637675.73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f>SUM(S61)</f>
        <v>0</v>
      </c>
      <c r="S61" s="53">
        <v>0</v>
      </c>
      <c r="T61" s="60">
        <v>0</v>
      </c>
      <c r="U61" s="59">
        <v>0</v>
      </c>
    </row>
    <row r="62" spans="1:21" ht="25.5" customHeight="1">
      <c r="A62" s="254"/>
      <c r="B62" s="61" t="s">
        <v>216</v>
      </c>
      <c r="C62" s="270" t="s">
        <v>72</v>
      </c>
      <c r="D62" s="270"/>
      <c r="E62" s="271">
        <v>555905</v>
      </c>
      <c r="F62" s="271"/>
      <c r="G62" s="53">
        <f>SUM(I62+R62)</f>
        <v>315531.12</v>
      </c>
      <c r="H62" s="53">
        <f t="shared" si="12"/>
        <v>56.759899623137045</v>
      </c>
      <c r="I62" s="53">
        <f>SUM(N62+J62)</f>
        <v>315531.12</v>
      </c>
      <c r="J62" s="53">
        <f>SUM(K62:L62)</f>
        <v>315531.12</v>
      </c>
      <c r="K62" s="53">
        <v>0</v>
      </c>
      <c r="L62" s="53">
        <v>315531.12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63">
        <v>0</v>
      </c>
      <c r="S62" s="53">
        <v>0</v>
      </c>
      <c r="T62" s="60">
        <v>0</v>
      </c>
      <c r="U62" s="62">
        <v>0</v>
      </c>
    </row>
    <row r="63" spans="1:21" s="55" customFormat="1" ht="13.5" customHeight="1">
      <c r="A63" s="255" t="s">
        <v>108</v>
      </c>
      <c r="B63" s="58"/>
      <c r="C63" s="284" t="s">
        <v>109</v>
      </c>
      <c r="D63" s="284"/>
      <c r="E63" s="276">
        <f>SUM(E64:F69)</f>
        <v>12950554</v>
      </c>
      <c r="F63" s="276"/>
      <c r="G63" s="57">
        <f>SUM(G64:G69)</f>
        <v>6188077.83</v>
      </c>
      <c r="H63" s="57">
        <f t="shared" si="12"/>
        <v>47.78234066280099</v>
      </c>
      <c r="I63" s="57">
        <f aca="true" t="shared" si="18" ref="I63:U63">SUM(I64:I69)</f>
        <v>6188077.83</v>
      </c>
      <c r="J63" s="57">
        <f t="shared" si="18"/>
        <v>5471611.1899999995</v>
      </c>
      <c r="K63" s="57">
        <f t="shared" si="18"/>
        <v>3575557.63</v>
      </c>
      <c r="L63" s="57">
        <f t="shared" si="18"/>
        <v>1896053.56</v>
      </c>
      <c r="M63" s="57">
        <f t="shared" si="18"/>
        <v>82921.11</v>
      </c>
      <c r="N63" s="57">
        <f t="shared" si="18"/>
        <v>460851.05000000005</v>
      </c>
      <c r="O63" s="57">
        <f t="shared" si="18"/>
        <v>172694.48</v>
      </c>
      <c r="P63" s="57">
        <f t="shared" si="18"/>
        <v>0</v>
      </c>
      <c r="Q63" s="57">
        <f t="shared" si="18"/>
        <v>0</v>
      </c>
      <c r="R63" s="57">
        <f t="shared" si="18"/>
        <v>0</v>
      </c>
      <c r="S63" s="57">
        <f t="shared" si="18"/>
        <v>0</v>
      </c>
      <c r="T63" s="57">
        <f t="shared" si="18"/>
        <v>0</v>
      </c>
      <c r="U63" s="56">
        <f t="shared" si="18"/>
        <v>0</v>
      </c>
    </row>
    <row r="64" spans="1:21" ht="38.25" customHeight="1">
      <c r="A64" s="253"/>
      <c r="B64" s="61" t="s">
        <v>110</v>
      </c>
      <c r="C64" s="270" t="s">
        <v>111</v>
      </c>
      <c r="D64" s="270"/>
      <c r="E64" s="271">
        <v>966511</v>
      </c>
      <c r="F64" s="271"/>
      <c r="G64" s="53">
        <f aca="true" t="shared" si="19" ref="G64:G69">SUM(I64+R64)</f>
        <v>428020.89</v>
      </c>
      <c r="H64" s="53">
        <f t="shared" si="12"/>
        <v>44.285154540403575</v>
      </c>
      <c r="I64" s="53">
        <f>SUM(N64+J64+M64)</f>
        <v>428020.89</v>
      </c>
      <c r="J64" s="53">
        <f aca="true" t="shared" si="20" ref="J64:J69">SUM(K64:L64)</f>
        <v>366877.51</v>
      </c>
      <c r="K64" s="53">
        <v>241224.31</v>
      </c>
      <c r="L64" s="53">
        <v>125653.2</v>
      </c>
      <c r="M64" s="53">
        <v>39005.18</v>
      </c>
      <c r="N64" s="53">
        <v>22138.2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60">
        <v>0</v>
      </c>
      <c r="U64" s="59">
        <v>0</v>
      </c>
    </row>
    <row r="65" spans="1:21" ht="28.5" customHeight="1">
      <c r="A65" s="253"/>
      <c r="B65" s="61" t="s">
        <v>114</v>
      </c>
      <c r="C65" s="270" t="s">
        <v>115</v>
      </c>
      <c r="D65" s="270"/>
      <c r="E65" s="271">
        <v>9868645</v>
      </c>
      <c r="F65" s="271"/>
      <c r="G65" s="53">
        <f t="shared" si="19"/>
        <v>4941722.05</v>
      </c>
      <c r="H65" s="53">
        <f t="shared" si="12"/>
        <v>50.07498040511133</v>
      </c>
      <c r="I65" s="53">
        <f>SUM(N65+J65)</f>
        <v>4941722.05</v>
      </c>
      <c r="J65" s="53">
        <f t="shared" si="20"/>
        <v>4929789.59</v>
      </c>
      <c r="K65" s="53">
        <v>3189969.76</v>
      </c>
      <c r="L65" s="53">
        <v>1739819.83</v>
      </c>
      <c r="M65" s="53">
        <v>0</v>
      </c>
      <c r="N65" s="53">
        <v>11932.46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60">
        <v>0</v>
      </c>
      <c r="U65" s="59">
        <v>0</v>
      </c>
    </row>
    <row r="66" spans="1:21" ht="20.25" customHeight="1">
      <c r="A66" s="253"/>
      <c r="B66" s="61" t="s">
        <v>116</v>
      </c>
      <c r="C66" s="270" t="s">
        <v>117</v>
      </c>
      <c r="D66" s="270"/>
      <c r="E66" s="271">
        <v>991983</v>
      </c>
      <c r="F66" s="271"/>
      <c r="G66" s="53">
        <f t="shared" si="19"/>
        <v>470226.32</v>
      </c>
      <c r="H66" s="53">
        <f t="shared" si="12"/>
        <v>47.40265911815021</v>
      </c>
      <c r="I66" s="53">
        <f>SUM(N66+J66+M66)</f>
        <v>470226.32</v>
      </c>
      <c r="J66" s="53">
        <f t="shared" si="20"/>
        <v>0</v>
      </c>
      <c r="K66" s="53">
        <v>0</v>
      </c>
      <c r="L66" s="53">
        <v>0</v>
      </c>
      <c r="M66" s="53">
        <v>43915.93</v>
      </c>
      <c r="N66" s="53">
        <v>426310.39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60">
        <v>0</v>
      </c>
      <c r="U66" s="59">
        <v>0</v>
      </c>
    </row>
    <row r="67" spans="1:21" ht="23.25" customHeight="1">
      <c r="A67" s="253"/>
      <c r="B67" s="61" t="s">
        <v>215</v>
      </c>
      <c r="C67" s="270" t="s">
        <v>214</v>
      </c>
      <c r="D67" s="270"/>
      <c r="E67" s="271">
        <v>384230</v>
      </c>
      <c r="F67" s="271"/>
      <c r="G67" s="53">
        <f t="shared" si="19"/>
        <v>169768.12</v>
      </c>
      <c r="H67" s="53">
        <f t="shared" si="12"/>
        <v>44.183983551518615</v>
      </c>
      <c r="I67" s="53">
        <f>SUM(N67+J67)</f>
        <v>169768.12</v>
      </c>
      <c r="J67" s="53">
        <f t="shared" si="20"/>
        <v>169298.12</v>
      </c>
      <c r="K67" s="53">
        <v>144363.56</v>
      </c>
      <c r="L67" s="53">
        <v>24934.56</v>
      </c>
      <c r="M67" s="53">
        <v>0</v>
      </c>
      <c r="N67" s="53">
        <v>470</v>
      </c>
      <c r="O67" s="53">
        <v>0</v>
      </c>
      <c r="P67" s="53">
        <v>0</v>
      </c>
      <c r="Q67" s="53">
        <v>0</v>
      </c>
      <c r="R67" s="53">
        <f>SUM(S67)</f>
        <v>0</v>
      </c>
      <c r="S67" s="53">
        <v>0</v>
      </c>
      <c r="T67" s="60">
        <v>0</v>
      </c>
      <c r="U67" s="59">
        <v>0</v>
      </c>
    </row>
    <row r="68" spans="1:21" ht="80.25" customHeight="1">
      <c r="A68" s="253"/>
      <c r="B68" s="61" t="s">
        <v>213</v>
      </c>
      <c r="C68" s="285" t="s">
        <v>212</v>
      </c>
      <c r="D68" s="286"/>
      <c r="E68" s="271">
        <v>8472</v>
      </c>
      <c r="F68" s="271"/>
      <c r="G68" s="53">
        <f t="shared" si="19"/>
        <v>5645.97</v>
      </c>
      <c r="H68" s="53">
        <f t="shared" si="12"/>
        <v>66.64270538243626</v>
      </c>
      <c r="I68" s="53">
        <f>SUM(N68+J68)</f>
        <v>5645.97</v>
      </c>
      <c r="J68" s="53">
        <f t="shared" si="20"/>
        <v>5645.97</v>
      </c>
      <c r="K68" s="53">
        <v>0</v>
      </c>
      <c r="L68" s="53">
        <v>5645.97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f>SUM(S68)</f>
        <v>0</v>
      </c>
      <c r="S68" s="53">
        <v>0</v>
      </c>
      <c r="T68" s="60">
        <v>0</v>
      </c>
      <c r="U68" s="59">
        <v>0</v>
      </c>
    </row>
    <row r="69" spans="1:21" ht="28.5" customHeight="1">
      <c r="A69" s="254"/>
      <c r="B69" s="61" t="s">
        <v>118</v>
      </c>
      <c r="C69" s="270" t="s">
        <v>72</v>
      </c>
      <c r="D69" s="270"/>
      <c r="E69" s="271">
        <v>730713</v>
      </c>
      <c r="F69" s="271"/>
      <c r="G69" s="53">
        <f t="shared" si="19"/>
        <v>172694.48</v>
      </c>
      <c r="H69" s="53">
        <f t="shared" si="12"/>
        <v>23.633694761144252</v>
      </c>
      <c r="I69" s="53">
        <f>SUM(N69+J69+O69)</f>
        <v>172694.48</v>
      </c>
      <c r="J69" s="53">
        <f t="shared" si="20"/>
        <v>0</v>
      </c>
      <c r="K69" s="53"/>
      <c r="L69" s="53">
        <v>0</v>
      </c>
      <c r="M69" s="53">
        <v>0</v>
      </c>
      <c r="N69" s="53">
        <v>0</v>
      </c>
      <c r="O69" s="53">
        <v>172694.48</v>
      </c>
      <c r="P69" s="53">
        <v>0</v>
      </c>
      <c r="Q69" s="53">
        <v>0</v>
      </c>
      <c r="R69" s="53">
        <v>0</v>
      </c>
      <c r="S69" s="53">
        <v>0</v>
      </c>
      <c r="T69" s="60">
        <v>0</v>
      </c>
      <c r="U69" s="59">
        <v>0</v>
      </c>
    </row>
    <row r="70" spans="1:21" s="55" customFormat="1" ht="44.25" customHeight="1">
      <c r="A70" s="255" t="s">
        <v>119</v>
      </c>
      <c r="B70" s="58"/>
      <c r="C70" s="284" t="s">
        <v>120</v>
      </c>
      <c r="D70" s="284"/>
      <c r="E70" s="276">
        <f>SUM(E71:F74)</f>
        <v>1817214</v>
      </c>
      <c r="F70" s="276"/>
      <c r="G70" s="57">
        <f>SUM(G71:G74)</f>
        <v>1023882.33</v>
      </c>
      <c r="H70" s="57">
        <f t="shared" si="12"/>
        <v>56.343519805592514</v>
      </c>
      <c r="I70" s="57">
        <f aca="true" t="shared" si="21" ref="I70:U70">SUM(I71:I74)</f>
        <v>1023882.33</v>
      </c>
      <c r="J70" s="57">
        <f t="shared" si="21"/>
        <v>957581.33</v>
      </c>
      <c r="K70" s="57">
        <f t="shared" si="21"/>
        <v>832846.81</v>
      </c>
      <c r="L70" s="57">
        <f t="shared" si="21"/>
        <v>124734.51999999999</v>
      </c>
      <c r="M70" s="57">
        <f t="shared" si="21"/>
        <v>66171</v>
      </c>
      <c r="N70" s="57">
        <f t="shared" si="21"/>
        <v>130</v>
      </c>
      <c r="O70" s="57">
        <f t="shared" si="21"/>
        <v>0</v>
      </c>
      <c r="P70" s="57">
        <f t="shared" si="21"/>
        <v>0</v>
      </c>
      <c r="Q70" s="57">
        <f t="shared" si="21"/>
        <v>0</v>
      </c>
      <c r="R70" s="57">
        <f t="shared" si="21"/>
        <v>0</v>
      </c>
      <c r="S70" s="57">
        <f t="shared" si="21"/>
        <v>0</v>
      </c>
      <c r="T70" s="57">
        <f t="shared" si="21"/>
        <v>0</v>
      </c>
      <c r="U70" s="56">
        <f t="shared" si="21"/>
        <v>0</v>
      </c>
    </row>
    <row r="71" spans="1:21" ht="51" customHeight="1">
      <c r="A71" s="253"/>
      <c r="B71" s="61" t="s">
        <v>165</v>
      </c>
      <c r="C71" s="270" t="s">
        <v>166</v>
      </c>
      <c r="D71" s="270"/>
      <c r="E71" s="271">
        <v>136164</v>
      </c>
      <c r="F71" s="271"/>
      <c r="G71" s="53">
        <f>SUM(I71+R71)</f>
        <v>66171</v>
      </c>
      <c r="H71" s="53">
        <f t="shared" si="12"/>
        <v>48.59654534238125</v>
      </c>
      <c r="I71" s="53">
        <f>SUM(N71+J71+M71)</f>
        <v>66171</v>
      </c>
      <c r="J71" s="53">
        <f>SUM(K71:L71)</f>
        <v>0</v>
      </c>
      <c r="K71" s="53">
        <v>0</v>
      </c>
      <c r="L71" s="53">
        <v>0</v>
      </c>
      <c r="M71" s="53">
        <v>66171</v>
      </c>
      <c r="N71" s="53">
        <v>0</v>
      </c>
      <c r="O71" s="53">
        <v>0</v>
      </c>
      <c r="P71" s="53">
        <v>0</v>
      </c>
      <c r="Q71" s="53">
        <v>0</v>
      </c>
      <c r="R71" s="53">
        <f>SUM(S71)</f>
        <v>0</v>
      </c>
      <c r="S71" s="53">
        <v>0</v>
      </c>
      <c r="T71" s="60">
        <v>0</v>
      </c>
      <c r="U71" s="59">
        <v>0</v>
      </c>
    </row>
    <row r="72" spans="1:21" ht="40.5" customHeight="1">
      <c r="A72" s="253"/>
      <c r="B72" s="61" t="s">
        <v>121</v>
      </c>
      <c r="C72" s="270" t="s">
        <v>122</v>
      </c>
      <c r="D72" s="270"/>
      <c r="E72" s="271">
        <v>238400</v>
      </c>
      <c r="F72" s="271"/>
      <c r="G72" s="53">
        <f>SUM(I72+R72)</f>
        <v>164521.62</v>
      </c>
      <c r="H72" s="53">
        <f t="shared" si="12"/>
        <v>69.0107466442953</v>
      </c>
      <c r="I72" s="53">
        <f>SUM(N72+J72)</f>
        <v>164521.62</v>
      </c>
      <c r="J72" s="53">
        <f>SUM(K72:L72)</f>
        <v>164521.62</v>
      </c>
      <c r="K72" s="53">
        <v>146330.19</v>
      </c>
      <c r="L72" s="53">
        <v>18191.43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60">
        <v>0</v>
      </c>
      <c r="U72" s="59">
        <v>0</v>
      </c>
    </row>
    <row r="73" spans="1:21" ht="24.75" customHeight="1">
      <c r="A73" s="253"/>
      <c r="B73" s="61" t="s">
        <v>127</v>
      </c>
      <c r="C73" s="270" t="s">
        <v>128</v>
      </c>
      <c r="D73" s="270"/>
      <c r="E73" s="271">
        <v>1412650</v>
      </c>
      <c r="F73" s="271"/>
      <c r="G73" s="53">
        <f>SUM(I73+R73)</f>
        <v>793189.71</v>
      </c>
      <c r="H73" s="53">
        <f t="shared" si="12"/>
        <v>56.14906098467419</v>
      </c>
      <c r="I73" s="53">
        <f>SUM(N73+J73)</f>
        <v>793189.71</v>
      </c>
      <c r="J73" s="53">
        <f>SUM(K73:L73)</f>
        <v>793059.71</v>
      </c>
      <c r="K73" s="53">
        <v>686516.62</v>
      </c>
      <c r="L73" s="53">
        <v>106543.09</v>
      </c>
      <c r="M73" s="53">
        <v>0</v>
      </c>
      <c r="N73" s="53">
        <v>130</v>
      </c>
      <c r="O73" s="53">
        <v>0</v>
      </c>
      <c r="P73" s="53">
        <v>0</v>
      </c>
      <c r="Q73" s="53">
        <v>0</v>
      </c>
      <c r="R73" s="53">
        <f>SUM(S73)</f>
        <v>0</v>
      </c>
      <c r="S73" s="53">
        <v>0</v>
      </c>
      <c r="T73" s="60">
        <v>0</v>
      </c>
      <c r="U73" s="59">
        <v>0</v>
      </c>
    </row>
    <row r="74" spans="1:21" ht="25.5" customHeight="1">
      <c r="A74" s="254"/>
      <c r="B74" s="61" t="s">
        <v>211</v>
      </c>
      <c r="C74" s="270" t="s">
        <v>72</v>
      </c>
      <c r="D74" s="270"/>
      <c r="E74" s="271">
        <v>30000</v>
      </c>
      <c r="F74" s="271"/>
      <c r="G74" s="53">
        <v>0</v>
      </c>
      <c r="H74" s="53">
        <f t="shared" si="12"/>
        <v>0</v>
      </c>
      <c r="I74" s="53">
        <f>SUM(N74+J74+O74)</f>
        <v>0</v>
      </c>
      <c r="J74" s="53">
        <f>SUM(K74:L74)</f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60">
        <v>0</v>
      </c>
      <c r="U74" s="59">
        <v>0</v>
      </c>
    </row>
    <row r="75" spans="1:21" s="55" customFormat="1" ht="25.5" customHeight="1">
      <c r="A75" s="255" t="s">
        <v>130</v>
      </c>
      <c r="B75" s="58"/>
      <c r="C75" s="284" t="s">
        <v>131</v>
      </c>
      <c r="D75" s="284"/>
      <c r="E75" s="276">
        <f>SUM(E76:F81)</f>
        <v>7889180</v>
      </c>
      <c r="F75" s="276"/>
      <c r="G75" s="57">
        <f>SUM(G76:G81)</f>
        <v>4082102.7</v>
      </c>
      <c r="H75" s="57">
        <f t="shared" si="12"/>
        <v>51.74305441123159</v>
      </c>
      <c r="I75" s="57">
        <f aca="true" t="shared" si="22" ref="I75:U75">SUM(I76:I81)</f>
        <v>4082102.7</v>
      </c>
      <c r="J75" s="57">
        <f t="shared" si="22"/>
        <v>3964029.44</v>
      </c>
      <c r="K75" s="57">
        <f t="shared" si="22"/>
        <v>3334465.54</v>
      </c>
      <c r="L75" s="57">
        <f t="shared" si="22"/>
        <v>629563.8999999999</v>
      </c>
      <c r="M75" s="57">
        <f t="shared" si="22"/>
        <v>0</v>
      </c>
      <c r="N75" s="57">
        <f t="shared" si="22"/>
        <v>118073.26000000001</v>
      </c>
      <c r="O75" s="57">
        <f t="shared" si="22"/>
        <v>0</v>
      </c>
      <c r="P75" s="57">
        <f t="shared" si="22"/>
        <v>0</v>
      </c>
      <c r="Q75" s="57">
        <f t="shared" si="22"/>
        <v>0</v>
      </c>
      <c r="R75" s="57">
        <f t="shared" si="22"/>
        <v>0</v>
      </c>
      <c r="S75" s="57">
        <f t="shared" si="22"/>
        <v>0</v>
      </c>
      <c r="T75" s="57">
        <f t="shared" si="22"/>
        <v>0</v>
      </c>
      <c r="U75" s="56">
        <f t="shared" si="22"/>
        <v>0</v>
      </c>
    </row>
    <row r="76" spans="1:21" ht="36" customHeight="1">
      <c r="A76" s="253"/>
      <c r="B76" s="61" t="s">
        <v>132</v>
      </c>
      <c r="C76" s="270" t="s">
        <v>133</v>
      </c>
      <c r="D76" s="270"/>
      <c r="E76" s="271">
        <v>5909092</v>
      </c>
      <c r="F76" s="271"/>
      <c r="G76" s="53">
        <f aca="true" t="shared" si="23" ref="G76:G81">SUM(I76+R76)</f>
        <v>3078147.1500000004</v>
      </c>
      <c r="H76" s="53">
        <f t="shared" si="12"/>
        <v>52.09171138306867</v>
      </c>
      <c r="I76" s="53">
        <f aca="true" t="shared" si="24" ref="I76:I81">SUM(N76+J76)</f>
        <v>3078147.1500000004</v>
      </c>
      <c r="J76" s="53">
        <f aca="true" t="shared" si="25" ref="J76:J81">SUM(K76:L76)</f>
        <v>2981259.49</v>
      </c>
      <c r="K76" s="53">
        <v>2494280.49</v>
      </c>
      <c r="L76" s="53">
        <v>486979</v>
      </c>
      <c r="M76" s="53">
        <v>0</v>
      </c>
      <c r="N76" s="53">
        <v>96887.66</v>
      </c>
      <c r="O76" s="53">
        <v>0</v>
      </c>
      <c r="P76" s="53">
        <v>0</v>
      </c>
      <c r="Q76" s="53">
        <v>0</v>
      </c>
      <c r="R76" s="53">
        <f>SUM(S76)</f>
        <v>0</v>
      </c>
      <c r="S76" s="53">
        <v>0</v>
      </c>
      <c r="T76" s="60">
        <v>0</v>
      </c>
      <c r="U76" s="59">
        <v>0</v>
      </c>
    </row>
    <row r="77" spans="1:21" ht="55.5" customHeight="1">
      <c r="A77" s="253"/>
      <c r="B77" s="61" t="s">
        <v>149</v>
      </c>
      <c r="C77" s="270" t="s">
        <v>210</v>
      </c>
      <c r="D77" s="270"/>
      <c r="E77" s="271">
        <v>1261240</v>
      </c>
      <c r="F77" s="271"/>
      <c r="G77" s="53">
        <f t="shared" si="23"/>
        <v>646781.4999999999</v>
      </c>
      <c r="H77" s="53">
        <f t="shared" si="12"/>
        <v>51.28139767213218</v>
      </c>
      <c r="I77" s="53">
        <f t="shared" si="24"/>
        <v>646781.4999999999</v>
      </c>
      <c r="J77" s="53">
        <f t="shared" si="25"/>
        <v>635005.8999999999</v>
      </c>
      <c r="K77" s="53">
        <v>552798.44</v>
      </c>
      <c r="L77" s="53">
        <v>82207.46</v>
      </c>
      <c r="M77" s="53">
        <v>0</v>
      </c>
      <c r="N77" s="53">
        <v>11775.6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60">
        <v>0</v>
      </c>
      <c r="U77" s="59">
        <v>0</v>
      </c>
    </row>
    <row r="78" spans="1:21" ht="24.75" customHeight="1">
      <c r="A78" s="253"/>
      <c r="B78" s="61" t="s">
        <v>209</v>
      </c>
      <c r="C78" s="270" t="s">
        <v>208</v>
      </c>
      <c r="D78" s="270"/>
      <c r="E78" s="271">
        <v>664388</v>
      </c>
      <c r="F78" s="271"/>
      <c r="G78" s="53">
        <f t="shared" si="23"/>
        <v>339867.83999999997</v>
      </c>
      <c r="H78" s="53">
        <f t="shared" si="12"/>
        <v>51.155023871593094</v>
      </c>
      <c r="I78" s="53">
        <f t="shared" si="24"/>
        <v>339867.83999999997</v>
      </c>
      <c r="J78" s="53">
        <f t="shared" si="25"/>
        <v>339867.83999999997</v>
      </c>
      <c r="K78" s="53">
        <v>283566.49</v>
      </c>
      <c r="L78" s="53">
        <v>56301.35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f>SUM(S78)</f>
        <v>0</v>
      </c>
      <c r="S78" s="53">
        <v>0</v>
      </c>
      <c r="T78" s="60">
        <v>0</v>
      </c>
      <c r="U78" s="59">
        <v>0</v>
      </c>
    </row>
    <row r="79" spans="1:21" ht="26.25" customHeight="1">
      <c r="A79" s="253"/>
      <c r="B79" s="61" t="s">
        <v>207</v>
      </c>
      <c r="C79" s="270" t="s">
        <v>206</v>
      </c>
      <c r="D79" s="270"/>
      <c r="E79" s="271">
        <v>18000</v>
      </c>
      <c r="F79" s="271"/>
      <c r="G79" s="53">
        <f t="shared" si="23"/>
        <v>9410</v>
      </c>
      <c r="H79" s="53">
        <f t="shared" si="12"/>
        <v>52.27777777777778</v>
      </c>
      <c r="I79" s="53">
        <f t="shared" si="24"/>
        <v>9410</v>
      </c>
      <c r="J79" s="53">
        <f t="shared" si="25"/>
        <v>0</v>
      </c>
      <c r="K79" s="53">
        <v>0</v>
      </c>
      <c r="L79" s="53">
        <v>0</v>
      </c>
      <c r="M79" s="53">
        <v>0</v>
      </c>
      <c r="N79" s="53">
        <v>9410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60">
        <v>0</v>
      </c>
      <c r="U79" s="59">
        <v>0</v>
      </c>
    </row>
    <row r="80" spans="1:21" ht="26.25" customHeight="1">
      <c r="A80" s="253"/>
      <c r="B80" s="61" t="s">
        <v>205</v>
      </c>
      <c r="C80" s="270" t="s">
        <v>204</v>
      </c>
      <c r="D80" s="270"/>
      <c r="E80" s="271">
        <v>7660</v>
      </c>
      <c r="F80" s="271"/>
      <c r="G80" s="53">
        <f t="shared" si="23"/>
        <v>3820.12</v>
      </c>
      <c r="H80" s="53">
        <f t="shared" si="12"/>
        <v>49.8710182767624</v>
      </c>
      <c r="I80" s="53">
        <f t="shared" si="24"/>
        <v>3820.12</v>
      </c>
      <c r="J80" s="53">
        <f t="shared" si="25"/>
        <v>3820.12</v>
      </c>
      <c r="K80" s="53">
        <v>3820.12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f>SUM(S80)</f>
        <v>0</v>
      </c>
      <c r="S80" s="53">
        <v>0</v>
      </c>
      <c r="T80" s="60">
        <v>0</v>
      </c>
      <c r="U80" s="59">
        <v>0</v>
      </c>
    </row>
    <row r="81" spans="1:21" ht="35.25" customHeight="1">
      <c r="A81" s="254"/>
      <c r="B81" s="61" t="s">
        <v>203</v>
      </c>
      <c r="C81" s="270" t="s">
        <v>202</v>
      </c>
      <c r="D81" s="270"/>
      <c r="E81" s="271">
        <v>28800</v>
      </c>
      <c r="F81" s="271"/>
      <c r="G81" s="53">
        <f t="shared" si="23"/>
        <v>4076.09</v>
      </c>
      <c r="H81" s="53">
        <f t="shared" si="12"/>
        <v>14.153090277777777</v>
      </c>
      <c r="I81" s="53">
        <f t="shared" si="24"/>
        <v>4076.09</v>
      </c>
      <c r="J81" s="53">
        <f t="shared" si="25"/>
        <v>4076.09</v>
      </c>
      <c r="K81" s="53">
        <v>0</v>
      </c>
      <c r="L81" s="53">
        <v>4076.09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60">
        <v>0</v>
      </c>
      <c r="U81" s="59">
        <v>0</v>
      </c>
    </row>
    <row r="82" spans="1:21" s="55" customFormat="1" ht="42" customHeight="1">
      <c r="A82" s="255" t="s">
        <v>134</v>
      </c>
      <c r="B82" s="58"/>
      <c r="C82" s="284" t="s">
        <v>135</v>
      </c>
      <c r="D82" s="284"/>
      <c r="E82" s="276">
        <f>SUM(E83)</f>
        <v>58500</v>
      </c>
      <c r="F82" s="276"/>
      <c r="G82" s="57">
        <f>SUM(G83)</f>
        <v>7435.46</v>
      </c>
      <c r="H82" s="57">
        <f t="shared" si="12"/>
        <v>12.710188034188032</v>
      </c>
      <c r="I82" s="57">
        <f aca="true" t="shared" si="26" ref="I82:U82">SUM(I83)</f>
        <v>3448.46</v>
      </c>
      <c r="J82" s="57">
        <f t="shared" si="26"/>
        <v>3448.46</v>
      </c>
      <c r="K82" s="57">
        <f t="shared" si="26"/>
        <v>0</v>
      </c>
      <c r="L82" s="57">
        <f t="shared" si="26"/>
        <v>3448.46</v>
      </c>
      <c r="M82" s="57">
        <f t="shared" si="26"/>
        <v>0</v>
      </c>
      <c r="N82" s="57">
        <f t="shared" si="26"/>
        <v>0</v>
      </c>
      <c r="O82" s="57">
        <f t="shared" si="26"/>
        <v>0</v>
      </c>
      <c r="P82" s="57">
        <f t="shared" si="26"/>
        <v>0</v>
      </c>
      <c r="Q82" s="57">
        <f t="shared" si="26"/>
        <v>0</v>
      </c>
      <c r="R82" s="57">
        <f t="shared" si="26"/>
        <v>3987</v>
      </c>
      <c r="S82" s="57">
        <f t="shared" si="26"/>
        <v>3987</v>
      </c>
      <c r="T82" s="57">
        <f t="shared" si="26"/>
        <v>0</v>
      </c>
      <c r="U82" s="56">
        <f t="shared" si="26"/>
        <v>0</v>
      </c>
    </row>
    <row r="83" spans="1:21" ht="67.5" customHeight="1">
      <c r="A83" s="254"/>
      <c r="B83" s="61" t="s">
        <v>136</v>
      </c>
      <c r="C83" s="270" t="s">
        <v>137</v>
      </c>
      <c r="D83" s="270"/>
      <c r="E83" s="271">
        <v>58500</v>
      </c>
      <c r="F83" s="271"/>
      <c r="G83" s="53">
        <f>SUM(I83+R83)</f>
        <v>7435.46</v>
      </c>
      <c r="H83" s="53">
        <f t="shared" si="12"/>
        <v>12.710188034188032</v>
      </c>
      <c r="I83" s="53">
        <f>SUM(N83+J83)</f>
        <v>3448.46</v>
      </c>
      <c r="J83" s="53">
        <f>SUM(K83:L83)</f>
        <v>3448.46</v>
      </c>
      <c r="K83" s="53">
        <v>0</v>
      </c>
      <c r="L83" s="53">
        <v>3448.46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3987</v>
      </c>
      <c r="S83" s="53">
        <v>3987</v>
      </c>
      <c r="T83" s="60">
        <v>0</v>
      </c>
      <c r="U83" s="59">
        <v>0</v>
      </c>
    </row>
    <row r="84" spans="1:21" s="55" customFormat="1" ht="33.75" customHeight="1">
      <c r="A84" s="255" t="s">
        <v>167</v>
      </c>
      <c r="B84" s="58"/>
      <c r="C84" s="284" t="s">
        <v>169</v>
      </c>
      <c r="D84" s="284"/>
      <c r="E84" s="276">
        <f>SUM(E85:F87)</f>
        <v>99765</v>
      </c>
      <c r="F84" s="276"/>
      <c r="G84" s="57">
        <f>SUM(G85:G87)</f>
        <v>11330.02</v>
      </c>
      <c r="H84" s="57">
        <f t="shared" si="12"/>
        <v>11.35670826442139</v>
      </c>
      <c r="I84" s="57">
        <f aca="true" t="shared" si="27" ref="I84:U84">SUM(I85:I87)</f>
        <v>11330.02</v>
      </c>
      <c r="J84" s="57">
        <f t="shared" si="27"/>
        <v>4413</v>
      </c>
      <c r="K84" s="57">
        <f t="shared" si="27"/>
        <v>0</v>
      </c>
      <c r="L84" s="57">
        <f t="shared" si="27"/>
        <v>4413</v>
      </c>
      <c r="M84" s="57">
        <f t="shared" si="27"/>
        <v>0</v>
      </c>
      <c r="N84" s="57">
        <f t="shared" si="27"/>
        <v>0</v>
      </c>
      <c r="O84" s="57">
        <f t="shared" si="27"/>
        <v>6917.02</v>
      </c>
      <c r="P84" s="57">
        <f t="shared" si="27"/>
        <v>0</v>
      </c>
      <c r="Q84" s="57">
        <f t="shared" si="27"/>
        <v>0</v>
      </c>
      <c r="R84" s="57">
        <f t="shared" si="27"/>
        <v>0</v>
      </c>
      <c r="S84" s="57">
        <f t="shared" si="27"/>
        <v>0</v>
      </c>
      <c r="T84" s="57">
        <f t="shared" si="27"/>
        <v>0</v>
      </c>
      <c r="U84" s="56">
        <f t="shared" si="27"/>
        <v>0</v>
      </c>
    </row>
    <row r="85" spans="1:21" ht="16.5" customHeight="1">
      <c r="A85" s="253"/>
      <c r="B85" s="61" t="s">
        <v>201</v>
      </c>
      <c r="C85" s="270" t="s">
        <v>200</v>
      </c>
      <c r="D85" s="270"/>
      <c r="E85" s="271">
        <v>32000</v>
      </c>
      <c r="F85" s="271"/>
      <c r="G85" s="53">
        <f>SUM(I85+R85)</f>
        <v>0</v>
      </c>
      <c r="H85" s="53">
        <f t="shared" si="12"/>
        <v>0</v>
      </c>
      <c r="I85" s="53">
        <f>SUM(N85+J85+M85)</f>
        <v>0</v>
      </c>
      <c r="J85" s="53">
        <f>SUM(K85:L85)</f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f>SUM(S85)</f>
        <v>0</v>
      </c>
      <c r="S85" s="53">
        <v>0</v>
      </c>
      <c r="T85" s="60">
        <v>0</v>
      </c>
      <c r="U85" s="59">
        <v>0</v>
      </c>
    </row>
    <row r="86" spans="1:21" ht="33.75" customHeight="1">
      <c r="A86" s="253"/>
      <c r="B86" s="61" t="s">
        <v>199</v>
      </c>
      <c r="C86" s="270" t="s">
        <v>198</v>
      </c>
      <c r="D86" s="270"/>
      <c r="E86" s="271">
        <v>10000</v>
      </c>
      <c r="F86" s="271"/>
      <c r="G86" s="53">
        <v>0</v>
      </c>
      <c r="H86" s="53">
        <f t="shared" si="12"/>
        <v>0</v>
      </c>
      <c r="I86" s="53">
        <f>SUM(N86+J86+M86)</f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60">
        <v>0</v>
      </c>
      <c r="U86" s="59">
        <v>0</v>
      </c>
    </row>
    <row r="87" spans="1:21" ht="24.75" customHeight="1">
      <c r="A87" s="254"/>
      <c r="B87" s="61" t="s">
        <v>168</v>
      </c>
      <c r="C87" s="270" t="s">
        <v>72</v>
      </c>
      <c r="D87" s="270"/>
      <c r="E87" s="271">
        <v>57765</v>
      </c>
      <c r="F87" s="271"/>
      <c r="G87" s="53">
        <f>SUM(I87+R87)</f>
        <v>11330.02</v>
      </c>
      <c r="H87" s="53">
        <f t="shared" si="12"/>
        <v>19.613987708820222</v>
      </c>
      <c r="I87" s="53">
        <f>SUM(J87+M87+N87+O87+P87+Q87)</f>
        <v>11330.02</v>
      </c>
      <c r="J87" s="53">
        <f>SUM(K87:L87)</f>
        <v>4413</v>
      </c>
      <c r="K87" s="53">
        <v>0</v>
      </c>
      <c r="L87" s="53">
        <v>4413</v>
      </c>
      <c r="M87" s="53">
        <v>0</v>
      </c>
      <c r="N87" s="53">
        <v>0</v>
      </c>
      <c r="O87" s="53">
        <v>6917.02</v>
      </c>
      <c r="P87" s="53">
        <v>0</v>
      </c>
      <c r="Q87" s="53">
        <v>0</v>
      </c>
      <c r="R87" s="53">
        <f>SUM(S87)</f>
        <v>0</v>
      </c>
      <c r="S87" s="53">
        <v>0</v>
      </c>
      <c r="T87" s="60">
        <v>0</v>
      </c>
      <c r="U87" s="59">
        <v>0</v>
      </c>
    </row>
    <row r="88" spans="1:21" s="55" customFormat="1" ht="27" customHeight="1">
      <c r="A88" s="255" t="s">
        <v>197</v>
      </c>
      <c r="B88" s="58"/>
      <c r="C88" s="284" t="s">
        <v>196</v>
      </c>
      <c r="D88" s="284"/>
      <c r="E88" s="276">
        <f>SUM(E89)</f>
        <v>22000</v>
      </c>
      <c r="F88" s="276"/>
      <c r="G88" s="57">
        <f>SUM(G89)</f>
        <v>17146.33</v>
      </c>
      <c r="H88" s="57">
        <f t="shared" si="12"/>
        <v>77.93786363636364</v>
      </c>
      <c r="I88" s="57">
        <f aca="true" t="shared" si="28" ref="I88:U88">SUM(I89)</f>
        <v>17146.33</v>
      </c>
      <c r="J88" s="57">
        <f t="shared" si="28"/>
        <v>7795.22</v>
      </c>
      <c r="K88" s="57">
        <f t="shared" si="28"/>
        <v>0</v>
      </c>
      <c r="L88" s="57">
        <f t="shared" si="28"/>
        <v>7795.22</v>
      </c>
      <c r="M88" s="57">
        <f t="shared" si="28"/>
        <v>0</v>
      </c>
      <c r="N88" s="57">
        <f t="shared" si="28"/>
        <v>9351.11</v>
      </c>
      <c r="O88" s="57">
        <f t="shared" si="28"/>
        <v>0</v>
      </c>
      <c r="P88" s="57">
        <f t="shared" si="28"/>
        <v>0</v>
      </c>
      <c r="Q88" s="57">
        <f t="shared" si="28"/>
        <v>0</v>
      </c>
      <c r="R88" s="57">
        <f t="shared" si="28"/>
        <v>0</v>
      </c>
      <c r="S88" s="57">
        <f t="shared" si="28"/>
        <v>0</v>
      </c>
      <c r="T88" s="57">
        <f t="shared" si="28"/>
        <v>0</v>
      </c>
      <c r="U88" s="56">
        <f t="shared" si="28"/>
        <v>0</v>
      </c>
    </row>
    <row r="89" spans="1:21" ht="35.25" customHeight="1" thickBot="1">
      <c r="A89" s="253"/>
      <c r="B89" s="54" t="s">
        <v>195</v>
      </c>
      <c r="C89" s="292" t="s">
        <v>194</v>
      </c>
      <c r="D89" s="292"/>
      <c r="E89" s="293">
        <v>22000</v>
      </c>
      <c r="F89" s="293"/>
      <c r="G89" s="53">
        <f>SUM(I89+R89)</f>
        <v>17146.33</v>
      </c>
      <c r="H89" s="52">
        <f t="shared" si="12"/>
        <v>77.93786363636364</v>
      </c>
      <c r="I89" s="52">
        <f>SUM(N89+J89)</f>
        <v>17146.33</v>
      </c>
      <c r="J89" s="52">
        <f>SUM(K89:L89)</f>
        <v>7795.22</v>
      </c>
      <c r="K89" s="52">
        <v>0</v>
      </c>
      <c r="L89" s="52">
        <v>7795.22</v>
      </c>
      <c r="M89" s="52">
        <v>0</v>
      </c>
      <c r="N89" s="52">
        <v>9351.11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1">
        <v>0</v>
      </c>
      <c r="U89" s="50">
        <v>0</v>
      </c>
    </row>
    <row r="90" spans="1:21" ht="17.25" customHeight="1" thickBot="1">
      <c r="A90" s="289" t="s">
        <v>193</v>
      </c>
      <c r="B90" s="290"/>
      <c r="C90" s="290"/>
      <c r="D90" s="290"/>
      <c r="E90" s="291">
        <f>SUM(E16+E19+E22+E25+E28+E33+E35+E42+E46+E51+E60+E63+E70+E75+E82+E88+E49+E84)</f>
        <v>79083311</v>
      </c>
      <c r="F90" s="291"/>
      <c r="G90" s="49">
        <f>SUM(G16+G19+G22+G25+G28+G33+G35+G42+G46+G51+G60+G63+G70+G75+G82+G84+G88)</f>
        <v>28173510.839999996</v>
      </c>
      <c r="H90" s="49">
        <f t="shared" si="12"/>
        <v>35.62510279823767</v>
      </c>
      <c r="I90" s="49">
        <f aca="true" t="shared" si="29" ref="I90:U90">SUM(I16+I19+I22+I25+I28+I33+I35+I42+I46+I51+I60+I63+I70+I75+I82+I84+I88)</f>
        <v>27785605.729999997</v>
      </c>
      <c r="J90" s="49">
        <f t="shared" si="29"/>
        <v>25670642.99</v>
      </c>
      <c r="K90" s="49">
        <f t="shared" si="29"/>
        <v>18326042.01</v>
      </c>
      <c r="L90" s="49">
        <f t="shared" si="29"/>
        <v>7344600.98</v>
      </c>
      <c r="M90" s="49">
        <f t="shared" si="29"/>
        <v>782241.41</v>
      </c>
      <c r="N90" s="49">
        <f t="shared" si="29"/>
        <v>995785.76</v>
      </c>
      <c r="O90" s="49">
        <f t="shared" si="29"/>
        <v>311541.41000000003</v>
      </c>
      <c r="P90" s="49">
        <f t="shared" si="29"/>
        <v>0</v>
      </c>
      <c r="Q90" s="49">
        <f t="shared" si="29"/>
        <v>25394.16</v>
      </c>
      <c r="R90" s="49">
        <f t="shared" si="29"/>
        <v>387905.11</v>
      </c>
      <c r="S90" s="49">
        <f t="shared" si="29"/>
        <v>387905.11</v>
      </c>
      <c r="T90" s="48">
        <f t="shared" si="29"/>
        <v>50156.94</v>
      </c>
      <c r="U90" s="47">
        <f t="shared" si="29"/>
        <v>0</v>
      </c>
    </row>
    <row r="91" spans="7:10" ht="9.75">
      <c r="G91" s="46"/>
      <c r="I91" s="46"/>
      <c r="J91" s="46"/>
    </row>
    <row r="95" spans="9:10" ht="9.75">
      <c r="I95" s="46"/>
      <c r="J95" s="46"/>
    </row>
    <row r="97" ht="9.75">
      <c r="I97" s="46"/>
    </row>
  </sheetData>
  <sheetProtection/>
  <mergeCells count="197">
    <mergeCell ref="C68:D68"/>
    <mergeCell ref="E68:F68"/>
    <mergeCell ref="A49:A50"/>
    <mergeCell ref="A46:A48"/>
    <mergeCell ref="C49:D49"/>
    <mergeCell ref="C50:D50"/>
    <mergeCell ref="E50:F50"/>
    <mergeCell ref="E49:F49"/>
    <mergeCell ref="C65:D65"/>
    <mergeCell ref="E65:F65"/>
    <mergeCell ref="C48:D48"/>
    <mergeCell ref="E48:F48"/>
    <mergeCell ref="C46:D46"/>
    <mergeCell ref="E46:F46"/>
    <mergeCell ref="C47:D47"/>
    <mergeCell ref="E47:F47"/>
    <mergeCell ref="A90:D90"/>
    <mergeCell ref="E90:F90"/>
    <mergeCell ref="C87:D87"/>
    <mergeCell ref="E87:F87"/>
    <mergeCell ref="C88:D88"/>
    <mergeCell ref="E88:F88"/>
    <mergeCell ref="C89:D89"/>
    <mergeCell ref="E89:F89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61:D61"/>
    <mergeCell ref="E61:F61"/>
    <mergeCell ref="C58:D58"/>
    <mergeCell ref="E58:F58"/>
    <mergeCell ref="C60:D60"/>
    <mergeCell ref="E60:F60"/>
    <mergeCell ref="C54:D54"/>
    <mergeCell ref="E54:F54"/>
    <mergeCell ref="C59:D59"/>
    <mergeCell ref="E59:F59"/>
    <mergeCell ref="C55:D55"/>
    <mergeCell ref="E55:F55"/>
    <mergeCell ref="C56:D56"/>
    <mergeCell ref="E56:F56"/>
    <mergeCell ref="C57:D57"/>
    <mergeCell ref="E57:F57"/>
    <mergeCell ref="C51:D51"/>
    <mergeCell ref="E51:F51"/>
    <mergeCell ref="C52:D52"/>
    <mergeCell ref="E52:F52"/>
    <mergeCell ref="C53:D53"/>
    <mergeCell ref="E53:F53"/>
    <mergeCell ref="C43:D43"/>
    <mergeCell ref="E43:F43"/>
    <mergeCell ref="C44:D44"/>
    <mergeCell ref="E44:F44"/>
    <mergeCell ref="C45:D45"/>
    <mergeCell ref="E45:F45"/>
    <mergeCell ref="C42:D42"/>
    <mergeCell ref="E42:F42"/>
    <mergeCell ref="E41:F41"/>
    <mergeCell ref="C38:D38"/>
    <mergeCell ref="E38:F38"/>
    <mergeCell ref="C39:D39"/>
    <mergeCell ref="C40:D40"/>
    <mergeCell ref="E40:F40"/>
    <mergeCell ref="C41:D41"/>
    <mergeCell ref="E37:F37"/>
    <mergeCell ref="C34:D34"/>
    <mergeCell ref="E34:F34"/>
    <mergeCell ref="C35:D35"/>
    <mergeCell ref="E39:F39"/>
    <mergeCell ref="C36:D36"/>
    <mergeCell ref="E36:F36"/>
    <mergeCell ref="C37:D37"/>
    <mergeCell ref="C31:D31"/>
    <mergeCell ref="E31:F31"/>
    <mergeCell ref="C32:D32"/>
    <mergeCell ref="E32:F32"/>
    <mergeCell ref="E35:F35"/>
    <mergeCell ref="C33:D33"/>
    <mergeCell ref="E33:F33"/>
    <mergeCell ref="C26:D26"/>
    <mergeCell ref="E26:F26"/>
    <mergeCell ref="C28:D28"/>
    <mergeCell ref="E28:F28"/>
    <mergeCell ref="C30:D30"/>
    <mergeCell ref="E30:F30"/>
    <mergeCell ref="E29:F29"/>
    <mergeCell ref="C29:D29"/>
    <mergeCell ref="C27:D27"/>
    <mergeCell ref="E27:F27"/>
    <mergeCell ref="C23:D23"/>
    <mergeCell ref="E23:F23"/>
    <mergeCell ref="C19:D19"/>
    <mergeCell ref="C24:D24"/>
    <mergeCell ref="E24:F24"/>
    <mergeCell ref="C25:D25"/>
    <mergeCell ref="E25:F25"/>
    <mergeCell ref="C21:D21"/>
    <mergeCell ref="E21:F21"/>
    <mergeCell ref="C22:D22"/>
    <mergeCell ref="E22:F22"/>
    <mergeCell ref="G9:G14"/>
    <mergeCell ref="H9:H14"/>
    <mergeCell ref="C16:D16"/>
    <mergeCell ref="E16:F16"/>
    <mergeCell ref="C17:D17"/>
    <mergeCell ref="E17:F17"/>
    <mergeCell ref="E19:F19"/>
    <mergeCell ref="C20:D20"/>
    <mergeCell ref="E20:F20"/>
    <mergeCell ref="I10:I14"/>
    <mergeCell ref="C18:D18"/>
    <mergeCell ref="E18:F18"/>
    <mergeCell ref="I9:U9"/>
    <mergeCell ref="S11:S14"/>
    <mergeCell ref="T11:T12"/>
    <mergeCell ref="U11:U14"/>
    <mergeCell ref="J12:J14"/>
    <mergeCell ref="J10:Q11"/>
    <mergeCell ref="N12:N14"/>
    <mergeCell ref="C15:D15"/>
    <mergeCell ref="E15:F15"/>
    <mergeCell ref="A9:A14"/>
    <mergeCell ref="B9:B14"/>
    <mergeCell ref="C9:D14"/>
    <mergeCell ref="E9:F14"/>
    <mergeCell ref="R10:R14"/>
    <mergeCell ref="S10:U10"/>
    <mergeCell ref="K12:L13"/>
    <mergeCell ref="M12:M14"/>
    <mergeCell ref="T13:T14"/>
    <mergeCell ref="P12:P14"/>
    <mergeCell ref="Q12:Q14"/>
    <mergeCell ref="O12:O14"/>
    <mergeCell ref="A75:A81"/>
    <mergeCell ref="A82:A83"/>
    <mergeCell ref="A84:A87"/>
    <mergeCell ref="A88:A89"/>
    <mergeCell ref="A35:A41"/>
    <mergeCell ref="A42:A45"/>
    <mergeCell ref="A60:A62"/>
    <mergeCell ref="A63:A69"/>
    <mergeCell ref="A70:A74"/>
    <mergeCell ref="A16:A18"/>
    <mergeCell ref="A19:A21"/>
    <mergeCell ref="A22:A24"/>
    <mergeCell ref="A28:A32"/>
    <mergeCell ref="A33:A34"/>
    <mergeCell ref="A25:A27"/>
    <mergeCell ref="S1:T1"/>
    <mergeCell ref="S2:U2"/>
    <mergeCell ref="S3:U3"/>
    <mergeCell ref="A5:U5"/>
    <mergeCell ref="A8:U8"/>
    <mergeCell ref="A7:U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 xml:space="preserve">&amp;R&amp;"Times New Roman,Normalny"Załącznik Nr 2
do Informacji o przebiegu wykonania budżetu
Powiatu Opatowskiego za I półrocze 2013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1">
      <selection activeCell="A32" sqref="A32:F33"/>
    </sheetView>
  </sheetViews>
  <sheetFormatPr defaultColWidth="9.33203125" defaultRowHeight="12.75"/>
  <cols>
    <col min="1" max="1" width="5.5" style="85" bestFit="1" customWidth="1"/>
    <col min="2" max="2" width="44.83203125" style="85" customWidth="1"/>
    <col min="3" max="3" width="12.16015625" style="85" customWidth="1"/>
    <col min="4" max="4" width="16.5" style="85" customWidth="1"/>
    <col min="5" max="5" width="16.83203125" style="85" customWidth="1"/>
    <col min="6" max="6" width="11.33203125" style="85" customWidth="1"/>
    <col min="7" max="16384" width="9.33203125" style="85" customWidth="1"/>
  </cols>
  <sheetData>
    <row r="1" spans="6:9" ht="14.25">
      <c r="F1" s="100"/>
      <c r="G1" s="100"/>
      <c r="H1" s="100"/>
      <c r="I1" s="99"/>
    </row>
    <row r="2" spans="1:9" ht="14.25">
      <c r="A2" s="98"/>
      <c r="B2" s="98"/>
      <c r="C2" s="98"/>
      <c r="D2" s="98"/>
      <c r="E2" s="98"/>
      <c r="F2" s="100"/>
      <c r="G2" s="100"/>
      <c r="H2" s="100"/>
      <c r="I2" s="99"/>
    </row>
    <row r="3" spans="1:9" ht="14.25">
      <c r="A3" s="98"/>
      <c r="B3" s="98"/>
      <c r="C3" s="98"/>
      <c r="D3" s="98"/>
      <c r="E3" s="98"/>
      <c r="F3" s="100"/>
      <c r="G3" s="100"/>
      <c r="H3" s="100"/>
      <c r="I3" s="99"/>
    </row>
    <row r="4" spans="1:6" ht="14.25">
      <c r="A4" s="98"/>
      <c r="B4" s="98"/>
      <c r="C4" s="98"/>
      <c r="D4" s="98"/>
      <c r="E4" s="98"/>
      <c r="F4" s="98"/>
    </row>
    <row r="5" spans="1:6" ht="24.75" customHeight="1">
      <c r="A5" s="302" t="s">
        <v>326</v>
      </c>
      <c r="B5" s="302"/>
      <c r="C5" s="302"/>
      <c r="D5" s="302"/>
      <c r="E5" s="303"/>
      <c r="F5" s="303"/>
    </row>
    <row r="6" spans="1:6" ht="18.75" customHeight="1">
      <c r="A6" s="304"/>
      <c r="B6" s="305"/>
      <c r="C6" s="305"/>
      <c r="D6" s="305"/>
      <c r="E6" s="305"/>
      <c r="F6" s="305"/>
    </row>
    <row r="7" spans="1:6" ht="14.25">
      <c r="A7" s="306"/>
      <c r="B7" s="307"/>
      <c r="C7" s="307"/>
      <c r="D7" s="307"/>
      <c r="E7" s="307"/>
      <c r="F7" s="307"/>
    </row>
    <row r="8" spans="1:6" ht="15" customHeight="1">
      <c r="A8" s="308" t="s">
        <v>325</v>
      </c>
      <c r="B8" s="309" t="s">
        <v>324</v>
      </c>
      <c r="C8" s="299" t="s">
        <v>323</v>
      </c>
      <c r="D8" s="299" t="s">
        <v>153</v>
      </c>
      <c r="E8" s="299" t="s">
        <v>171</v>
      </c>
      <c r="F8" s="299" t="s">
        <v>147</v>
      </c>
    </row>
    <row r="9" spans="1:6" ht="15" customHeight="1">
      <c r="A9" s="308"/>
      <c r="B9" s="309"/>
      <c r="C9" s="309"/>
      <c r="D9" s="299"/>
      <c r="E9" s="299"/>
      <c r="F9" s="299"/>
    </row>
    <row r="10" spans="1:6" ht="15.75" customHeight="1">
      <c r="A10" s="308"/>
      <c r="B10" s="309"/>
      <c r="C10" s="309"/>
      <c r="D10" s="299"/>
      <c r="E10" s="299"/>
      <c r="F10" s="299"/>
    </row>
    <row r="11" spans="1:6" s="96" customFormat="1" ht="6.75" customHeight="1">
      <c r="A11" s="97">
        <v>1</v>
      </c>
      <c r="B11" s="97">
        <v>2</v>
      </c>
      <c r="C11" s="97">
        <v>3</v>
      </c>
      <c r="D11" s="97">
        <v>4</v>
      </c>
      <c r="E11" s="97">
        <v>4</v>
      </c>
      <c r="F11" s="97">
        <v>4</v>
      </c>
    </row>
    <row r="12" spans="1:6" ht="18.75" customHeight="1">
      <c r="A12" s="300" t="s">
        <v>322</v>
      </c>
      <c r="B12" s="300"/>
      <c r="C12" s="93"/>
      <c r="D12" s="91">
        <f>SUM(D13:D21)</f>
        <v>2496165</v>
      </c>
      <c r="E12" s="91">
        <f>SUM(E13:E21)</f>
        <v>5626212.779999999</v>
      </c>
      <c r="F12" s="91">
        <f>SUM(E12/D12)*100</f>
        <v>225.39426600405017</v>
      </c>
    </row>
    <row r="13" spans="1:6" ht="18.75" customHeight="1">
      <c r="A13" s="93" t="s">
        <v>302</v>
      </c>
      <c r="B13" s="94" t="s">
        <v>321</v>
      </c>
      <c r="C13" s="93" t="s">
        <v>319</v>
      </c>
      <c r="D13" s="92">
        <v>0</v>
      </c>
      <c r="E13" s="92">
        <v>0</v>
      </c>
      <c r="F13" s="91">
        <v>0</v>
      </c>
    </row>
    <row r="14" spans="1:6" ht="18.75" customHeight="1">
      <c r="A14" s="93" t="s">
        <v>300</v>
      </c>
      <c r="B14" s="94" t="s">
        <v>320</v>
      </c>
      <c r="C14" s="93" t="s">
        <v>319</v>
      </c>
      <c r="D14" s="92">
        <v>0</v>
      </c>
      <c r="E14" s="92">
        <v>0</v>
      </c>
      <c r="F14" s="91">
        <v>0</v>
      </c>
    </row>
    <row r="15" spans="1:6" ht="28.5" customHeight="1">
      <c r="A15" s="93" t="s">
        <v>297</v>
      </c>
      <c r="B15" s="95" t="s">
        <v>318</v>
      </c>
      <c r="C15" s="93" t="s">
        <v>317</v>
      </c>
      <c r="D15" s="92">
        <v>0</v>
      </c>
      <c r="E15" s="92">
        <v>0</v>
      </c>
      <c r="F15" s="91">
        <v>0</v>
      </c>
    </row>
    <row r="16" spans="1:6" ht="18.75" customHeight="1">
      <c r="A16" s="93" t="s">
        <v>294</v>
      </c>
      <c r="B16" s="94" t="s">
        <v>316</v>
      </c>
      <c r="C16" s="93" t="s">
        <v>315</v>
      </c>
      <c r="D16" s="92">
        <v>0</v>
      </c>
      <c r="E16" s="92">
        <v>0</v>
      </c>
      <c r="F16" s="91">
        <v>0</v>
      </c>
    </row>
    <row r="17" spans="1:6" ht="18.75" customHeight="1">
      <c r="A17" s="93" t="s">
        <v>291</v>
      </c>
      <c r="B17" s="94" t="s">
        <v>314</v>
      </c>
      <c r="C17" s="93" t="s">
        <v>313</v>
      </c>
      <c r="D17" s="92">
        <v>0</v>
      </c>
      <c r="E17" s="92">
        <v>0</v>
      </c>
      <c r="F17" s="91">
        <v>0</v>
      </c>
    </row>
    <row r="18" spans="1:6" ht="18.75" customHeight="1">
      <c r="A18" s="93" t="s">
        <v>288</v>
      </c>
      <c r="B18" s="94" t="s">
        <v>312</v>
      </c>
      <c r="C18" s="93" t="s">
        <v>311</v>
      </c>
      <c r="D18" s="92">
        <v>2496165</v>
      </c>
      <c r="E18" s="92">
        <v>4247109.38</v>
      </c>
      <c r="F18" s="91">
        <v>0</v>
      </c>
    </row>
    <row r="19" spans="1:6" ht="18.75" customHeight="1">
      <c r="A19" s="93" t="s">
        <v>285</v>
      </c>
      <c r="B19" s="94" t="s">
        <v>310</v>
      </c>
      <c r="C19" s="93" t="s">
        <v>309</v>
      </c>
      <c r="D19" s="92">
        <v>0</v>
      </c>
      <c r="E19" s="92">
        <v>0</v>
      </c>
      <c r="F19" s="91">
        <v>0</v>
      </c>
    </row>
    <row r="20" spans="1:6" ht="18.75" customHeight="1">
      <c r="A20" s="93" t="s">
        <v>308</v>
      </c>
      <c r="B20" s="94" t="s">
        <v>307</v>
      </c>
      <c r="C20" s="93" t="s">
        <v>306</v>
      </c>
      <c r="D20" s="92">
        <v>0</v>
      </c>
      <c r="E20" s="92">
        <v>1379103.4</v>
      </c>
      <c r="F20" s="92">
        <v>0</v>
      </c>
    </row>
    <row r="21" spans="1:6" ht="18.75" customHeight="1">
      <c r="A21" s="93" t="s">
        <v>305</v>
      </c>
      <c r="B21" s="94" t="s">
        <v>304</v>
      </c>
      <c r="C21" s="93" t="s">
        <v>289</v>
      </c>
      <c r="D21" s="92">
        <v>0</v>
      </c>
      <c r="E21" s="92">
        <v>0</v>
      </c>
      <c r="F21" s="91">
        <v>0</v>
      </c>
    </row>
    <row r="22" spans="1:6" ht="18.75" customHeight="1">
      <c r="A22" s="300" t="s">
        <v>303</v>
      </c>
      <c r="B22" s="300"/>
      <c r="C22" s="93"/>
      <c r="D22" s="91">
        <f>SUM(D23:D29)</f>
        <v>499992</v>
      </c>
      <c r="E22" s="91">
        <f>SUM(E23)</f>
        <v>249996</v>
      </c>
      <c r="F22" s="91">
        <f>SUM(E22/D22)*100</f>
        <v>50</v>
      </c>
    </row>
    <row r="23" spans="1:6" ht="18.75" customHeight="1">
      <c r="A23" s="93" t="s">
        <v>302</v>
      </c>
      <c r="B23" s="94" t="s">
        <v>301</v>
      </c>
      <c r="C23" s="93" t="s">
        <v>298</v>
      </c>
      <c r="D23" s="92">
        <v>499992</v>
      </c>
      <c r="E23" s="92">
        <v>249996</v>
      </c>
      <c r="F23" s="92">
        <f>SUM(E23/D23)*100</f>
        <v>50</v>
      </c>
    </row>
    <row r="24" spans="1:6" ht="18.75" customHeight="1">
      <c r="A24" s="93" t="s">
        <v>300</v>
      </c>
      <c r="B24" s="94" t="s">
        <v>299</v>
      </c>
      <c r="C24" s="93" t="s">
        <v>298</v>
      </c>
      <c r="D24" s="92">
        <v>0</v>
      </c>
      <c r="E24" s="92">
        <v>0</v>
      </c>
      <c r="F24" s="91">
        <v>0</v>
      </c>
    </row>
    <row r="25" spans="1:6" ht="38.25">
      <c r="A25" s="93" t="s">
        <v>297</v>
      </c>
      <c r="B25" s="95" t="s">
        <v>296</v>
      </c>
      <c r="C25" s="93" t="s">
        <v>295</v>
      </c>
      <c r="D25" s="92">
        <v>0</v>
      </c>
      <c r="E25" s="92">
        <v>0</v>
      </c>
      <c r="F25" s="91">
        <v>0</v>
      </c>
    </row>
    <row r="26" spans="1:6" ht="18.75" customHeight="1">
      <c r="A26" s="93" t="s">
        <v>294</v>
      </c>
      <c r="B26" s="94" t="s">
        <v>293</v>
      </c>
      <c r="C26" s="93" t="s">
        <v>292</v>
      </c>
      <c r="D26" s="92">
        <v>0</v>
      </c>
      <c r="E26" s="92">
        <v>0</v>
      </c>
      <c r="F26" s="91">
        <v>0</v>
      </c>
    </row>
    <row r="27" spans="1:6" ht="18.75" customHeight="1">
      <c r="A27" s="93" t="s">
        <v>291</v>
      </c>
      <c r="B27" s="94" t="s">
        <v>290</v>
      </c>
      <c r="C27" s="93" t="s">
        <v>289</v>
      </c>
      <c r="D27" s="92">
        <v>0</v>
      </c>
      <c r="E27" s="92">
        <v>0</v>
      </c>
      <c r="F27" s="91">
        <v>0</v>
      </c>
    </row>
    <row r="28" spans="1:6" ht="27" customHeight="1">
      <c r="A28" s="93" t="s">
        <v>288</v>
      </c>
      <c r="B28" s="95" t="s">
        <v>287</v>
      </c>
      <c r="C28" s="93" t="s">
        <v>286</v>
      </c>
      <c r="D28" s="92">
        <v>0</v>
      </c>
      <c r="E28" s="92">
        <v>0</v>
      </c>
      <c r="F28" s="91">
        <v>0</v>
      </c>
    </row>
    <row r="29" spans="1:6" ht="18.75" customHeight="1">
      <c r="A29" s="93" t="s">
        <v>285</v>
      </c>
      <c r="B29" s="94" t="s">
        <v>284</v>
      </c>
      <c r="C29" s="93" t="s">
        <v>283</v>
      </c>
      <c r="D29" s="92">
        <v>0</v>
      </c>
      <c r="E29" s="92">
        <v>0</v>
      </c>
      <c r="F29" s="91">
        <v>0</v>
      </c>
    </row>
    <row r="30" spans="1:6" ht="7.5" customHeight="1">
      <c r="A30" s="90"/>
      <c r="B30" s="89"/>
      <c r="C30" s="89"/>
      <c r="D30" s="89"/>
      <c r="E30" s="88"/>
      <c r="F30" s="88"/>
    </row>
    <row r="31" spans="1:6" ht="14.25">
      <c r="A31" s="87"/>
      <c r="B31" s="86"/>
      <c r="C31" s="86"/>
      <c r="D31" s="86"/>
      <c r="E31" s="86"/>
      <c r="F31" s="86"/>
    </row>
    <row r="32" spans="1:6" ht="14.25">
      <c r="A32" s="301"/>
      <c r="B32" s="301"/>
      <c r="C32" s="301"/>
      <c r="D32" s="301"/>
      <c r="E32" s="301"/>
      <c r="F32" s="301"/>
    </row>
    <row r="33" spans="1:6" ht="22.5" customHeight="1">
      <c r="A33" s="301"/>
      <c r="B33" s="301"/>
      <c r="C33" s="301"/>
      <c r="D33" s="301"/>
      <c r="E33" s="301"/>
      <c r="F33" s="301"/>
    </row>
  </sheetData>
  <sheetProtection/>
  <mergeCells count="12">
    <mergeCell ref="C8:C10"/>
    <mergeCell ref="D8:D10"/>
    <mergeCell ref="E8:E10"/>
    <mergeCell ref="F8:F10"/>
    <mergeCell ref="A12:B12"/>
    <mergeCell ref="A22:B22"/>
    <mergeCell ref="A32:F33"/>
    <mergeCell ref="A5:F5"/>
    <mergeCell ref="A6:F6"/>
    <mergeCell ref="A7:F7"/>
    <mergeCell ref="A8:A10"/>
    <mergeCell ref="B8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Roman,Normalny"&amp;8Załącznik Nr 3
do Informacji o przebiegu wykonania budżetu
Powiatu Opatowskiego za I półrocze 2013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pane ySplit="5355" topLeftCell="A1" activePane="bottomLeft" state="split"/>
      <selection pane="topLeft" activeCell="E10" sqref="E10:E15"/>
      <selection pane="bottomLeft" activeCell="G19" sqref="G19"/>
    </sheetView>
  </sheetViews>
  <sheetFormatPr defaultColWidth="9.33203125" defaultRowHeight="12.75"/>
  <cols>
    <col min="1" max="1" width="5.83203125" style="45" customWidth="1"/>
    <col min="2" max="2" width="6.83203125" style="45" customWidth="1"/>
    <col min="3" max="3" width="6.16015625" style="45" customWidth="1"/>
    <col min="4" max="4" width="12.66015625" style="45" customWidth="1"/>
    <col min="5" max="5" width="13.16015625" style="45" customWidth="1"/>
    <col min="6" max="6" width="9.16015625" style="45" customWidth="1"/>
    <col min="7" max="7" width="12.33203125" style="45" customWidth="1"/>
    <col min="8" max="8" width="12.83203125" style="45" customWidth="1"/>
    <col min="9" max="9" width="8.5" style="45" customWidth="1"/>
    <col min="10" max="11" width="12.66015625" style="45" customWidth="1"/>
    <col min="12" max="12" width="11.83203125" style="45" customWidth="1"/>
    <col min="13" max="13" width="11.33203125" style="45" customWidth="1"/>
    <col min="14" max="14" width="11.5" style="45" customWidth="1"/>
    <col min="15" max="15" width="11.83203125" style="45" customWidth="1"/>
    <col min="16" max="16" width="11" style="45" customWidth="1"/>
    <col min="17" max="18" width="11.16015625" style="45" customWidth="1"/>
    <col min="19" max="19" width="6.66015625" style="45" customWidth="1"/>
    <col min="20" max="16384" width="9.33203125" style="45" customWidth="1"/>
  </cols>
  <sheetData>
    <row r="1" spans="17:20" ht="10.5">
      <c r="Q1" s="352"/>
      <c r="R1" s="353"/>
      <c r="S1" s="134"/>
      <c r="T1" s="134"/>
    </row>
    <row r="2" spans="17:20" ht="10.5">
      <c r="Q2" s="352"/>
      <c r="R2" s="353"/>
      <c r="S2" s="353"/>
      <c r="T2" s="353"/>
    </row>
    <row r="3" spans="17:20" ht="10.5">
      <c r="Q3" s="352"/>
      <c r="R3" s="353"/>
      <c r="S3" s="353"/>
      <c r="T3" s="353"/>
    </row>
    <row r="4" spans="1:19" ht="9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ht="9.75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</row>
    <row r="6" spans="1:19" ht="9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ht="15.75">
      <c r="A7" s="251" t="s">
        <v>358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</row>
    <row r="8" spans="1:19" ht="10.5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</row>
    <row r="9" spans="1:19" ht="10.5" thickBo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</row>
    <row r="10" spans="1:19" ht="14.25" customHeight="1">
      <c r="A10" s="347" t="s">
        <v>0</v>
      </c>
      <c r="B10" s="337" t="s">
        <v>1</v>
      </c>
      <c r="C10" s="324" t="s">
        <v>357</v>
      </c>
      <c r="D10" s="337" t="s">
        <v>356</v>
      </c>
      <c r="E10" s="324" t="s">
        <v>355</v>
      </c>
      <c r="F10" s="319" t="s">
        <v>147</v>
      </c>
      <c r="G10" s="337" t="s">
        <v>342</v>
      </c>
      <c r="H10" s="324" t="s">
        <v>341</v>
      </c>
      <c r="I10" s="327" t="s">
        <v>147</v>
      </c>
      <c r="J10" s="336" t="s">
        <v>280</v>
      </c>
      <c r="K10" s="337"/>
      <c r="L10" s="337"/>
      <c r="M10" s="337"/>
      <c r="N10" s="337"/>
      <c r="O10" s="337"/>
      <c r="P10" s="337"/>
      <c r="Q10" s="337"/>
      <c r="R10" s="337"/>
      <c r="S10" s="338"/>
    </row>
    <row r="11" spans="1:19" ht="9.75" customHeight="1">
      <c r="A11" s="348"/>
      <c r="B11" s="322"/>
      <c r="C11" s="332"/>
      <c r="D11" s="322"/>
      <c r="E11" s="332"/>
      <c r="F11" s="320"/>
      <c r="G11" s="322"/>
      <c r="H11" s="325"/>
      <c r="I11" s="328"/>
      <c r="J11" s="334" t="s">
        <v>279</v>
      </c>
      <c r="K11" s="322" t="s">
        <v>354</v>
      </c>
      <c r="L11" s="322"/>
      <c r="M11" s="322"/>
      <c r="N11" s="322"/>
      <c r="O11" s="322"/>
      <c r="P11" s="322" t="s">
        <v>278</v>
      </c>
      <c r="Q11" s="322" t="s">
        <v>273</v>
      </c>
      <c r="R11" s="322"/>
      <c r="S11" s="345"/>
    </row>
    <row r="12" spans="1:19" ht="8.25" customHeight="1">
      <c r="A12" s="348"/>
      <c r="B12" s="322"/>
      <c r="C12" s="332"/>
      <c r="D12" s="322"/>
      <c r="E12" s="332"/>
      <c r="F12" s="320"/>
      <c r="G12" s="322"/>
      <c r="H12" s="325"/>
      <c r="I12" s="328"/>
      <c r="J12" s="334"/>
      <c r="K12" s="322"/>
      <c r="L12" s="322"/>
      <c r="M12" s="322"/>
      <c r="N12" s="322"/>
      <c r="O12" s="322"/>
      <c r="P12" s="322"/>
      <c r="Q12" s="322" t="s">
        <v>277</v>
      </c>
      <c r="R12" s="339" t="s">
        <v>276</v>
      </c>
      <c r="S12" s="340" t="s">
        <v>275</v>
      </c>
    </row>
    <row r="13" spans="1:19" ht="11.25" customHeight="1">
      <c r="A13" s="348"/>
      <c r="B13" s="322"/>
      <c r="C13" s="332"/>
      <c r="D13" s="322"/>
      <c r="E13" s="332"/>
      <c r="F13" s="320"/>
      <c r="G13" s="322"/>
      <c r="H13" s="325"/>
      <c r="I13" s="328"/>
      <c r="J13" s="334"/>
      <c r="K13" s="322" t="s">
        <v>353</v>
      </c>
      <c r="L13" s="322"/>
      <c r="M13" s="322" t="s">
        <v>352</v>
      </c>
      <c r="N13" s="322" t="s">
        <v>351</v>
      </c>
      <c r="O13" s="322" t="s">
        <v>350</v>
      </c>
      <c r="P13" s="322"/>
      <c r="Q13" s="322"/>
      <c r="R13" s="339"/>
      <c r="S13" s="340"/>
    </row>
    <row r="14" spans="1:19" ht="43.5" customHeight="1">
      <c r="A14" s="348"/>
      <c r="B14" s="322"/>
      <c r="C14" s="332"/>
      <c r="D14" s="322"/>
      <c r="E14" s="332"/>
      <c r="F14" s="320"/>
      <c r="G14" s="322"/>
      <c r="H14" s="325"/>
      <c r="I14" s="328"/>
      <c r="J14" s="334"/>
      <c r="K14" s="322"/>
      <c r="L14" s="322"/>
      <c r="M14" s="322"/>
      <c r="N14" s="322"/>
      <c r="O14" s="322"/>
      <c r="P14" s="322"/>
      <c r="Q14" s="322"/>
      <c r="R14" s="339" t="s">
        <v>267</v>
      </c>
      <c r="S14" s="340"/>
    </row>
    <row r="15" spans="1:19" ht="72" customHeight="1" thickBot="1">
      <c r="A15" s="349"/>
      <c r="B15" s="323"/>
      <c r="C15" s="333"/>
      <c r="D15" s="323"/>
      <c r="E15" s="333"/>
      <c r="F15" s="321"/>
      <c r="G15" s="323"/>
      <c r="H15" s="326"/>
      <c r="I15" s="329"/>
      <c r="J15" s="335"/>
      <c r="K15" s="183" t="s">
        <v>266</v>
      </c>
      <c r="L15" s="183" t="s">
        <v>265</v>
      </c>
      <c r="M15" s="323"/>
      <c r="N15" s="323"/>
      <c r="O15" s="323"/>
      <c r="P15" s="323"/>
      <c r="Q15" s="323"/>
      <c r="R15" s="346"/>
      <c r="S15" s="341"/>
    </row>
    <row r="16" spans="1:19" s="177" customFormat="1" ht="20.25" customHeight="1" thickBot="1">
      <c r="A16" s="181" t="s">
        <v>4</v>
      </c>
      <c r="B16" s="180" t="s">
        <v>5</v>
      </c>
      <c r="C16" s="180" t="s">
        <v>6</v>
      </c>
      <c r="D16" s="180" t="s">
        <v>7</v>
      </c>
      <c r="E16" s="180" t="s">
        <v>264</v>
      </c>
      <c r="F16" s="179" t="s">
        <v>263</v>
      </c>
      <c r="G16" s="182" t="s">
        <v>262</v>
      </c>
      <c r="H16" s="180" t="s">
        <v>261</v>
      </c>
      <c r="I16" s="179" t="s">
        <v>260</v>
      </c>
      <c r="J16" s="181" t="s">
        <v>259</v>
      </c>
      <c r="K16" s="180" t="s">
        <v>258</v>
      </c>
      <c r="L16" s="180" t="s">
        <v>257</v>
      </c>
      <c r="M16" s="180" t="s">
        <v>256</v>
      </c>
      <c r="N16" s="180" t="s">
        <v>255</v>
      </c>
      <c r="O16" s="180" t="s">
        <v>254</v>
      </c>
      <c r="P16" s="180" t="s">
        <v>253</v>
      </c>
      <c r="Q16" s="180" t="s">
        <v>252</v>
      </c>
      <c r="R16" s="179" t="s">
        <v>251</v>
      </c>
      <c r="S16" s="178" t="s">
        <v>250</v>
      </c>
    </row>
    <row r="17" spans="1:19" s="150" customFormat="1" ht="26.25" customHeight="1">
      <c r="A17" s="350" t="s">
        <v>9</v>
      </c>
      <c r="B17" s="156"/>
      <c r="C17" s="156"/>
      <c r="D17" s="153">
        <f>SUM(D19:D22)</f>
        <v>1499000</v>
      </c>
      <c r="E17" s="153">
        <f>SUM(E19:E22)</f>
        <v>32500</v>
      </c>
      <c r="F17" s="155">
        <f>SUM(E17/D17)*100</f>
        <v>2.1681120747164777</v>
      </c>
      <c r="G17" s="153">
        <f>SUM(G19:G22)</f>
        <v>1499000</v>
      </c>
      <c r="H17" s="153">
        <f>SUM(H19:H22)</f>
        <v>0</v>
      </c>
      <c r="I17" s="153">
        <f aca="true" t="shared" si="0" ref="I17:I38">SUM(H17/G17)*100</f>
        <v>0</v>
      </c>
      <c r="J17" s="153">
        <f>SUM(J19:J22)</f>
        <v>0</v>
      </c>
      <c r="K17" s="153">
        <f>SUM(K19)</f>
        <v>0</v>
      </c>
      <c r="L17" s="153">
        <f>SUM(L19:L22)</f>
        <v>0</v>
      </c>
      <c r="M17" s="153">
        <f>SUM(M19)</f>
        <v>0</v>
      </c>
      <c r="N17" s="153">
        <f>SUM(N19)</f>
        <v>0</v>
      </c>
      <c r="O17" s="153">
        <f>SUM(O19:O22)</f>
        <v>0</v>
      </c>
      <c r="P17" s="153">
        <f aca="true" t="shared" si="1" ref="P17:S18">SUM(P19)</f>
        <v>0</v>
      </c>
      <c r="Q17" s="153">
        <f t="shared" si="1"/>
        <v>0</v>
      </c>
      <c r="R17" s="153">
        <f t="shared" si="1"/>
        <v>0</v>
      </c>
      <c r="S17" s="176">
        <f t="shared" si="1"/>
        <v>0</v>
      </c>
    </row>
    <row r="18" spans="1:19" s="150" customFormat="1" ht="26.25" customHeight="1">
      <c r="A18" s="351"/>
      <c r="B18" s="310" t="s">
        <v>12</v>
      </c>
      <c r="C18" s="156"/>
      <c r="D18" s="165">
        <f>SUM(D19:D22)</f>
        <v>1499000</v>
      </c>
      <c r="E18" s="165">
        <f>SUM(E19:E22)</f>
        <v>32500</v>
      </c>
      <c r="F18" s="161">
        <f>SUM(E18/D18)*100</f>
        <v>2.1681120747164777</v>
      </c>
      <c r="G18" s="165">
        <f>SUM(G19:G22)</f>
        <v>1499000</v>
      </c>
      <c r="H18" s="165">
        <f>SUM(H19:H20)</f>
        <v>0</v>
      </c>
      <c r="I18" s="165">
        <f t="shared" si="0"/>
        <v>0</v>
      </c>
      <c r="J18" s="165">
        <f>SUM(J19:J20)</f>
        <v>0</v>
      </c>
      <c r="K18" s="165">
        <f>SUM(K20)</f>
        <v>0</v>
      </c>
      <c r="L18" s="165">
        <f>SUM(L19:L20)</f>
        <v>0</v>
      </c>
      <c r="M18" s="165">
        <f>SUM(M20)</f>
        <v>0</v>
      </c>
      <c r="N18" s="165">
        <f>SUM(N20)</f>
        <v>0</v>
      </c>
      <c r="O18" s="165">
        <f>SUM(O19:O20)</f>
        <v>0</v>
      </c>
      <c r="P18" s="165">
        <f t="shared" si="1"/>
        <v>0</v>
      </c>
      <c r="Q18" s="165">
        <f t="shared" si="1"/>
        <v>0</v>
      </c>
      <c r="R18" s="165">
        <f t="shared" si="1"/>
        <v>0</v>
      </c>
      <c r="S18" s="175">
        <f t="shared" si="1"/>
        <v>0</v>
      </c>
    </row>
    <row r="19" spans="1:19" s="134" customFormat="1" ht="35.25" customHeight="1">
      <c r="A19" s="344"/>
      <c r="B19" s="311"/>
      <c r="C19" s="174">
        <v>2110</v>
      </c>
      <c r="D19" s="173">
        <v>265000</v>
      </c>
      <c r="E19" s="162">
        <v>32500</v>
      </c>
      <c r="F19" s="161">
        <f>SUM(E19/D19)*100</f>
        <v>12.264150943396226</v>
      </c>
      <c r="G19" s="160">
        <v>265000</v>
      </c>
      <c r="H19" s="143">
        <v>0</v>
      </c>
      <c r="I19" s="165">
        <f t="shared" si="0"/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60">
        <v>0</v>
      </c>
      <c r="S19" s="140">
        <v>0</v>
      </c>
    </row>
    <row r="20" spans="1:19" s="134" customFormat="1" ht="35.25" customHeight="1">
      <c r="A20" s="163"/>
      <c r="B20" s="311"/>
      <c r="C20" s="174">
        <v>2119</v>
      </c>
      <c r="D20" s="173">
        <v>259000</v>
      </c>
      <c r="E20" s="162">
        <v>0</v>
      </c>
      <c r="F20" s="161">
        <f>SUM(E20/D20)*100</f>
        <v>0</v>
      </c>
      <c r="G20" s="160">
        <v>259000</v>
      </c>
      <c r="H20" s="143">
        <v>0</v>
      </c>
      <c r="I20" s="165">
        <f t="shared" si="0"/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60">
        <v>0</v>
      </c>
      <c r="S20" s="140">
        <v>0</v>
      </c>
    </row>
    <row r="21" spans="1:19" s="134" customFormat="1" ht="35.25" customHeight="1">
      <c r="A21" s="163"/>
      <c r="B21" s="311"/>
      <c r="C21" s="174" t="s">
        <v>172</v>
      </c>
      <c r="D21" s="173">
        <v>467000</v>
      </c>
      <c r="E21" s="162">
        <v>0</v>
      </c>
      <c r="F21" s="161">
        <v>0</v>
      </c>
      <c r="G21" s="160">
        <v>467000</v>
      </c>
      <c r="H21" s="143">
        <v>0</v>
      </c>
      <c r="I21" s="165">
        <f t="shared" si="0"/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60">
        <v>0</v>
      </c>
      <c r="S21" s="140">
        <v>0</v>
      </c>
    </row>
    <row r="22" spans="1:19" s="134" customFormat="1" ht="35.25" customHeight="1">
      <c r="A22" s="163"/>
      <c r="B22" s="312"/>
      <c r="C22" s="174">
        <v>6419</v>
      </c>
      <c r="D22" s="173">
        <v>508000</v>
      </c>
      <c r="E22" s="162">
        <v>0</v>
      </c>
      <c r="F22" s="161">
        <f aca="true" t="shared" si="2" ref="F22:F38">SUM(E22/D22)*100</f>
        <v>0</v>
      </c>
      <c r="G22" s="160">
        <v>508000</v>
      </c>
      <c r="H22" s="143">
        <v>0</v>
      </c>
      <c r="I22" s="143">
        <f t="shared" si="0"/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1">
        <v>0</v>
      </c>
      <c r="S22" s="140">
        <v>0</v>
      </c>
    </row>
    <row r="23" spans="1:19" s="150" customFormat="1" ht="30.75" customHeight="1">
      <c r="A23" s="342" t="s">
        <v>36</v>
      </c>
      <c r="B23" s="330" t="s">
        <v>38</v>
      </c>
      <c r="C23" s="156"/>
      <c r="D23" s="171">
        <f>SUM(D24)</f>
        <v>35000</v>
      </c>
      <c r="E23" s="171">
        <f>SUM(E24)</f>
        <v>27350</v>
      </c>
      <c r="F23" s="172">
        <f t="shared" si="2"/>
        <v>78.14285714285715</v>
      </c>
      <c r="G23" s="171">
        <f>SUM(G24)</f>
        <v>35000</v>
      </c>
      <c r="H23" s="171">
        <f>SUM(H24)</f>
        <v>1017</v>
      </c>
      <c r="I23" s="153">
        <f t="shared" si="0"/>
        <v>2.9057142857142857</v>
      </c>
      <c r="J23" s="152">
        <f>SUM(K23:L23)</f>
        <v>1017</v>
      </c>
      <c r="K23" s="152">
        <f aca="true" t="shared" si="3" ref="K23:Q23">SUM(K24)</f>
        <v>0</v>
      </c>
      <c r="L23" s="152">
        <f t="shared" si="3"/>
        <v>1017</v>
      </c>
      <c r="M23" s="152">
        <f t="shared" si="3"/>
        <v>0</v>
      </c>
      <c r="N23" s="152">
        <f t="shared" si="3"/>
        <v>0</v>
      </c>
      <c r="O23" s="152">
        <f t="shared" si="3"/>
        <v>0</v>
      </c>
      <c r="P23" s="152">
        <f t="shared" si="3"/>
        <v>0</v>
      </c>
      <c r="Q23" s="152">
        <f t="shared" si="3"/>
        <v>0</v>
      </c>
      <c r="R23" s="160">
        <v>0</v>
      </c>
      <c r="S23" s="140">
        <v>0</v>
      </c>
    </row>
    <row r="24" spans="1:19" s="134" customFormat="1" ht="33" customHeight="1">
      <c r="A24" s="343"/>
      <c r="B24" s="331"/>
      <c r="C24" s="170" t="s">
        <v>14</v>
      </c>
      <c r="D24" s="169">
        <v>35000</v>
      </c>
      <c r="E24" s="169">
        <v>27350</v>
      </c>
      <c r="F24" s="169">
        <f t="shared" si="2"/>
        <v>78.14285714285715</v>
      </c>
      <c r="G24" s="168">
        <v>35000</v>
      </c>
      <c r="H24" s="143">
        <v>1017</v>
      </c>
      <c r="I24" s="153">
        <f t="shared" si="0"/>
        <v>2.9057142857142857</v>
      </c>
      <c r="J24" s="143">
        <v>1017</v>
      </c>
      <c r="K24" s="143">
        <v>0</v>
      </c>
      <c r="L24" s="143">
        <v>1017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60">
        <v>0</v>
      </c>
      <c r="S24" s="159">
        <v>0</v>
      </c>
    </row>
    <row r="25" spans="1:19" s="150" customFormat="1" ht="24.75" customHeight="1">
      <c r="A25" s="342" t="s">
        <v>40</v>
      </c>
      <c r="B25" s="156"/>
      <c r="C25" s="156"/>
      <c r="D25" s="153">
        <f>SUM(D26:D28)</f>
        <v>312000</v>
      </c>
      <c r="E25" s="153">
        <f>SUM(E26:E28)</f>
        <v>188600</v>
      </c>
      <c r="F25" s="167">
        <f t="shared" si="2"/>
        <v>60.44871794871794</v>
      </c>
      <c r="G25" s="153">
        <f>SUM(G26:G28)</f>
        <v>312000</v>
      </c>
      <c r="H25" s="153">
        <f>SUM(H26:H28)</f>
        <v>159174.7</v>
      </c>
      <c r="I25" s="153">
        <f t="shared" si="0"/>
        <v>51.01753205128205</v>
      </c>
      <c r="J25" s="152">
        <f aca="true" t="shared" si="4" ref="J25:S25">SUM(J26:J28)</f>
        <v>159174.7</v>
      </c>
      <c r="K25" s="152">
        <f t="shared" si="4"/>
        <v>109913.22</v>
      </c>
      <c r="L25" s="152">
        <f t="shared" si="4"/>
        <v>49261.479999999996</v>
      </c>
      <c r="M25" s="152">
        <f t="shared" si="4"/>
        <v>0</v>
      </c>
      <c r="N25" s="152">
        <f t="shared" si="4"/>
        <v>0</v>
      </c>
      <c r="O25" s="152">
        <f t="shared" si="4"/>
        <v>0</v>
      </c>
      <c r="P25" s="152">
        <f t="shared" si="4"/>
        <v>0</v>
      </c>
      <c r="Q25" s="152">
        <f t="shared" si="4"/>
        <v>0</v>
      </c>
      <c r="R25" s="152">
        <f t="shared" si="4"/>
        <v>0</v>
      </c>
      <c r="S25" s="151">
        <f t="shared" si="4"/>
        <v>0</v>
      </c>
    </row>
    <row r="26" spans="1:19" s="134" customFormat="1" ht="37.5" customHeight="1">
      <c r="A26" s="344"/>
      <c r="B26" s="156" t="s">
        <v>42</v>
      </c>
      <c r="C26" s="156" t="s">
        <v>14</v>
      </c>
      <c r="D26" s="162">
        <v>45000</v>
      </c>
      <c r="E26" s="162">
        <v>45000</v>
      </c>
      <c r="F26" s="161">
        <f t="shared" si="2"/>
        <v>100</v>
      </c>
      <c r="G26" s="160">
        <v>45000</v>
      </c>
      <c r="H26" s="143">
        <v>32000</v>
      </c>
      <c r="I26" s="153">
        <f t="shared" si="0"/>
        <v>71.11111111111111</v>
      </c>
      <c r="J26" s="143">
        <v>32000</v>
      </c>
      <c r="K26" s="143">
        <v>0</v>
      </c>
      <c r="L26" s="143">
        <v>32000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66">
        <v>0</v>
      </c>
      <c r="S26" s="159">
        <v>0</v>
      </c>
    </row>
    <row r="27" spans="1:19" s="134" customFormat="1" ht="31.5" customHeight="1">
      <c r="A27" s="344"/>
      <c r="B27" s="156" t="s">
        <v>46</v>
      </c>
      <c r="C27" s="156" t="s">
        <v>14</v>
      </c>
      <c r="D27" s="162">
        <v>5000</v>
      </c>
      <c r="E27" s="162">
        <v>2500</v>
      </c>
      <c r="F27" s="161">
        <f t="shared" si="2"/>
        <v>50</v>
      </c>
      <c r="G27" s="160">
        <v>5000</v>
      </c>
      <c r="H27" s="143">
        <v>0</v>
      </c>
      <c r="I27" s="153">
        <f t="shared" si="0"/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f>SUM(Q27)</f>
        <v>0</v>
      </c>
      <c r="Q27" s="143">
        <v>0</v>
      </c>
      <c r="R27" s="160">
        <v>0</v>
      </c>
      <c r="S27" s="159">
        <v>0</v>
      </c>
    </row>
    <row r="28" spans="1:19" s="134" customFormat="1" ht="29.25" customHeight="1">
      <c r="A28" s="344"/>
      <c r="B28" s="156" t="s">
        <v>48</v>
      </c>
      <c r="C28" s="156" t="s">
        <v>14</v>
      </c>
      <c r="D28" s="162">
        <v>262000</v>
      </c>
      <c r="E28" s="162">
        <v>141100</v>
      </c>
      <c r="F28" s="161">
        <f t="shared" si="2"/>
        <v>53.854961832061065</v>
      </c>
      <c r="G28" s="160">
        <v>262000</v>
      </c>
      <c r="H28" s="143">
        <v>127174.7</v>
      </c>
      <c r="I28" s="165">
        <f t="shared" si="0"/>
        <v>48.53996183206107</v>
      </c>
      <c r="J28" s="143">
        <f>SUM(K28:L28)</f>
        <v>127174.7</v>
      </c>
      <c r="K28" s="143">
        <v>109913.22</v>
      </c>
      <c r="L28" s="143">
        <v>17261.48</v>
      </c>
      <c r="M28" s="143">
        <v>0</v>
      </c>
      <c r="N28" s="143">
        <v>0</v>
      </c>
      <c r="O28" s="143">
        <v>0</v>
      </c>
      <c r="P28" s="143">
        <f>SUM(Q28)</f>
        <v>0</v>
      </c>
      <c r="Q28" s="143">
        <v>0</v>
      </c>
      <c r="R28" s="160">
        <v>0</v>
      </c>
      <c r="S28" s="159">
        <v>0</v>
      </c>
    </row>
    <row r="29" spans="1:19" s="150" customFormat="1" ht="23.25" customHeight="1">
      <c r="A29" s="164" t="s">
        <v>50</v>
      </c>
      <c r="B29" s="156"/>
      <c r="C29" s="156"/>
      <c r="D29" s="154">
        <f>SUM(D30:D31)</f>
        <v>163086</v>
      </c>
      <c r="E29" s="154">
        <f>SUM(E30:E31)</f>
        <v>95361.53</v>
      </c>
      <c r="F29" s="155">
        <f t="shared" si="2"/>
        <v>58.47315526777284</v>
      </c>
      <c r="G29" s="154">
        <f>SUM(G30:G31)</f>
        <v>163086</v>
      </c>
      <c r="H29" s="154">
        <f>SUM(H30:H31)</f>
        <v>89709.53</v>
      </c>
      <c r="I29" s="153">
        <f t="shared" si="0"/>
        <v>55.007499110898536</v>
      </c>
      <c r="J29" s="152">
        <f aca="true" t="shared" si="5" ref="J29:S29">SUM(J30:J31)</f>
        <v>89709.53</v>
      </c>
      <c r="K29" s="152">
        <f t="shared" si="5"/>
        <v>82087.25</v>
      </c>
      <c r="L29" s="152">
        <f t="shared" si="5"/>
        <v>7622.28</v>
      </c>
      <c r="M29" s="152">
        <f t="shared" si="5"/>
        <v>0</v>
      </c>
      <c r="N29" s="152">
        <f t="shared" si="5"/>
        <v>0</v>
      </c>
      <c r="O29" s="152">
        <f t="shared" si="5"/>
        <v>0</v>
      </c>
      <c r="P29" s="152">
        <f t="shared" si="5"/>
        <v>0</v>
      </c>
      <c r="Q29" s="152">
        <f t="shared" si="5"/>
        <v>0</v>
      </c>
      <c r="R29" s="152">
        <f t="shared" si="5"/>
        <v>0</v>
      </c>
      <c r="S29" s="151">
        <f t="shared" si="5"/>
        <v>0</v>
      </c>
    </row>
    <row r="30" spans="1:19" s="134" customFormat="1" ht="28.5" customHeight="1">
      <c r="A30" s="163"/>
      <c r="B30" s="156" t="s">
        <v>52</v>
      </c>
      <c r="C30" s="156" t="s">
        <v>14</v>
      </c>
      <c r="D30" s="162">
        <v>146086</v>
      </c>
      <c r="E30" s="162">
        <v>78700</v>
      </c>
      <c r="F30" s="161">
        <f t="shared" si="2"/>
        <v>53.87237654532262</v>
      </c>
      <c r="G30" s="160">
        <v>146086</v>
      </c>
      <c r="H30" s="143">
        <v>73048</v>
      </c>
      <c r="I30" s="153">
        <f t="shared" si="0"/>
        <v>50.003422641457774</v>
      </c>
      <c r="J30" s="143">
        <v>73048</v>
      </c>
      <c r="K30" s="143">
        <v>73048</v>
      </c>
      <c r="L30" s="143">
        <v>0</v>
      </c>
      <c r="M30" s="143">
        <v>0</v>
      </c>
      <c r="N30" s="143">
        <v>0</v>
      </c>
      <c r="O30" s="143">
        <v>0</v>
      </c>
      <c r="P30" s="143">
        <f>SUM(Q30)</f>
        <v>0</v>
      </c>
      <c r="Q30" s="143">
        <v>0</v>
      </c>
      <c r="R30" s="160">
        <v>0</v>
      </c>
      <c r="S30" s="159">
        <v>0</v>
      </c>
    </row>
    <row r="31" spans="1:19" s="134" customFormat="1" ht="26.25" customHeight="1">
      <c r="A31" s="163"/>
      <c r="B31" s="156" t="s">
        <v>61</v>
      </c>
      <c r="C31" s="156" t="s">
        <v>14</v>
      </c>
      <c r="D31" s="162">
        <v>17000</v>
      </c>
      <c r="E31" s="162">
        <v>16661.53</v>
      </c>
      <c r="F31" s="161">
        <f t="shared" si="2"/>
        <v>98.00899999999999</v>
      </c>
      <c r="G31" s="160">
        <v>17000</v>
      </c>
      <c r="H31" s="143">
        <v>16661.53</v>
      </c>
      <c r="I31" s="153">
        <f t="shared" si="0"/>
        <v>98.00899999999999</v>
      </c>
      <c r="J31" s="143">
        <f>SUM(K31:L31)</f>
        <v>16661.53</v>
      </c>
      <c r="K31" s="143">
        <v>9039.25</v>
      </c>
      <c r="L31" s="143">
        <v>7622.28</v>
      </c>
      <c r="M31" s="143">
        <v>0</v>
      </c>
      <c r="N31" s="143">
        <v>0</v>
      </c>
      <c r="O31" s="143">
        <v>0</v>
      </c>
      <c r="P31" s="143">
        <f>SUM(Q31)</f>
        <v>0</v>
      </c>
      <c r="Q31" s="143">
        <v>0</v>
      </c>
      <c r="R31" s="160">
        <v>0</v>
      </c>
      <c r="S31" s="159">
        <v>0</v>
      </c>
    </row>
    <row r="32" spans="1:19" s="150" customFormat="1" ht="26.25" customHeight="1">
      <c r="A32" s="313">
        <v>754</v>
      </c>
      <c r="B32" s="157"/>
      <c r="C32" s="156"/>
      <c r="D32" s="154">
        <f>SUM(D33:D33)</f>
        <v>3377146</v>
      </c>
      <c r="E32" s="154">
        <f>SUM(E33:E33)</f>
        <v>2138862</v>
      </c>
      <c r="F32" s="155">
        <f t="shared" si="2"/>
        <v>63.3334182176311</v>
      </c>
      <c r="G32" s="154">
        <f>SUM(G33:G33)</f>
        <v>3377146</v>
      </c>
      <c r="H32" s="154">
        <f>SUM(H33:H33)</f>
        <v>1803595.9400000002</v>
      </c>
      <c r="I32" s="153">
        <f t="shared" si="0"/>
        <v>53.405921449650094</v>
      </c>
      <c r="J32" s="152">
        <f>SUM(K32:L32)</f>
        <v>1759342.6500000001</v>
      </c>
      <c r="K32" s="152">
        <f aca="true" t="shared" si="6" ref="K32:S32">SUM(K33:K33)</f>
        <v>1632171.36</v>
      </c>
      <c r="L32" s="152">
        <f t="shared" si="6"/>
        <v>127171.29</v>
      </c>
      <c r="M32" s="152">
        <f t="shared" si="6"/>
        <v>0</v>
      </c>
      <c r="N32" s="152">
        <f t="shared" si="6"/>
        <v>44253.29</v>
      </c>
      <c r="O32" s="152">
        <f t="shared" si="6"/>
        <v>0</v>
      </c>
      <c r="P32" s="152">
        <f t="shared" si="6"/>
        <v>0</v>
      </c>
      <c r="Q32" s="152">
        <f t="shared" si="6"/>
        <v>0</v>
      </c>
      <c r="R32" s="152">
        <f t="shared" si="6"/>
        <v>0</v>
      </c>
      <c r="S32" s="151">
        <f t="shared" si="6"/>
        <v>0</v>
      </c>
    </row>
    <row r="33" spans="1:19" s="134" customFormat="1" ht="29.25" customHeight="1">
      <c r="A33" s="314"/>
      <c r="B33" s="157" t="s">
        <v>70</v>
      </c>
      <c r="C33" s="156" t="s">
        <v>14</v>
      </c>
      <c r="D33" s="162">
        <v>3377146</v>
      </c>
      <c r="E33" s="162">
        <v>2138862</v>
      </c>
      <c r="F33" s="161">
        <f t="shared" si="2"/>
        <v>63.3334182176311</v>
      </c>
      <c r="G33" s="160">
        <v>3377146</v>
      </c>
      <c r="H33" s="143">
        <f>SUM(J33+N33)</f>
        <v>1803595.9400000002</v>
      </c>
      <c r="I33" s="153">
        <f t="shared" si="0"/>
        <v>53.405921449650094</v>
      </c>
      <c r="J33" s="143">
        <f>SUM(K33:L33)</f>
        <v>1759342.6500000001</v>
      </c>
      <c r="K33" s="143">
        <v>1632171.36</v>
      </c>
      <c r="L33" s="143">
        <v>127171.29</v>
      </c>
      <c r="M33" s="143">
        <v>0</v>
      </c>
      <c r="N33" s="143">
        <v>44253.29</v>
      </c>
      <c r="O33" s="143">
        <v>0</v>
      </c>
      <c r="P33" s="143">
        <v>0</v>
      </c>
      <c r="Q33" s="143">
        <v>0</v>
      </c>
      <c r="R33" s="160">
        <v>0</v>
      </c>
      <c r="S33" s="159">
        <v>0</v>
      </c>
    </row>
    <row r="34" spans="1:19" s="150" customFormat="1" ht="27.75" customHeight="1">
      <c r="A34" s="313">
        <v>851</v>
      </c>
      <c r="B34" s="157"/>
      <c r="C34" s="156"/>
      <c r="D34" s="154">
        <f>SUM(D35)</f>
        <v>3256717</v>
      </c>
      <c r="E34" s="154">
        <f>SUM(E35)</f>
        <v>1637677</v>
      </c>
      <c r="F34" s="155">
        <f t="shared" si="2"/>
        <v>50.286131708711565</v>
      </c>
      <c r="G34" s="154">
        <f>SUM(G35)</f>
        <v>3256717</v>
      </c>
      <c r="H34" s="154">
        <f>SUM(H35)</f>
        <v>1637675.73</v>
      </c>
      <c r="I34" s="153">
        <f t="shared" si="0"/>
        <v>50.2860927123849</v>
      </c>
      <c r="J34" s="152">
        <f>SUM(K34:L34)</f>
        <v>1637675.73</v>
      </c>
      <c r="K34" s="152">
        <f aca="true" t="shared" si="7" ref="K34:S34">SUM(K35)</f>
        <v>0</v>
      </c>
      <c r="L34" s="152">
        <f t="shared" si="7"/>
        <v>1637675.73</v>
      </c>
      <c r="M34" s="152">
        <f t="shared" si="7"/>
        <v>0</v>
      </c>
      <c r="N34" s="152">
        <f t="shared" si="7"/>
        <v>0</v>
      </c>
      <c r="O34" s="152">
        <f t="shared" si="7"/>
        <v>0</v>
      </c>
      <c r="P34" s="152">
        <f t="shared" si="7"/>
        <v>0</v>
      </c>
      <c r="Q34" s="152">
        <f t="shared" si="7"/>
        <v>0</v>
      </c>
      <c r="R34" s="152">
        <f t="shared" si="7"/>
        <v>0</v>
      </c>
      <c r="S34" s="151">
        <f t="shared" si="7"/>
        <v>0</v>
      </c>
    </row>
    <row r="35" spans="1:19" s="134" customFormat="1" ht="35.25" customHeight="1">
      <c r="A35" s="315"/>
      <c r="B35" s="157" t="s">
        <v>106</v>
      </c>
      <c r="C35" s="156" t="s">
        <v>14</v>
      </c>
      <c r="D35" s="162">
        <v>3256717</v>
      </c>
      <c r="E35" s="162">
        <v>1637677</v>
      </c>
      <c r="F35" s="161">
        <f t="shared" si="2"/>
        <v>50.286131708711565</v>
      </c>
      <c r="G35" s="160">
        <v>3256717</v>
      </c>
      <c r="H35" s="143">
        <v>1637675.73</v>
      </c>
      <c r="I35" s="153">
        <f t="shared" si="0"/>
        <v>50.2860927123849</v>
      </c>
      <c r="J35" s="143">
        <v>1637675.73</v>
      </c>
      <c r="K35" s="143">
        <v>0</v>
      </c>
      <c r="L35" s="143">
        <v>1637675.73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60">
        <v>0</v>
      </c>
      <c r="S35" s="159">
        <v>0</v>
      </c>
    </row>
    <row r="36" spans="1:19" s="150" customFormat="1" ht="39" customHeight="1">
      <c r="A36" s="158">
        <v>853</v>
      </c>
      <c r="B36" s="157"/>
      <c r="C36" s="156"/>
      <c r="D36" s="154">
        <f>SUM(D37)</f>
        <v>230000</v>
      </c>
      <c r="E36" s="154">
        <f>SUM(E37)</f>
        <v>123860</v>
      </c>
      <c r="F36" s="155">
        <f t="shared" si="2"/>
        <v>53.85217391304348</v>
      </c>
      <c r="G36" s="154">
        <f>SUM(G37)</f>
        <v>230000</v>
      </c>
      <c r="H36" s="154">
        <f>SUM(H37)</f>
        <v>123860</v>
      </c>
      <c r="I36" s="153">
        <f t="shared" si="0"/>
        <v>53.85217391304348</v>
      </c>
      <c r="J36" s="152">
        <f>SUM(K36:L36)</f>
        <v>123860</v>
      </c>
      <c r="K36" s="152">
        <f aca="true" t="shared" si="8" ref="K36:S36">SUM(K37)</f>
        <v>113668.57</v>
      </c>
      <c r="L36" s="152">
        <f t="shared" si="8"/>
        <v>10191.43</v>
      </c>
      <c r="M36" s="152">
        <f t="shared" si="8"/>
        <v>0</v>
      </c>
      <c r="N36" s="152">
        <f t="shared" si="8"/>
        <v>0</v>
      </c>
      <c r="O36" s="152">
        <f t="shared" si="8"/>
        <v>0</v>
      </c>
      <c r="P36" s="152">
        <f t="shared" si="8"/>
        <v>0</v>
      </c>
      <c r="Q36" s="152">
        <f t="shared" si="8"/>
        <v>0</v>
      </c>
      <c r="R36" s="152">
        <f t="shared" si="8"/>
        <v>0</v>
      </c>
      <c r="S36" s="151">
        <f t="shared" si="8"/>
        <v>0</v>
      </c>
    </row>
    <row r="37" spans="1:19" s="134" customFormat="1" ht="34.5" customHeight="1" thickBot="1">
      <c r="A37" s="149"/>
      <c r="B37" s="148" t="s">
        <v>121</v>
      </c>
      <c r="C37" s="147" t="s">
        <v>14</v>
      </c>
      <c r="D37" s="146">
        <v>230000</v>
      </c>
      <c r="E37" s="146">
        <v>123860</v>
      </c>
      <c r="F37" s="145">
        <f t="shared" si="2"/>
        <v>53.85217391304348</v>
      </c>
      <c r="G37" s="141">
        <v>230000</v>
      </c>
      <c r="H37" s="142">
        <v>123860</v>
      </c>
      <c r="I37" s="144">
        <f t="shared" si="0"/>
        <v>53.85217391304348</v>
      </c>
      <c r="J37" s="143">
        <f>SUM(K37:L37)</f>
        <v>123860</v>
      </c>
      <c r="K37" s="142">
        <v>113668.57</v>
      </c>
      <c r="L37" s="142">
        <v>10191.43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1">
        <v>0</v>
      </c>
      <c r="S37" s="140">
        <v>0</v>
      </c>
    </row>
    <row r="38" spans="1:19" s="134" customFormat="1" ht="28.5" customHeight="1" thickBot="1">
      <c r="A38" s="316" t="s">
        <v>349</v>
      </c>
      <c r="B38" s="317"/>
      <c r="C38" s="318"/>
      <c r="D38" s="136">
        <f>SUM(D17+D23+D25+D29+D32+D34+D36)</f>
        <v>8872949</v>
      </c>
      <c r="E38" s="136">
        <f>SUM(E17+E23+E25+E29+E32+E34+E36)</f>
        <v>4244210.53</v>
      </c>
      <c r="F38" s="139">
        <f t="shared" si="2"/>
        <v>47.83314465123152</v>
      </c>
      <c r="G38" s="136">
        <f>SUM(G17+G23+G25+G29+G32+G34+G36)</f>
        <v>8872949</v>
      </c>
      <c r="H38" s="136">
        <f>SUM(H17+H23+H25+H29+H32+H34+H36)</f>
        <v>3815032.9000000004</v>
      </c>
      <c r="I38" s="138">
        <f t="shared" si="0"/>
        <v>42.9962225636595</v>
      </c>
      <c r="J38" s="137">
        <f>SUM(K38:L38)</f>
        <v>3770779.6100000003</v>
      </c>
      <c r="K38" s="136">
        <f aca="true" t="shared" si="9" ref="K38:S38">SUM(K17+K23+K25+K29+K32+K34+K36)</f>
        <v>1937840.4000000001</v>
      </c>
      <c r="L38" s="136">
        <f t="shared" si="9"/>
        <v>1832939.21</v>
      </c>
      <c r="M38" s="136">
        <f t="shared" si="9"/>
        <v>0</v>
      </c>
      <c r="N38" s="136">
        <f t="shared" si="9"/>
        <v>44253.29</v>
      </c>
      <c r="O38" s="136">
        <f t="shared" si="9"/>
        <v>0</v>
      </c>
      <c r="P38" s="136">
        <f t="shared" si="9"/>
        <v>0</v>
      </c>
      <c r="Q38" s="136">
        <f t="shared" si="9"/>
        <v>0</v>
      </c>
      <c r="R38" s="136">
        <f t="shared" si="9"/>
        <v>0</v>
      </c>
      <c r="S38" s="135">
        <f t="shared" si="9"/>
        <v>0</v>
      </c>
    </row>
    <row r="39" spans="8:10" ht="9.75">
      <c r="H39" s="46"/>
      <c r="J39" s="46"/>
    </row>
    <row r="40" ht="9.75">
      <c r="K40" s="46"/>
    </row>
  </sheetData>
  <sheetProtection/>
  <mergeCells count="37">
    <mergeCell ref="A17:A19"/>
    <mergeCell ref="Q1:R1"/>
    <mergeCell ref="Q2:T2"/>
    <mergeCell ref="Q3:T3"/>
    <mergeCell ref="A5:S5"/>
    <mergeCell ref="A9:S9"/>
    <mergeCell ref="A7:S7"/>
    <mergeCell ref="A8:S8"/>
    <mergeCell ref="D10:D15"/>
    <mergeCell ref="G10:G15"/>
    <mergeCell ref="A23:A24"/>
    <mergeCell ref="A25:A28"/>
    <mergeCell ref="P11:P15"/>
    <mergeCell ref="Q11:S11"/>
    <mergeCell ref="K13:L14"/>
    <mergeCell ref="M13:M15"/>
    <mergeCell ref="R14:R15"/>
    <mergeCell ref="O13:O15"/>
    <mergeCell ref="A10:A15"/>
    <mergeCell ref="B10:B15"/>
    <mergeCell ref="C10:C15"/>
    <mergeCell ref="E10:E15"/>
    <mergeCell ref="J11:J15"/>
    <mergeCell ref="J10:S10"/>
    <mergeCell ref="Q12:Q15"/>
    <mergeCell ref="R12:R13"/>
    <mergeCell ref="S12:S15"/>
    <mergeCell ref="B18:B22"/>
    <mergeCell ref="A32:A33"/>
    <mergeCell ref="A34:A35"/>
    <mergeCell ref="A38:C38"/>
    <mergeCell ref="F10:F15"/>
    <mergeCell ref="K11:O12"/>
    <mergeCell ref="N13:N15"/>
    <mergeCell ref="H10:H15"/>
    <mergeCell ref="I10:I15"/>
    <mergeCell ref="B23:B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headerFooter>
    <oddHeader xml:space="preserve">&amp;R&amp;"Times New Roman,Normalny"Załącznik Nr  4
do Informacji o przebiegu wykonania budżetu
Powiatu Opatowskiego za I półrocze 2013 r. 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L14" sqref="L14"/>
    </sheetView>
  </sheetViews>
  <sheetFormatPr defaultColWidth="9.33203125" defaultRowHeight="12.75"/>
  <cols>
    <col min="2" max="2" width="14" style="0" customWidth="1"/>
    <col min="3" max="3" width="32.83203125" style="0" customWidth="1"/>
    <col min="4" max="4" width="19.83203125" style="0" customWidth="1"/>
    <col min="5" max="5" width="17.66015625" style="0" customWidth="1"/>
    <col min="6" max="6" width="11.5" style="0" customWidth="1"/>
    <col min="7" max="7" width="15.5" style="0" customWidth="1"/>
    <col min="8" max="8" width="17.16015625" style="0" customWidth="1"/>
    <col min="9" max="9" width="14.16015625" style="0" customWidth="1"/>
  </cols>
  <sheetData>
    <row r="2" spans="1:9" ht="12.75">
      <c r="A2" s="368" t="s">
        <v>359</v>
      </c>
      <c r="B2" s="368"/>
      <c r="C2" s="368"/>
      <c r="D2" s="368"/>
      <c r="E2" s="368"/>
      <c r="F2" s="368"/>
      <c r="G2" s="368"/>
      <c r="H2" s="368"/>
      <c r="I2" s="368"/>
    </row>
    <row r="3" spans="1:9" ht="13.5" thickBot="1">
      <c r="A3" s="369"/>
      <c r="B3" s="369"/>
      <c r="C3" s="369"/>
      <c r="D3" s="369"/>
      <c r="E3" s="369"/>
      <c r="F3" s="369"/>
      <c r="G3" s="369"/>
      <c r="H3" s="369"/>
      <c r="I3" s="369"/>
    </row>
    <row r="4" spans="1:9" ht="12.75">
      <c r="A4" s="347" t="s">
        <v>0</v>
      </c>
      <c r="B4" s="337" t="s">
        <v>1</v>
      </c>
      <c r="C4" s="337" t="s">
        <v>360</v>
      </c>
      <c r="D4" s="337" t="s">
        <v>361</v>
      </c>
      <c r="E4" s="324" t="s">
        <v>278</v>
      </c>
      <c r="F4" s="324" t="s">
        <v>147</v>
      </c>
      <c r="G4" s="327" t="s">
        <v>273</v>
      </c>
      <c r="H4" s="358"/>
      <c r="I4" s="359"/>
    </row>
    <row r="5" spans="1:9" ht="12.75">
      <c r="A5" s="348"/>
      <c r="B5" s="322"/>
      <c r="C5" s="322"/>
      <c r="D5" s="322"/>
      <c r="E5" s="357"/>
      <c r="F5" s="357"/>
      <c r="G5" s="360"/>
      <c r="H5" s="361"/>
      <c r="I5" s="362"/>
    </row>
    <row r="6" spans="1:9" ht="12.75">
      <c r="A6" s="348"/>
      <c r="B6" s="322"/>
      <c r="C6" s="322"/>
      <c r="D6" s="322"/>
      <c r="E6" s="357"/>
      <c r="F6" s="357"/>
      <c r="G6" s="322" t="s">
        <v>277</v>
      </c>
      <c r="H6" s="339" t="s">
        <v>276</v>
      </c>
      <c r="I6" s="340" t="s">
        <v>275</v>
      </c>
    </row>
    <row r="7" spans="1:9" ht="12.75">
      <c r="A7" s="348"/>
      <c r="B7" s="322"/>
      <c r="C7" s="322"/>
      <c r="D7" s="322"/>
      <c r="E7" s="357"/>
      <c r="F7" s="357"/>
      <c r="G7" s="322"/>
      <c r="H7" s="339"/>
      <c r="I7" s="340"/>
    </row>
    <row r="8" spans="1:9" ht="12.75">
      <c r="A8" s="348"/>
      <c r="B8" s="322"/>
      <c r="C8" s="322"/>
      <c r="D8" s="322"/>
      <c r="E8" s="357"/>
      <c r="F8" s="357"/>
      <c r="G8" s="322"/>
      <c r="H8" s="339" t="s">
        <v>267</v>
      </c>
      <c r="I8" s="340"/>
    </row>
    <row r="9" spans="1:9" ht="33" customHeight="1">
      <c r="A9" s="370"/>
      <c r="B9" s="356"/>
      <c r="C9" s="356"/>
      <c r="D9" s="356"/>
      <c r="E9" s="357"/>
      <c r="F9" s="357"/>
      <c r="G9" s="356"/>
      <c r="H9" s="364"/>
      <c r="I9" s="363"/>
    </row>
    <row r="10" spans="1:9" ht="12.75">
      <c r="A10" s="185" t="s">
        <v>4</v>
      </c>
      <c r="B10" s="186" t="s">
        <v>5</v>
      </c>
      <c r="C10" s="186" t="s">
        <v>6</v>
      </c>
      <c r="D10" s="186" t="s">
        <v>7</v>
      </c>
      <c r="E10" s="186" t="s">
        <v>264</v>
      </c>
      <c r="F10" s="186" t="s">
        <v>263</v>
      </c>
      <c r="G10" s="186" t="s">
        <v>262</v>
      </c>
      <c r="H10" s="186" t="s">
        <v>261</v>
      </c>
      <c r="I10" s="101" t="s">
        <v>260</v>
      </c>
    </row>
    <row r="11" spans="1:9" ht="33.75" customHeight="1">
      <c r="A11" s="187" t="s">
        <v>9</v>
      </c>
      <c r="B11" s="188" t="s">
        <v>12</v>
      </c>
      <c r="C11" s="189" t="s">
        <v>362</v>
      </c>
      <c r="D11" s="190">
        <v>2500000</v>
      </c>
      <c r="E11" s="190">
        <f>SUM(G11)</f>
        <v>0</v>
      </c>
      <c r="F11" s="190">
        <f aca="true" t="shared" si="0" ref="F11:F26">SUM(E11/D11)*100</f>
        <v>0</v>
      </c>
      <c r="G11" s="190">
        <v>0</v>
      </c>
      <c r="H11" s="190">
        <v>0</v>
      </c>
      <c r="I11" s="191">
        <v>0</v>
      </c>
    </row>
    <row r="12" spans="1:9" ht="26.25" customHeight="1">
      <c r="A12" s="192">
        <v>600</v>
      </c>
      <c r="B12" s="188" t="s">
        <v>26</v>
      </c>
      <c r="C12" s="189" t="s">
        <v>363</v>
      </c>
      <c r="D12" s="190">
        <v>250000</v>
      </c>
      <c r="E12" s="190">
        <f>SUM(G12)</f>
        <v>0</v>
      </c>
      <c r="F12" s="190">
        <f t="shared" si="0"/>
        <v>0</v>
      </c>
      <c r="G12" s="190">
        <v>0</v>
      </c>
      <c r="H12" s="190">
        <v>0</v>
      </c>
      <c r="I12" s="191">
        <v>0</v>
      </c>
    </row>
    <row r="13" spans="1:9" ht="48">
      <c r="A13" s="192">
        <v>600</v>
      </c>
      <c r="B13" s="188" t="s">
        <v>26</v>
      </c>
      <c r="C13" s="189" t="s">
        <v>364</v>
      </c>
      <c r="D13" s="190">
        <v>970522</v>
      </c>
      <c r="E13" s="190">
        <f>SUM(G13)</f>
        <v>0</v>
      </c>
      <c r="F13" s="190">
        <f t="shared" si="0"/>
        <v>0</v>
      </c>
      <c r="G13" s="190">
        <v>0</v>
      </c>
      <c r="H13" s="190">
        <v>0</v>
      </c>
      <c r="I13" s="191">
        <v>0</v>
      </c>
    </row>
    <row r="14" spans="1:9" ht="74.25" customHeight="1">
      <c r="A14" s="192">
        <v>600</v>
      </c>
      <c r="B14" s="188" t="s">
        <v>26</v>
      </c>
      <c r="C14" s="189" t="s">
        <v>365</v>
      </c>
      <c r="D14" s="190">
        <v>811577</v>
      </c>
      <c r="E14" s="190">
        <f>SUM(G14)</f>
        <v>0</v>
      </c>
      <c r="F14" s="190">
        <f t="shared" si="0"/>
        <v>0</v>
      </c>
      <c r="G14" s="190">
        <v>0</v>
      </c>
      <c r="H14" s="190">
        <v>0</v>
      </c>
      <c r="I14" s="191">
        <v>0</v>
      </c>
    </row>
    <row r="15" spans="1:9" ht="159" customHeight="1">
      <c r="A15" s="192">
        <v>600</v>
      </c>
      <c r="B15" s="188" t="s">
        <v>26</v>
      </c>
      <c r="C15" s="193" t="s">
        <v>366</v>
      </c>
      <c r="D15" s="190">
        <v>3100000</v>
      </c>
      <c r="E15" s="190">
        <v>67650</v>
      </c>
      <c r="F15" s="190">
        <f t="shared" si="0"/>
        <v>2.182258064516129</v>
      </c>
      <c r="G15" s="190">
        <v>67650</v>
      </c>
      <c r="H15" s="190">
        <v>0</v>
      </c>
      <c r="I15" s="191">
        <v>0</v>
      </c>
    </row>
    <row r="16" spans="1:9" ht="72" customHeight="1">
      <c r="A16" s="192">
        <v>600</v>
      </c>
      <c r="B16" s="188" t="s">
        <v>26</v>
      </c>
      <c r="C16" s="189" t="s">
        <v>367</v>
      </c>
      <c r="D16" s="190">
        <v>2805567</v>
      </c>
      <c r="E16" s="190">
        <v>30750</v>
      </c>
      <c r="F16" s="190">
        <f t="shared" si="0"/>
        <v>1.0960351330052</v>
      </c>
      <c r="G16" s="190">
        <v>30750</v>
      </c>
      <c r="H16" s="190">
        <v>30750</v>
      </c>
      <c r="I16" s="191">
        <v>0</v>
      </c>
    </row>
    <row r="17" spans="1:9" ht="54.75" customHeight="1">
      <c r="A17" s="194" t="s">
        <v>36</v>
      </c>
      <c r="B17" s="188" t="s">
        <v>38</v>
      </c>
      <c r="C17" s="189" t="s">
        <v>368</v>
      </c>
      <c r="D17" s="190">
        <v>5431536</v>
      </c>
      <c r="E17" s="190">
        <v>9225</v>
      </c>
      <c r="F17" s="190">
        <f t="shared" si="0"/>
        <v>0.16984145921153795</v>
      </c>
      <c r="G17" s="190">
        <v>9225</v>
      </c>
      <c r="H17" s="190">
        <v>9225</v>
      </c>
      <c r="I17" s="191">
        <v>0</v>
      </c>
    </row>
    <row r="18" spans="1:9" ht="110.25" customHeight="1">
      <c r="A18" s="194" t="s">
        <v>36</v>
      </c>
      <c r="B18" s="188" t="s">
        <v>38</v>
      </c>
      <c r="C18" s="195" t="s">
        <v>369</v>
      </c>
      <c r="D18" s="190">
        <v>585800</v>
      </c>
      <c r="E18" s="190">
        <v>0</v>
      </c>
      <c r="F18" s="190">
        <f t="shared" si="0"/>
        <v>0</v>
      </c>
      <c r="G18" s="190">
        <v>0</v>
      </c>
      <c r="H18" s="190">
        <v>0</v>
      </c>
      <c r="I18" s="191">
        <v>0</v>
      </c>
    </row>
    <row r="19" spans="1:9" ht="94.5" customHeight="1">
      <c r="A19" s="192">
        <v>700</v>
      </c>
      <c r="B19" s="188" t="s">
        <v>246</v>
      </c>
      <c r="C19" s="196" t="s">
        <v>370</v>
      </c>
      <c r="D19" s="190">
        <v>500000</v>
      </c>
      <c r="E19" s="190">
        <v>250000</v>
      </c>
      <c r="F19" s="190">
        <f t="shared" si="0"/>
        <v>50</v>
      </c>
      <c r="G19" s="190">
        <v>250000</v>
      </c>
      <c r="H19" s="190">
        <v>0</v>
      </c>
      <c r="I19" s="191">
        <v>0</v>
      </c>
    </row>
    <row r="20" spans="1:9" ht="12.75">
      <c r="A20" s="194" t="s">
        <v>40</v>
      </c>
      <c r="B20" s="188" t="s">
        <v>245</v>
      </c>
      <c r="C20" s="189" t="s">
        <v>371</v>
      </c>
      <c r="D20" s="190">
        <v>10000</v>
      </c>
      <c r="E20" s="190">
        <v>3900</v>
      </c>
      <c r="F20" s="190">
        <f t="shared" si="0"/>
        <v>39</v>
      </c>
      <c r="G20" s="190">
        <v>3900</v>
      </c>
      <c r="H20" s="190">
        <v>0</v>
      </c>
      <c r="I20" s="191">
        <v>0</v>
      </c>
    </row>
    <row r="21" spans="1:9" ht="42.75" customHeight="1">
      <c r="A21" s="192">
        <v>720</v>
      </c>
      <c r="B21" s="188" t="s">
        <v>145</v>
      </c>
      <c r="C21" s="189" t="s">
        <v>372</v>
      </c>
      <c r="D21" s="190">
        <v>325043</v>
      </c>
      <c r="E21" s="190">
        <v>10181.94</v>
      </c>
      <c r="F21" s="190">
        <f t="shared" si="0"/>
        <v>3.1324901628399937</v>
      </c>
      <c r="G21" s="190">
        <v>10181.94</v>
      </c>
      <c r="H21" s="190">
        <v>10181.94</v>
      </c>
      <c r="I21" s="191">
        <v>0</v>
      </c>
    </row>
    <row r="22" spans="1:9" ht="57" customHeight="1">
      <c r="A22" s="192">
        <v>720</v>
      </c>
      <c r="B22" s="188" t="s">
        <v>145</v>
      </c>
      <c r="C22" s="189" t="s">
        <v>373</v>
      </c>
      <c r="D22" s="190">
        <v>781530</v>
      </c>
      <c r="E22" s="190">
        <f>SUM(G22)</f>
        <v>0</v>
      </c>
      <c r="F22" s="190">
        <f t="shared" si="0"/>
        <v>0</v>
      </c>
      <c r="G22" s="190">
        <v>0</v>
      </c>
      <c r="H22" s="190">
        <v>0</v>
      </c>
      <c r="I22" s="191">
        <v>0</v>
      </c>
    </row>
    <row r="23" spans="1:9" ht="33.75" customHeight="1">
      <c r="A23" s="192">
        <v>750</v>
      </c>
      <c r="B23" s="188" t="s">
        <v>54</v>
      </c>
      <c r="C23" s="189" t="s">
        <v>374</v>
      </c>
      <c r="D23" s="190">
        <v>35000</v>
      </c>
      <c r="E23" s="190">
        <v>12211.17</v>
      </c>
      <c r="F23" s="190">
        <f t="shared" si="0"/>
        <v>34.88905714285714</v>
      </c>
      <c r="G23" s="190">
        <v>12211.17</v>
      </c>
      <c r="H23" s="190">
        <v>0</v>
      </c>
      <c r="I23" s="191">
        <v>0</v>
      </c>
    </row>
    <row r="24" spans="1:9" ht="38.25" customHeight="1">
      <c r="A24" s="192">
        <v>852</v>
      </c>
      <c r="B24" s="188" t="s">
        <v>114</v>
      </c>
      <c r="C24" s="189" t="s">
        <v>375</v>
      </c>
      <c r="D24" s="190">
        <v>20000</v>
      </c>
      <c r="E24" s="190">
        <f>SUM(G24)</f>
        <v>0</v>
      </c>
      <c r="F24" s="190">
        <f t="shared" si="0"/>
        <v>0</v>
      </c>
      <c r="G24" s="190">
        <v>0</v>
      </c>
      <c r="H24" s="190">
        <v>0</v>
      </c>
      <c r="I24" s="191">
        <v>0</v>
      </c>
    </row>
    <row r="25" spans="1:9" ht="45" customHeight="1">
      <c r="A25" s="194" t="s">
        <v>134</v>
      </c>
      <c r="B25" s="188" t="s">
        <v>136</v>
      </c>
      <c r="C25" s="189" t="s">
        <v>376</v>
      </c>
      <c r="D25" s="190">
        <v>10000</v>
      </c>
      <c r="E25" s="190">
        <v>3987</v>
      </c>
      <c r="F25" s="190">
        <f t="shared" si="0"/>
        <v>39.87</v>
      </c>
      <c r="G25" s="190">
        <v>3987</v>
      </c>
      <c r="H25" s="190">
        <v>0</v>
      </c>
      <c r="I25" s="191">
        <v>0</v>
      </c>
    </row>
    <row r="26" spans="1:9" ht="13.5" thickBot="1">
      <c r="A26" s="365" t="s">
        <v>349</v>
      </c>
      <c r="B26" s="366"/>
      <c r="C26" s="366"/>
      <c r="D26" s="197">
        <f>SUM(D11:D25)</f>
        <v>18136575</v>
      </c>
      <c r="E26" s="197">
        <f>SUM(E11:E25)</f>
        <v>387905.11</v>
      </c>
      <c r="F26" s="197">
        <f t="shared" si="0"/>
        <v>2.1388002420523167</v>
      </c>
      <c r="G26" s="197">
        <f>SUM(G11:G25)</f>
        <v>387905.11</v>
      </c>
      <c r="H26" s="197">
        <f>SUM(H11:H25)</f>
        <v>50156.94</v>
      </c>
      <c r="I26" s="198">
        <f>SUM(I12:I24)</f>
        <v>0</v>
      </c>
    </row>
    <row r="27" spans="1:9" ht="55.5" customHeight="1">
      <c r="A27" s="367" t="s">
        <v>377</v>
      </c>
      <c r="B27" s="367"/>
      <c r="C27" s="367"/>
      <c r="D27" s="367"/>
      <c r="E27" s="367"/>
      <c r="F27" s="367"/>
      <c r="G27" s="367"/>
      <c r="H27" s="367"/>
      <c r="I27" s="367"/>
    </row>
    <row r="28" spans="1:9" ht="12.75">
      <c r="A28" s="199"/>
      <c r="B28" s="199"/>
      <c r="C28" s="199"/>
      <c r="D28" s="199"/>
      <c r="E28" s="199"/>
      <c r="F28" s="199"/>
      <c r="G28" s="199"/>
      <c r="H28" s="199"/>
      <c r="I28" s="199"/>
    </row>
  </sheetData>
  <sheetProtection/>
  <mergeCells count="15">
    <mergeCell ref="A26:C26"/>
    <mergeCell ref="A27:I27"/>
    <mergeCell ref="A2:I2"/>
    <mergeCell ref="A3:I3"/>
    <mergeCell ref="A4:A9"/>
    <mergeCell ref="B4:B9"/>
    <mergeCell ref="C4:C9"/>
    <mergeCell ref="D4:D9"/>
    <mergeCell ref="E4:E9"/>
    <mergeCell ref="F4:F9"/>
    <mergeCell ref="G4:I5"/>
    <mergeCell ref="G6:G9"/>
    <mergeCell ref="H6:H7"/>
    <mergeCell ref="I6:I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
do Informacji o przebiegu wykonania budżetu
Powiatu Opatowskiego za I półrocze 2013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6">
      <pane ySplit="1830" topLeftCell="A1" activePane="bottomLeft" state="split"/>
      <selection pane="topLeft" activeCell="J6" sqref="J6:K7"/>
      <selection pane="bottomLeft" activeCell="E21" sqref="E21"/>
    </sheetView>
  </sheetViews>
  <sheetFormatPr defaultColWidth="9.33203125" defaultRowHeight="12.75"/>
  <cols>
    <col min="1" max="1" width="5.66015625" style="102" customWidth="1"/>
    <col min="2" max="2" width="9" style="102" customWidth="1"/>
    <col min="3" max="3" width="28.83203125" style="102" customWidth="1"/>
    <col min="4" max="5" width="14.66015625" style="102" customWidth="1"/>
    <col min="6" max="6" width="15.5" style="102" customWidth="1"/>
    <col min="7" max="7" width="11" style="102" bestFit="1" customWidth="1"/>
    <col min="8" max="8" width="15.16015625" style="102" customWidth="1"/>
    <col min="9" max="9" width="16.16015625" style="102" customWidth="1"/>
    <col min="10" max="10" width="11.66015625" style="102" customWidth="1"/>
    <col min="11" max="11" width="15.33203125" style="102" customWidth="1"/>
    <col min="12" max="16384" width="9.33203125" style="102" customWidth="1"/>
  </cols>
  <sheetData>
    <row r="1" spans="10:13" ht="12.75">
      <c r="J1" s="133"/>
      <c r="K1" s="132"/>
      <c r="L1" s="128"/>
      <c r="M1" s="128"/>
    </row>
    <row r="2" spans="1:13" ht="12.75">
      <c r="A2" s="131"/>
      <c r="B2" s="131"/>
      <c r="C2" s="131"/>
      <c r="D2" s="131"/>
      <c r="E2" s="131"/>
      <c r="F2" s="131"/>
      <c r="G2" s="131"/>
      <c r="H2" s="131"/>
      <c r="I2" s="131"/>
      <c r="J2" s="130"/>
      <c r="K2" s="129"/>
      <c r="L2" s="128"/>
      <c r="M2" s="128"/>
    </row>
    <row r="3" spans="1:11" ht="29.25" customHeight="1">
      <c r="A3" s="371" t="s">
        <v>348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12.75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11" ht="13.5" thickBo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</row>
    <row r="6" spans="1:11" s="124" customFormat="1" ht="63.75">
      <c r="A6" s="127" t="s">
        <v>325</v>
      </c>
      <c r="B6" s="126" t="s">
        <v>347</v>
      </c>
      <c r="C6" s="126" t="s">
        <v>346</v>
      </c>
      <c r="D6" s="126" t="s">
        <v>345</v>
      </c>
      <c r="E6" s="126" t="s">
        <v>344</v>
      </c>
      <c r="F6" s="126" t="s">
        <v>343</v>
      </c>
      <c r="G6" s="126" t="s">
        <v>340</v>
      </c>
      <c r="H6" s="126" t="s">
        <v>342</v>
      </c>
      <c r="I6" s="126" t="s">
        <v>341</v>
      </c>
      <c r="J6" s="126" t="s">
        <v>340</v>
      </c>
      <c r="K6" s="125" t="s">
        <v>339</v>
      </c>
    </row>
    <row r="7" spans="1:11" ht="12.75">
      <c r="A7" s="123">
        <v>1</v>
      </c>
      <c r="B7" s="121">
        <v>2</v>
      </c>
      <c r="C7" s="121">
        <v>3</v>
      </c>
      <c r="D7" s="122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0">
        <v>11</v>
      </c>
    </row>
    <row r="8" spans="1:11" ht="25.5">
      <c r="A8" s="117">
        <v>1</v>
      </c>
      <c r="B8" s="119" t="s">
        <v>338</v>
      </c>
      <c r="C8" s="115" t="s">
        <v>334</v>
      </c>
      <c r="D8" s="114">
        <v>0</v>
      </c>
      <c r="E8" s="113">
        <v>40000</v>
      </c>
      <c r="F8" s="112">
        <v>22602.3</v>
      </c>
      <c r="G8" s="112">
        <f aca="true" t="shared" si="0" ref="G8:G17">SUM(F8/E8)*100</f>
        <v>56.50575</v>
      </c>
      <c r="H8" s="111">
        <v>40000</v>
      </c>
      <c r="I8" s="110">
        <v>21500.88</v>
      </c>
      <c r="J8" s="110">
        <f aca="true" t="shared" si="1" ref="J8:J17">SUM(I8/H8)*100</f>
        <v>53.7522</v>
      </c>
      <c r="K8" s="109">
        <f aca="true" t="shared" si="2" ref="K8:K16">SUM(F8-I8)</f>
        <v>1101.4199999999983</v>
      </c>
    </row>
    <row r="9" spans="1:11" ht="25.5">
      <c r="A9" s="117">
        <v>2</v>
      </c>
      <c r="B9" s="118" t="s">
        <v>337</v>
      </c>
      <c r="C9" s="115" t="s">
        <v>334</v>
      </c>
      <c r="D9" s="114">
        <v>0</v>
      </c>
      <c r="E9" s="113">
        <v>90000</v>
      </c>
      <c r="F9" s="112">
        <v>27785</v>
      </c>
      <c r="G9" s="112">
        <f t="shared" si="0"/>
        <v>30.872222222222224</v>
      </c>
      <c r="H9" s="111">
        <v>90000</v>
      </c>
      <c r="I9" s="110">
        <v>18071.99</v>
      </c>
      <c r="J9" s="110">
        <f t="shared" si="1"/>
        <v>20.07998888888889</v>
      </c>
      <c r="K9" s="109">
        <f t="shared" si="2"/>
        <v>9713.009999999998</v>
      </c>
    </row>
    <row r="10" spans="1:11" ht="27" customHeight="1">
      <c r="A10" s="117">
        <v>3</v>
      </c>
      <c r="B10" s="118" t="s">
        <v>336</v>
      </c>
      <c r="C10" s="115" t="s">
        <v>334</v>
      </c>
      <c r="D10" s="114">
        <v>0</v>
      </c>
      <c r="E10" s="113">
        <v>260000</v>
      </c>
      <c r="F10" s="112">
        <v>146080.25</v>
      </c>
      <c r="G10" s="112">
        <f t="shared" si="0"/>
        <v>56.18471153846154</v>
      </c>
      <c r="H10" s="111">
        <v>260000</v>
      </c>
      <c r="I10" s="110">
        <v>57709.12</v>
      </c>
      <c r="J10" s="110">
        <f t="shared" si="1"/>
        <v>22.195815384615386</v>
      </c>
      <c r="K10" s="109">
        <f t="shared" si="2"/>
        <v>88371.13</v>
      </c>
    </row>
    <row r="11" spans="1:11" ht="25.5">
      <c r="A11" s="117">
        <v>4</v>
      </c>
      <c r="B11" s="118" t="s">
        <v>335</v>
      </c>
      <c r="C11" s="115" t="s">
        <v>334</v>
      </c>
      <c r="D11" s="114">
        <v>0</v>
      </c>
      <c r="E11" s="113">
        <v>30000</v>
      </c>
      <c r="F11" s="112">
        <v>13253</v>
      </c>
      <c r="G11" s="112">
        <f t="shared" si="0"/>
        <v>44.17666666666666</v>
      </c>
      <c r="H11" s="111">
        <v>30000</v>
      </c>
      <c r="I11" s="110">
        <v>1929.96</v>
      </c>
      <c r="J11" s="110">
        <f t="shared" si="1"/>
        <v>6.4332</v>
      </c>
      <c r="K11" s="109">
        <f t="shared" si="2"/>
        <v>11323.04</v>
      </c>
    </row>
    <row r="12" spans="1:11" ht="40.5" customHeight="1">
      <c r="A12" s="117">
        <v>5</v>
      </c>
      <c r="B12" s="118" t="s">
        <v>333</v>
      </c>
      <c r="C12" s="115" t="s">
        <v>330</v>
      </c>
      <c r="D12" s="114">
        <v>0</v>
      </c>
      <c r="E12" s="113">
        <v>83360</v>
      </c>
      <c r="F12" s="112">
        <v>53381.78</v>
      </c>
      <c r="G12" s="112">
        <f t="shared" si="0"/>
        <v>64.03764395393475</v>
      </c>
      <c r="H12" s="111">
        <v>83360</v>
      </c>
      <c r="I12" s="110">
        <v>26848.06</v>
      </c>
      <c r="J12" s="110">
        <f t="shared" si="1"/>
        <v>32.20736564299425</v>
      </c>
      <c r="K12" s="109">
        <f t="shared" si="2"/>
        <v>26533.719999999998</v>
      </c>
    </row>
    <row r="13" spans="1:11" ht="40.5" customHeight="1">
      <c r="A13" s="117">
        <v>6</v>
      </c>
      <c r="B13" s="116" t="s">
        <v>332</v>
      </c>
      <c r="C13" s="115" t="s">
        <v>330</v>
      </c>
      <c r="D13" s="114">
        <v>0</v>
      </c>
      <c r="E13" s="113">
        <v>36300</v>
      </c>
      <c r="F13" s="112">
        <v>20303</v>
      </c>
      <c r="G13" s="112">
        <f t="shared" si="0"/>
        <v>55.93112947658402</v>
      </c>
      <c r="H13" s="111">
        <v>36300</v>
      </c>
      <c r="I13" s="110">
        <v>20303</v>
      </c>
      <c r="J13" s="110">
        <f t="shared" si="1"/>
        <v>55.93112947658402</v>
      </c>
      <c r="K13" s="109">
        <f t="shared" si="2"/>
        <v>0</v>
      </c>
    </row>
    <row r="14" spans="1:11" ht="39.75" customHeight="1">
      <c r="A14" s="117">
        <v>7</v>
      </c>
      <c r="B14" s="116" t="s">
        <v>331</v>
      </c>
      <c r="C14" s="115" t="s">
        <v>330</v>
      </c>
      <c r="D14" s="114">
        <v>0</v>
      </c>
      <c r="E14" s="113">
        <v>1000</v>
      </c>
      <c r="F14" s="112">
        <v>5290</v>
      </c>
      <c r="G14" s="112">
        <f t="shared" si="0"/>
        <v>529</v>
      </c>
      <c r="H14" s="111">
        <v>1000</v>
      </c>
      <c r="I14" s="110">
        <v>0</v>
      </c>
      <c r="J14" s="110">
        <f t="shared" si="1"/>
        <v>0</v>
      </c>
      <c r="K14" s="109">
        <f t="shared" si="2"/>
        <v>5290</v>
      </c>
    </row>
    <row r="15" spans="1:11" ht="28.5" customHeight="1">
      <c r="A15" s="117">
        <v>8</v>
      </c>
      <c r="B15" s="116" t="s">
        <v>329</v>
      </c>
      <c r="C15" s="115" t="s">
        <v>327</v>
      </c>
      <c r="D15" s="114">
        <v>0</v>
      </c>
      <c r="E15" s="113">
        <v>161500</v>
      </c>
      <c r="F15" s="112">
        <v>85931.65</v>
      </c>
      <c r="G15" s="112">
        <f t="shared" si="0"/>
        <v>53.2084520123839</v>
      </c>
      <c r="H15" s="111">
        <v>161500</v>
      </c>
      <c r="I15" s="110">
        <v>86113.07</v>
      </c>
      <c r="J15" s="110">
        <f t="shared" si="1"/>
        <v>53.320786377708984</v>
      </c>
      <c r="K15" s="109">
        <f t="shared" si="2"/>
        <v>-181.4200000000128</v>
      </c>
    </row>
    <row r="16" spans="1:11" ht="29.25" customHeight="1">
      <c r="A16" s="117">
        <v>9</v>
      </c>
      <c r="B16" s="116" t="s">
        <v>328</v>
      </c>
      <c r="C16" s="115" t="s">
        <v>327</v>
      </c>
      <c r="D16" s="114">
        <v>0</v>
      </c>
      <c r="E16" s="113">
        <v>56000</v>
      </c>
      <c r="F16" s="112">
        <v>35661</v>
      </c>
      <c r="G16" s="112">
        <f t="shared" si="0"/>
        <v>63.68035714285715</v>
      </c>
      <c r="H16" s="111">
        <v>56000</v>
      </c>
      <c r="I16" s="110">
        <v>25129.27</v>
      </c>
      <c r="J16" s="110">
        <f t="shared" si="1"/>
        <v>44.87369642857143</v>
      </c>
      <c r="K16" s="109">
        <f t="shared" si="2"/>
        <v>10531.73</v>
      </c>
    </row>
    <row r="17" spans="1:11" ht="14.25" thickBot="1">
      <c r="A17" s="108"/>
      <c r="B17" s="107"/>
      <c r="C17" s="106"/>
      <c r="D17" s="105">
        <f>SUM(D8:D16)</f>
        <v>0</v>
      </c>
      <c r="E17" s="104">
        <f>SUM(E8:E16)</f>
        <v>758160</v>
      </c>
      <c r="F17" s="104">
        <f>SUM(F8:F16)</f>
        <v>410287.98</v>
      </c>
      <c r="G17" s="104">
        <f t="shared" si="0"/>
        <v>54.116278885723325</v>
      </c>
      <c r="H17" s="104">
        <f>SUM(H8:H16)</f>
        <v>758160</v>
      </c>
      <c r="I17" s="104">
        <f>SUM(I8:I16)</f>
        <v>257605.35</v>
      </c>
      <c r="J17" s="104">
        <f t="shared" si="1"/>
        <v>33.97770259575815</v>
      </c>
      <c r="K17" s="103">
        <f>SUM(K8:K16)</f>
        <v>152682.63</v>
      </c>
    </row>
  </sheetData>
  <sheetProtection/>
  <mergeCells count="2">
    <mergeCell ref="A3:K4"/>
    <mergeCell ref="A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&amp;R&amp;"Times New Roman,Normalny"&amp;8Załącznik Nr 6
do Informacji o przebiegu wykonania budżetu
Powiatu Opatowskiego za I półrocze 2013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F27" sqref="F27"/>
    </sheetView>
  </sheetViews>
  <sheetFormatPr defaultColWidth="9.33203125" defaultRowHeight="12.75"/>
  <cols>
    <col min="2" max="2" width="8.33203125" style="0" customWidth="1"/>
    <col min="4" max="4" width="27.5" style="0" customWidth="1"/>
    <col min="5" max="5" width="17.83203125" style="0" customWidth="1"/>
    <col min="6" max="6" width="18" style="0" customWidth="1"/>
    <col min="7" max="7" width="11.83203125" style="0" customWidth="1"/>
  </cols>
  <sheetData>
    <row r="2" spans="1:7" ht="15.75">
      <c r="A2" s="200"/>
      <c r="B2" s="245" t="s">
        <v>378</v>
      </c>
      <c r="C2" s="245"/>
      <c r="D2" s="245"/>
      <c r="E2" s="245"/>
      <c r="F2" s="245"/>
      <c r="G2" s="245"/>
    </row>
    <row r="3" spans="1:7" ht="13.5" thickBot="1">
      <c r="A3" s="200"/>
      <c r="B3" s="374"/>
      <c r="C3" s="374"/>
      <c r="D3" s="374"/>
      <c r="E3" s="374"/>
      <c r="F3" s="374"/>
      <c r="G3" s="374"/>
    </row>
    <row r="4" spans="1:7" ht="12.75">
      <c r="A4" s="200"/>
      <c r="B4" s="375" t="s">
        <v>0</v>
      </c>
      <c r="C4" s="377" t="s">
        <v>1</v>
      </c>
      <c r="D4" s="377" t="s">
        <v>379</v>
      </c>
      <c r="E4" s="377" t="s">
        <v>153</v>
      </c>
      <c r="F4" s="377" t="s">
        <v>380</v>
      </c>
      <c r="G4" s="380" t="s">
        <v>147</v>
      </c>
    </row>
    <row r="5" spans="1:7" ht="28.5" customHeight="1">
      <c r="A5" s="200"/>
      <c r="B5" s="376"/>
      <c r="C5" s="378"/>
      <c r="D5" s="378"/>
      <c r="E5" s="378"/>
      <c r="F5" s="379"/>
      <c r="G5" s="381"/>
    </row>
    <row r="6" spans="1:7" ht="12.75">
      <c r="A6" s="201"/>
      <c r="B6" s="202" t="s">
        <v>4</v>
      </c>
      <c r="C6" s="203" t="s">
        <v>5</v>
      </c>
      <c r="D6" s="203" t="s">
        <v>6</v>
      </c>
      <c r="E6" s="204" t="s">
        <v>7</v>
      </c>
      <c r="F6" s="203" t="s">
        <v>264</v>
      </c>
      <c r="G6" s="205" t="s">
        <v>263</v>
      </c>
    </row>
    <row r="7" spans="1:7" ht="28.5" customHeight="1">
      <c r="A7" s="201"/>
      <c r="B7" s="384" t="s">
        <v>36</v>
      </c>
      <c r="C7" s="206"/>
      <c r="D7" s="189" t="s">
        <v>37</v>
      </c>
      <c r="E7" s="207">
        <f>SUM(E8)</f>
        <v>500000</v>
      </c>
      <c r="F7" s="208">
        <f>SUM(F8)</f>
        <v>250000</v>
      </c>
      <c r="G7" s="209">
        <f>SUM(F7/E7)*100</f>
        <v>50</v>
      </c>
    </row>
    <row r="8" spans="1:7" ht="24" customHeight="1">
      <c r="A8" s="201"/>
      <c r="B8" s="385"/>
      <c r="C8" s="206" t="s">
        <v>246</v>
      </c>
      <c r="D8" s="189" t="s">
        <v>72</v>
      </c>
      <c r="E8" s="207">
        <v>500000</v>
      </c>
      <c r="F8" s="208">
        <v>250000</v>
      </c>
      <c r="G8" s="209">
        <f>SUM(F8/E8)*100</f>
        <v>50</v>
      </c>
    </row>
    <row r="9" spans="1:7" ht="29.25" customHeight="1">
      <c r="A9" s="200"/>
      <c r="B9" s="386" t="s">
        <v>68</v>
      </c>
      <c r="C9" s="188"/>
      <c r="D9" s="189" t="s">
        <v>69</v>
      </c>
      <c r="E9" s="210">
        <v>5000</v>
      </c>
      <c r="F9" s="190">
        <f>SUM(F10:F10)</f>
        <v>5000</v>
      </c>
      <c r="G9" s="191">
        <f>SUM(F9/E9)*100</f>
        <v>100</v>
      </c>
    </row>
    <row r="10" spans="1:7" ht="24" customHeight="1">
      <c r="A10" s="200"/>
      <c r="B10" s="387"/>
      <c r="C10" s="188" t="s">
        <v>236</v>
      </c>
      <c r="D10" s="189" t="s">
        <v>72</v>
      </c>
      <c r="E10" s="210">
        <v>5000</v>
      </c>
      <c r="F10" s="190">
        <v>5000</v>
      </c>
      <c r="G10" s="191">
        <f aca="true" t="shared" si="0" ref="G10:G21">SUM(F10/E10)*100</f>
        <v>100</v>
      </c>
    </row>
    <row r="11" spans="1:7" ht="23.25" customHeight="1">
      <c r="A11" s="200"/>
      <c r="B11" s="194" t="s">
        <v>95</v>
      </c>
      <c r="C11" s="188"/>
      <c r="D11" s="189" t="s">
        <v>96</v>
      </c>
      <c r="E11" s="207">
        <f>SUM(E12:E13)</f>
        <v>1400000</v>
      </c>
      <c r="F11" s="207">
        <f>SUM(F12:F13)</f>
        <v>628149.3</v>
      </c>
      <c r="G11" s="191">
        <f t="shared" si="0"/>
        <v>44.867807142857146</v>
      </c>
    </row>
    <row r="12" spans="1:7" ht="19.5" customHeight="1">
      <c r="A12" s="200"/>
      <c r="B12" s="388"/>
      <c r="C12" s="188" t="s">
        <v>223</v>
      </c>
      <c r="D12" s="189" t="s">
        <v>222</v>
      </c>
      <c r="E12" s="210">
        <v>280000</v>
      </c>
      <c r="F12" s="190">
        <v>119382</v>
      </c>
      <c r="G12" s="191">
        <f t="shared" si="0"/>
        <v>42.63642857142857</v>
      </c>
    </row>
    <row r="13" spans="1:7" ht="17.25" customHeight="1">
      <c r="A13" s="200"/>
      <c r="B13" s="389"/>
      <c r="C13" s="188" t="s">
        <v>99</v>
      </c>
      <c r="D13" s="189" t="s">
        <v>100</v>
      </c>
      <c r="E13" s="210">
        <v>1120000</v>
      </c>
      <c r="F13" s="190">
        <v>508767.3</v>
      </c>
      <c r="G13" s="191">
        <f t="shared" si="0"/>
        <v>45.42565178571428</v>
      </c>
    </row>
    <row r="14" spans="1:7" ht="16.5" customHeight="1">
      <c r="A14" s="200"/>
      <c r="B14" s="386" t="s">
        <v>108</v>
      </c>
      <c r="C14" s="188"/>
      <c r="D14" s="189" t="s">
        <v>109</v>
      </c>
      <c r="E14" s="207">
        <f>SUM(E15:E16)</f>
        <v>210000</v>
      </c>
      <c r="F14" s="207">
        <f>SUM(F15:F16)</f>
        <v>82921.11</v>
      </c>
      <c r="G14" s="191">
        <f t="shared" si="0"/>
        <v>39.486242857142855</v>
      </c>
    </row>
    <row r="15" spans="1:7" ht="24" customHeight="1">
      <c r="A15" s="200"/>
      <c r="B15" s="387"/>
      <c r="C15" s="188" t="s">
        <v>110</v>
      </c>
      <c r="D15" s="189" t="s">
        <v>111</v>
      </c>
      <c r="E15" s="210">
        <v>150000</v>
      </c>
      <c r="F15" s="190">
        <v>39005.18</v>
      </c>
      <c r="G15" s="191">
        <f t="shared" si="0"/>
        <v>26.003453333333333</v>
      </c>
    </row>
    <row r="16" spans="1:7" ht="12.75">
      <c r="A16" s="200"/>
      <c r="B16" s="387"/>
      <c r="C16" s="188" t="s">
        <v>116</v>
      </c>
      <c r="D16" s="189" t="s">
        <v>117</v>
      </c>
      <c r="E16" s="210">
        <v>60000</v>
      </c>
      <c r="F16" s="190">
        <v>43915.93</v>
      </c>
      <c r="G16" s="191">
        <f t="shared" si="0"/>
        <v>73.19321666666667</v>
      </c>
    </row>
    <row r="17" spans="1:7" ht="27" customHeight="1">
      <c r="A17" s="200"/>
      <c r="B17" s="386" t="s">
        <v>119</v>
      </c>
      <c r="C17" s="188"/>
      <c r="D17" s="189" t="s">
        <v>120</v>
      </c>
      <c r="E17" s="210">
        <v>136164</v>
      </c>
      <c r="F17" s="190">
        <v>66171</v>
      </c>
      <c r="G17" s="191">
        <f t="shared" si="0"/>
        <v>48.59654534238125</v>
      </c>
    </row>
    <row r="18" spans="1:7" ht="54" customHeight="1">
      <c r="A18" s="200"/>
      <c r="B18" s="387"/>
      <c r="C18" s="188" t="s">
        <v>165</v>
      </c>
      <c r="D18" s="189" t="s">
        <v>166</v>
      </c>
      <c r="E18" s="210">
        <v>136164</v>
      </c>
      <c r="F18" s="190">
        <v>66171</v>
      </c>
      <c r="G18" s="191">
        <f t="shared" si="0"/>
        <v>48.59654534238125</v>
      </c>
    </row>
    <row r="19" spans="1:7" ht="30" customHeight="1">
      <c r="A19" s="200"/>
      <c r="B19" s="386" t="s">
        <v>167</v>
      </c>
      <c r="C19" s="188"/>
      <c r="D19" s="189" t="s">
        <v>169</v>
      </c>
      <c r="E19" s="210">
        <v>32000</v>
      </c>
      <c r="F19" s="190">
        <v>0</v>
      </c>
      <c r="G19" s="191">
        <f t="shared" si="0"/>
        <v>0</v>
      </c>
    </row>
    <row r="20" spans="1:7" ht="12.75">
      <c r="A20" s="200"/>
      <c r="B20" s="386"/>
      <c r="C20" s="188" t="s">
        <v>201</v>
      </c>
      <c r="D20" s="211" t="s">
        <v>200</v>
      </c>
      <c r="E20" s="190">
        <v>32000</v>
      </c>
      <c r="F20" s="190">
        <v>0</v>
      </c>
      <c r="G20" s="191">
        <f t="shared" si="0"/>
        <v>0</v>
      </c>
    </row>
    <row r="21" spans="1:7" ht="13.5" thickBot="1">
      <c r="A21" s="200"/>
      <c r="B21" s="382" t="s">
        <v>349</v>
      </c>
      <c r="C21" s="383"/>
      <c r="D21" s="383"/>
      <c r="E21" s="212">
        <f>SUM(E7+E9+E11+E14+E17+E19)</f>
        <v>2283164</v>
      </c>
      <c r="F21" s="212">
        <f>SUM(F7+F9+F11+F14+F17+F19)</f>
        <v>1032241.41</v>
      </c>
      <c r="G21" s="198">
        <f t="shared" si="0"/>
        <v>45.211005867296436</v>
      </c>
    </row>
  </sheetData>
  <sheetProtection/>
  <mergeCells count="15">
    <mergeCell ref="B21:D21"/>
    <mergeCell ref="B7:B8"/>
    <mergeCell ref="B9:B10"/>
    <mergeCell ref="B12:B13"/>
    <mergeCell ref="B14:B16"/>
    <mergeCell ref="B17:B18"/>
    <mergeCell ref="B19:B20"/>
    <mergeCell ref="B2:G2"/>
    <mergeCell ref="B3:G3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&amp;RZałącznik Nr 7
do Informacji o przebiegu wykonania budżetu
Powiatu Opatowskiego za I półrocze 2013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6" sqref="D26"/>
    </sheetView>
  </sheetViews>
  <sheetFormatPr defaultColWidth="9.33203125" defaultRowHeight="12.75"/>
  <cols>
    <col min="2" max="2" width="10.66015625" style="0" customWidth="1"/>
    <col min="3" max="3" width="22.5" style="0" customWidth="1"/>
    <col min="4" max="4" width="16" style="0" customWidth="1"/>
    <col min="6" max="6" width="15.33203125" style="0" customWidth="1"/>
    <col min="7" max="7" width="15.5" style="0" customWidth="1"/>
    <col min="9" max="9" width="14" style="0" customWidth="1"/>
    <col min="10" max="10" width="23.83203125" style="0" customWidth="1"/>
  </cols>
  <sheetData>
    <row r="1" spans="1:10" ht="12.75">
      <c r="A1" s="213"/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2.75">
      <c r="A2" s="390" t="s">
        <v>381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1:10" ht="12.75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pans="1:10" ht="12.75">
      <c r="A4" s="391" t="s">
        <v>382</v>
      </c>
      <c r="B4" s="392"/>
      <c r="C4" s="392"/>
      <c r="D4" s="392"/>
      <c r="E4" s="392"/>
      <c r="F4" s="392"/>
      <c r="G4" s="392"/>
      <c r="H4" s="392"/>
      <c r="I4" s="392"/>
      <c r="J4" s="392"/>
    </row>
    <row r="5" spans="1:10" ht="13.5" thickBot="1">
      <c r="A5" s="393"/>
      <c r="B5" s="393"/>
      <c r="C5" s="393"/>
      <c r="D5" s="393"/>
      <c r="E5" s="393"/>
      <c r="F5" s="393"/>
      <c r="G5" s="393"/>
      <c r="H5" s="393"/>
      <c r="I5" s="393"/>
      <c r="J5" s="393"/>
    </row>
    <row r="6" spans="1:10" ht="12.75">
      <c r="A6" s="394" t="s">
        <v>325</v>
      </c>
      <c r="B6" s="397" t="s">
        <v>383</v>
      </c>
      <c r="C6" s="398"/>
      <c r="D6" s="403" t="s">
        <v>384</v>
      </c>
      <c r="E6" s="406" t="s">
        <v>385</v>
      </c>
      <c r="F6" s="406" t="s">
        <v>386</v>
      </c>
      <c r="G6" s="408" t="s">
        <v>387</v>
      </c>
      <c r="H6" s="411" t="s">
        <v>388</v>
      </c>
      <c r="I6" s="411" t="s">
        <v>389</v>
      </c>
      <c r="J6" s="420" t="s">
        <v>390</v>
      </c>
    </row>
    <row r="7" spans="1:10" ht="12.75">
      <c r="A7" s="395"/>
      <c r="B7" s="399"/>
      <c r="C7" s="400"/>
      <c r="D7" s="404"/>
      <c r="E7" s="407"/>
      <c r="F7" s="407"/>
      <c r="G7" s="409"/>
      <c r="H7" s="412"/>
      <c r="I7" s="412"/>
      <c r="J7" s="421"/>
    </row>
    <row r="8" spans="1:10" ht="12.75">
      <c r="A8" s="395"/>
      <c r="B8" s="399"/>
      <c r="C8" s="400"/>
      <c r="D8" s="404"/>
      <c r="E8" s="407"/>
      <c r="F8" s="407"/>
      <c r="G8" s="409"/>
      <c r="H8" s="412"/>
      <c r="I8" s="412"/>
      <c r="J8" s="421"/>
    </row>
    <row r="9" spans="1:10" ht="12.75">
      <c r="A9" s="395"/>
      <c r="B9" s="399"/>
      <c r="C9" s="400"/>
      <c r="D9" s="404"/>
      <c r="E9" s="407"/>
      <c r="F9" s="407"/>
      <c r="G9" s="409"/>
      <c r="H9" s="412"/>
      <c r="I9" s="412"/>
      <c r="J9" s="421"/>
    </row>
    <row r="10" spans="1:10" ht="12.75">
      <c r="A10" s="395"/>
      <c r="B10" s="399"/>
      <c r="C10" s="400"/>
      <c r="D10" s="404"/>
      <c r="E10" s="407"/>
      <c r="F10" s="407"/>
      <c r="G10" s="409"/>
      <c r="H10" s="412"/>
      <c r="I10" s="412"/>
      <c r="J10" s="421"/>
    </row>
    <row r="11" spans="1:10" ht="12.75">
      <c r="A11" s="396"/>
      <c r="B11" s="401"/>
      <c r="C11" s="402"/>
      <c r="D11" s="405"/>
      <c r="E11" s="407"/>
      <c r="F11" s="407"/>
      <c r="G11" s="410"/>
      <c r="H11" s="413"/>
      <c r="I11" s="413"/>
      <c r="J11" s="422"/>
    </row>
    <row r="12" spans="1:10" ht="12.75">
      <c r="A12" s="215" t="s">
        <v>4</v>
      </c>
      <c r="B12" s="423" t="s">
        <v>5</v>
      </c>
      <c r="C12" s="424"/>
      <c r="D12" s="216" t="s">
        <v>6</v>
      </c>
      <c r="E12" s="216" t="s">
        <v>7</v>
      </c>
      <c r="F12" s="216" t="s">
        <v>264</v>
      </c>
      <c r="G12" s="216" t="s">
        <v>263</v>
      </c>
      <c r="H12" s="216" t="s">
        <v>262</v>
      </c>
      <c r="I12" s="217" t="s">
        <v>261</v>
      </c>
      <c r="J12" s="218" t="s">
        <v>260</v>
      </c>
    </row>
    <row r="13" spans="1:10" ht="12.75">
      <c r="A13" s="219" t="s">
        <v>302</v>
      </c>
      <c r="B13" s="425" t="s">
        <v>391</v>
      </c>
      <c r="C13" s="426"/>
      <c r="D13" s="220">
        <v>0</v>
      </c>
      <c r="E13" s="220">
        <v>0</v>
      </c>
      <c r="F13" s="220">
        <v>0</v>
      </c>
      <c r="G13" s="220">
        <v>0</v>
      </c>
      <c r="H13" s="220">
        <v>0</v>
      </c>
      <c r="I13" s="221">
        <v>0</v>
      </c>
      <c r="J13" s="222">
        <v>0</v>
      </c>
    </row>
    <row r="14" spans="1:10" ht="12.75">
      <c r="A14" s="414" t="s">
        <v>300</v>
      </c>
      <c r="B14" s="427" t="s">
        <v>392</v>
      </c>
      <c r="C14" s="223" t="s">
        <v>393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1">
        <v>0</v>
      </c>
      <c r="J14" s="222">
        <v>0</v>
      </c>
    </row>
    <row r="15" spans="1:10" ht="12.75">
      <c r="A15" s="415"/>
      <c r="B15" s="428"/>
      <c r="C15" s="223" t="s">
        <v>394</v>
      </c>
      <c r="D15" s="220">
        <v>0</v>
      </c>
      <c r="E15" s="220">
        <v>0</v>
      </c>
      <c r="F15" s="220">
        <v>0</v>
      </c>
      <c r="G15" s="220">
        <v>0</v>
      </c>
      <c r="H15" s="220">
        <v>0</v>
      </c>
      <c r="I15" s="221">
        <v>0</v>
      </c>
      <c r="J15" s="222">
        <v>0</v>
      </c>
    </row>
    <row r="16" spans="1:10" ht="81" customHeight="1">
      <c r="A16" s="414" t="s">
        <v>297</v>
      </c>
      <c r="B16" s="416" t="s">
        <v>395</v>
      </c>
      <c r="C16" s="417"/>
      <c r="D16" s="224" t="s">
        <v>396</v>
      </c>
      <c r="E16" s="225">
        <v>1</v>
      </c>
      <c r="F16" s="220">
        <v>9593.41</v>
      </c>
      <c r="G16" s="220">
        <v>9593.41</v>
      </c>
      <c r="H16" s="225" t="s">
        <v>7</v>
      </c>
      <c r="I16" s="226" t="s">
        <v>397</v>
      </c>
      <c r="J16" s="227" t="s">
        <v>398</v>
      </c>
    </row>
    <row r="17" spans="1:10" ht="99.75" customHeight="1">
      <c r="A17" s="415"/>
      <c r="B17" s="418"/>
      <c r="C17" s="419"/>
      <c r="D17" s="224" t="s">
        <v>399</v>
      </c>
      <c r="E17" s="225" t="s">
        <v>4</v>
      </c>
      <c r="F17" s="220">
        <v>128371.65</v>
      </c>
      <c r="G17" s="220">
        <v>128371.65</v>
      </c>
      <c r="H17" s="225" t="s">
        <v>5</v>
      </c>
      <c r="I17" s="226" t="s">
        <v>397</v>
      </c>
      <c r="J17" s="227" t="s">
        <v>400</v>
      </c>
    </row>
    <row r="18" spans="1:10" ht="14.25">
      <c r="A18" s="228"/>
      <c r="B18" s="228"/>
      <c r="C18" s="228"/>
      <c r="D18" s="228"/>
      <c r="E18" s="228"/>
      <c r="F18" s="228"/>
      <c r="G18" s="228"/>
      <c r="H18" s="228"/>
      <c r="I18" s="228"/>
      <c r="J18" s="228"/>
    </row>
    <row r="19" spans="1:10" ht="14.25">
      <c r="A19" s="228"/>
      <c r="B19" s="228"/>
      <c r="C19" s="228"/>
      <c r="D19" s="228"/>
      <c r="E19" s="228"/>
      <c r="F19" s="228"/>
      <c r="G19" s="228"/>
      <c r="H19" s="228"/>
      <c r="I19" s="228"/>
      <c r="J19" s="228"/>
    </row>
    <row r="20" spans="1:10" ht="14.25">
      <c r="A20" s="228"/>
      <c r="B20" s="228"/>
      <c r="C20" s="228"/>
      <c r="D20" s="228"/>
      <c r="E20" s="228"/>
      <c r="F20" s="228"/>
      <c r="G20" s="228"/>
      <c r="H20" s="228"/>
      <c r="I20" s="228"/>
      <c r="J20" s="228"/>
    </row>
    <row r="21" spans="1:10" ht="14.25">
      <c r="A21" s="228"/>
      <c r="B21" s="229" t="s">
        <v>401</v>
      </c>
      <c r="C21" s="229"/>
      <c r="D21" s="229" t="s">
        <v>402</v>
      </c>
      <c r="E21" s="229"/>
      <c r="F21" s="229"/>
      <c r="G21" s="229"/>
      <c r="H21" s="230"/>
      <c r="I21" s="230"/>
      <c r="J21" s="228"/>
    </row>
    <row r="22" spans="1:10" ht="14.25">
      <c r="A22" s="228"/>
      <c r="B22" s="229"/>
      <c r="C22" s="229"/>
      <c r="D22" s="229" t="s">
        <v>403</v>
      </c>
      <c r="E22" s="229"/>
      <c r="F22" s="229"/>
      <c r="G22" s="229"/>
      <c r="H22" s="230"/>
      <c r="I22" s="230"/>
      <c r="J22" s="228"/>
    </row>
    <row r="23" spans="1:10" ht="14.25">
      <c r="A23" s="228"/>
      <c r="B23" s="229"/>
      <c r="C23" s="229"/>
      <c r="D23" s="229" t="s">
        <v>404</v>
      </c>
      <c r="E23" s="229"/>
      <c r="F23" s="229"/>
      <c r="G23" s="229"/>
      <c r="H23" s="230"/>
      <c r="I23" s="230"/>
      <c r="J23" s="228"/>
    </row>
  </sheetData>
  <sheetProtection/>
  <mergeCells count="18">
    <mergeCell ref="A16:A17"/>
    <mergeCell ref="B16:C17"/>
    <mergeCell ref="I6:I11"/>
    <mergeCell ref="J6:J11"/>
    <mergeCell ref="B12:C12"/>
    <mergeCell ref="B13:C13"/>
    <mergeCell ref="A14:A15"/>
    <mergeCell ref="B14:B15"/>
    <mergeCell ref="A2:J2"/>
    <mergeCell ref="A4:J4"/>
    <mergeCell ref="A5:J5"/>
    <mergeCell ref="A6:A11"/>
    <mergeCell ref="B6:C11"/>
    <mergeCell ref="D6:D11"/>
    <mergeCell ref="E6:E11"/>
    <mergeCell ref="F6:F11"/>
    <mergeCell ref="G6:G11"/>
    <mergeCell ref="H6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8
do Informacji o przebiegu wykonania budżetu 
Powiatu Opatowskiego za I półrocze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monika.kostepska</cp:lastModifiedBy>
  <cp:lastPrinted>2013-08-27T13:08:37Z</cp:lastPrinted>
  <dcterms:created xsi:type="dcterms:W3CDTF">2011-07-25T08:10:22Z</dcterms:created>
  <dcterms:modified xsi:type="dcterms:W3CDTF">2013-08-27T13:11:32Z</dcterms:modified>
  <cp:category/>
  <cp:version/>
  <cp:contentType/>
  <cp:contentStatus/>
</cp:coreProperties>
</file>