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<sst xmlns="http://schemas.openxmlformats.org/spreadsheetml/2006/main" count="258" uniqueCount="138">
  <si>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</si>
  <si>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</si>
  <si>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</si>
  <si>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</si>
  <si>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</si>
  <si>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</si>
  <si>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</si>
  <si>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</si>
  <si>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</si>
  <si>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</si>
  <si>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</si>
  <si>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</si>
  <si>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</si>
  <si>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Pomoc społeczna</t>
  </si>
  <si>
    <t>Edukacyjna opieka wychowawcza</t>
  </si>
  <si>
    <t>razem:</t>
  </si>
  <si>
    <t>majątkowe</t>
  </si>
  <si>
    <t>Ogółem:</t>
  </si>
  <si>
    <t>(* kol 2 do wykorzystania fakultatywnego)</t>
  </si>
  <si>
    <t>Wydatki razem: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</si>
  <si>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</si>
  <si>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</si>
  <si>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</si>
  <si>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</si>
  <si>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</si>
  <si>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</si>
  <si>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</si>
  <si>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</si>
  <si>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</si>
  <si>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</si>
  <si>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</si>
  <si>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</si>
  <si>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</si>
  <si>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</si>
  <si>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</si>
  <si>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</si>
  <si>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1 979 629,00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</si>
  <si>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</si>
  <si>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</si>
  <si>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</si>
  <si>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</si>
  <si>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</si>
  <si>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</si>
  <si>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</si>
  <si>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Zmiany w planie dochodów budżetowych w 2013 r.</t>
  </si>
  <si>
    <t>po zmianach</t>
  </si>
  <si>
    <t>zwiększenie</t>
  </si>
  <si>
    <t>zmniejszenie</t>
  </si>
  <si>
    <t>przed zmianą</t>
  </si>
  <si>
    <t>Zmiany w planie wydatków budżetowych w 2013 r.</t>
  </si>
  <si>
    <t>01005</t>
  </si>
  <si>
    <t>010</t>
  </si>
  <si>
    <t>700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</si>
  <si>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</si>
  <si>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</si>
  <si>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</si>
  <si>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</si>
  <si>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</si>
  <si>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</si>
  <si>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</si>
  <si>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</si>
  <si>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</si>
  <si>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2013 r.</t>
  </si>
  <si>
    <t>Dotacje ogółem</t>
  </si>
  <si>
    <t>w  złotych</t>
  </si>
  <si>
    <t>Dochody i wydatki związane z realizacją zadań z zakresu administracji rządowej i innych zadań zleconych odrębnymi ustawami w  2013 r.</t>
  </si>
  <si>
    <t>13 179 168,00</t>
  </si>
  <si>
    <t>8 901 936,00</t>
  </si>
  <si>
    <t>10 881 565,00</t>
  </si>
  <si>
    <t>852</t>
  </si>
  <si>
    <t>710 713,00</t>
  </si>
  <si>
    <t>zakup i objęcie akcji i udziałów oraz wniesienie wkładów do spółek prawa handlowego.</t>
  </si>
  <si>
    <t>na programy finansowane z udziałem środków, o których mowa w art. 5 ust. 1 pkt 2 i 3,</t>
  </si>
  <si>
    <t>Specjalne ośrodki szkolno-wychowawcze</t>
  </si>
  <si>
    <t>11 512 735,00</t>
  </si>
  <si>
    <t>1 000,00</t>
  </si>
  <si>
    <t>11 513 735,00</t>
  </si>
  <si>
    <t>85201</t>
  </si>
  <si>
    <t>Placówki opiekuńczo-wychowawcze</t>
  </si>
  <si>
    <t>440 000,00</t>
  </si>
  <si>
    <t>441 000,00</t>
  </si>
  <si>
    <t>0960</t>
  </si>
  <si>
    <t>Otrzymane spadki, zapisy i darowizny w postaci pieniężnej</t>
  </si>
  <si>
    <t>2 000,00</t>
  </si>
  <si>
    <t>854</t>
  </si>
  <si>
    <t>58 400,00</t>
  </si>
  <si>
    <t>6 000,00</t>
  </si>
  <si>
    <t>64 400,00</t>
  </si>
  <si>
    <t>85403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</si>
  <si>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</si>
  <si>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</si>
  <si>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8 600,00</t>
  </si>
  <si>
    <t>14 600,00</t>
  </si>
  <si>
    <t>65 666 981,00</t>
  </si>
  <si>
    <t>7 000,00</t>
  </si>
  <si>
    <t>65 673 981,00</t>
  </si>
  <si>
    <t>78 846 149,00</t>
  </si>
  <si>
    <t>78 853 149,00</t>
  </si>
  <si>
    <t>Rodziny zastępcze</t>
  </si>
  <si>
    <t>6300</t>
  </si>
  <si>
    <t>Rozbudowa, przebudowa i budowa targowiska z przynależną infrastrukturą techniczną, budowa zbiornika na ścieki sanitarne oraz parking w miejscowości Opatów</t>
  </si>
  <si>
    <t>4270</t>
  </si>
  <si>
    <t>Remont drogi powiatowej nr 0718T Piórków Dolny – Nieskurzów Nowy – Żerniki – Gołoszyce w m. Baćkowice w km 4+135 – 5+125 odc. dł. 0,990 km</t>
  </si>
  <si>
    <t>6050</t>
  </si>
  <si>
    <t>Przebudowa obiektu mostowego o numerze ewidencyjnym (JNI): 30000607 w km 4+574 w ciągu drogi powiatowej nr 0730T w miejscowości Nikisiałka Mała i przebudowa drogi powiatowej nr 0730T Kolonia Okalina - Karwów - Dzierążnia - Malice Kościelne - Męczennice - Pielaszów - Nowy Daromin - Daromin od km 0+000 do km 2+800 i od km 3+940 do km 7+480 na odcinku o łącznej długości 6,34 km</t>
  </si>
  <si>
    <t>Przebudowa dróg powiatowych - ulic Mickiewicza, Sempołowskiej w m. Opatów o łącznej długości 1 866,2 km</t>
  </si>
  <si>
    <t>Odbudowa drogi powiatowej Nr 0758T Bidziny - Smugi</t>
  </si>
  <si>
    <t>Przebudowa dróg powiatowych Nr 0737T Gołębiów - Nasławice i Goźlice - Usarzów</t>
  </si>
  <si>
    <t xml:space="preserve">Przebudowa drogi powiatowej Nr 0703T Zochcin - Sadowie 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</si>
  <si>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</si>
  <si>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</si>
  <si>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</si>
  <si>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</si>
  <si>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</si>
  <si>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</si>
  <si>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</si>
  <si>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</si>
  <si>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</si>
  <si>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</si>
  <si>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</si>
  <si>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</si>
  <si>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</si>
  <si>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2013 r.</t>
  </si>
  <si>
    <t>Dofinansowanie rozbudowy, przebudowy i budowy targowiska z przynależną infrastrukturą techniczną, budowa zbiornika na ścieki sanitarne oraz parking w miejscowości Opatów</t>
  </si>
  <si>
    <t>Urząd Miasta i Gminy w Opatowie</t>
  </si>
  <si>
    <t>Dofinansowanie utrzymania biblioteki</t>
  </si>
  <si>
    <t xml:space="preserve">Zwrot kosztów utrzymania dzieci </t>
  </si>
  <si>
    <t>Powiaty, w których przebywają dzieci w rodzinach zastępczych</t>
  </si>
  <si>
    <t>Zwrot kosztów utrzymania dzieci</t>
  </si>
  <si>
    <t>Powiaty, w których przebywają dzieci w placówkach wychowawczych</t>
  </si>
  <si>
    <t>I. Dotacje dla jednostek sektora finansów publicznych</t>
  </si>
  <si>
    <t>Kwota dotacji</t>
  </si>
  <si>
    <t>Zakres</t>
  </si>
  <si>
    <t>Nazwa jednostki otrzymującej dotacje</t>
  </si>
  <si>
    <t>Lp.</t>
  </si>
  <si>
    <t>Dotacje celowe w 2013 roku</t>
  </si>
  <si>
    <t>Załącznik Nr 1                                                                                                          do uchwały Rady Powiatu Nr XXXIII.43.2013                                                                                   z dnia 12 sierpnia 2013 r.</t>
  </si>
  <si>
    <t>Załącznik Nr 2                                                                    do uchwały Rady Powiatu Nr XXXIII.43.2013                                               z dnia 12 sierpnia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</si>
</sst>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name val="Arial CE"/>
      <family val="0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 CE"/>
      <family val="2"/>
    </font>
    <font>
      <sz val="8"/>
      <name val="Czcionka tekstu podstawowego"/>
      <family val="2"/>
    </font>
    <font>
      <b/>
      <sz val="14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sz val="6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8" fillId="32" borderId="0" applyNumberFormat="0" applyBorder="0" applyAlignment="0" applyProtection="0"/>
  </cellStyleXfs>
  <cellXfs count="16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1">
      <alignment/>
      <protection/>
    </xf>
    <xf numFmtId="49" fontId="8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6" fillId="0" borderId="0" xfId="51" applyFont="1">
      <alignment/>
      <protection/>
    </xf>
    <xf numFmtId="0" fontId="6" fillId="0" borderId="0" xfId="51" applyAlignment="1">
      <alignment vertical="center"/>
      <protection/>
    </xf>
    <xf numFmtId="41" fontId="6" fillId="0" borderId="0" xfId="51" applyNumberFormat="1" applyAlignment="1">
      <alignment vertical="center"/>
      <protection/>
    </xf>
    <xf numFmtId="0" fontId="6" fillId="0" borderId="0" xfId="51" applyAlignment="1">
      <alignment horizontal="center" vertical="center"/>
      <protection/>
    </xf>
    <xf numFmtId="41" fontId="12" fillId="0" borderId="0" xfId="51" applyNumberFormat="1" applyFont="1" applyBorder="1">
      <alignment/>
      <protection/>
    </xf>
    <xf numFmtId="0" fontId="11" fillId="0" borderId="0" xfId="51" applyFont="1" applyAlignment="1">
      <alignment horizontal="center" vertical="center"/>
      <protection/>
    </xf>
    <xf numFmtId="0" fontId="11" fillId="0" borderId="0" xfId="51" applyFont="1">
      <alignment/>
      <protection/>
    </xf>
    <xf numFmtId="0" fontId="11" fillId="0" borderId="0" xfId="51" applyFont="1" applyBorder="1">
      <alignment/>
      <protection/>
    </xf>
    <xf numFmtId="0" fontId="7" fillId="0" borderId="0" xfId="51" applyFont="1" applyAlignment="1">
      <alignment vertical="center" wrapText="1"/>
      <protection/>
    </xf>
    <xf numFmtId="0" fontId="13" fillId="0" borderId="0" xfId="51" applyFont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14" fillId="0" borderId="0" xfId="51" applyFont="1" applyAlignment="1">
      <alignment horizontal="center" vertical="center"/>
      <protection/>
    </xf>
    <xf numFmtId="0" fontId="14" fillId="0" borderId="0" xfId="51" applyFont="1" applyAlignment="1">
      <alignment vertical="center"/>
      <protection/>
    </xf>
    <xf numFmtId="0" fontId="14" fillId="0" borderId="0" xfId="51" applyFont="1">
      <alignment/>
      <protection/>
    </xf>
    <xf numFmtId="0" fontId="15" fillId="0" borderId="0" xfId="51" applyFont="1" applyAlignment="1">
      <alignment horizontal="center"/>
      <protection/>
    </xf>
    <xf numFmtId="0" fontId="17" fillId="0" borderId="11" xfId="51" applyFont="1" applyFill="1" applyBorder="1" applyAlignment="1">
      <alignment horizontal="center" vertical="center" wrapText="1"/>
      <protection/>
    </xf>
    <xf numFmtId="0" fontId="17" fillId="0" borderId="12" xfId="51" applyFont="1" applyFill="1" applyBorder="1" applyAlignment="1">
      <alignment horizontal="center" vertical="center" wrapText="1"/>
      <protection/>
    </xf>
    <xf numFmtId="0" fontId="17" fillId="0" borderId="13" xfId="51" applyFont="1" applyFill="1" applyBorder="1" applyAlignment="1">
      <alignment horizontal="center" vertical="center" wrapText="1"/>
      <protection/>
    </xf>
    <xf numFmtId="0" fontId="19" fillId="0" borderId="14" xfId="51" applyFont="1" applyFill="1" applyBorder="1" applyAlignment="1">
      <alignment horizontal="center" vertical="center" wrapText="1"/>
      <protection/>
    </xf>
    <xf numFmtId="49" fontId="20" fillId="0" borderId="12" xfId="51" applyNumberFormat="1" applyFont="1" applyFill="1" applyBorder="1" applyAlignment="1">
      <alignment horizontal="center" vertical="center" wrapText="1"/>
      <protection/>
    </xf>
    <xf numFmtId="49" fontId="21" fillId="0" borderId="12" xfId="51" applyNumberFormat="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/>
      <protection/>
    </xf>
    <xf numFmtId="41" fontId="22" fillId="0" borderId="12" xfId="51" applyNumberFormat="1" applyFont="1" applyFill="1" applyBorder="1" applyAlignment="1">
      <alignment vertical="center" wrapText="1"/>
      <protection/>
    </xf>
    <xf numFmtId="49" fontId="14" fillId="0" borderId="12" xfId="51" applyNumberFormat="1" applyFont="1" applyFill="1" applyBorder="1" applyAlignment="1">
      <alignment horizontal="center" vertical="center" wrapText="1"/>
      <protection/>
    </xf>
    <xf numFmtId="49" fontId="23" fillId="0" borderId="12" xfId="51" applyNumberFormat="1" applyFont="1" applyFill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horizontal="center" vertical="center"/>
      <protection/>
    </xf>
    <xf numFmtId="41" fontId="23" fillId="0" borderId="12" xfId="51" applyNumberFormat="1" applyFont="1" applyFill="1" applyBorder="1" applyAlignment="1">
      <alignment vertical="center" wrapText="1"/>
      <protection/>
    </xf>
    <xf numFmtId="41" fontId="23" fillId="0" borderId="12" xfId="51" applyNumberFormat="1" applyFont="1" applyFill="1" applyBorder="1" applyAlignment="1">
      <alignment vertical="center"/>
      <protection/>
    </xf>
    <xf numFmtId="49" fontId="22" fillId="0" borderId="12" xfId="51" applyNumberFormat="1" applyFont="1" applyFill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horizontal="center" vertical="center" wrapText="1"/>
      <protection/>
    </xf>
    <xf numFmtId="0" fontId="20" fillId="0" borderId="12" xfId="51" applyFont="1" applyFill="1" applyBorder="1" applyAlignment="1">
      <alignment horizontal="center" vertical="center" wrapText="1"/>
      <protection/>
    </xf>
    <xf numFmtId="0" fontId="21" fillId="0" borderId="12" xfId="5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41" fontId="22" fillId="0" borderId="12" xfId="51" applyNumberFormat="1" applyFont="1" applyFill="1" applyBorder="1" applyAlignment="1">
      <alignment vertical="center"/>
      <protection/>
    </xf>
    <xf numFmtId="41" fontId="22" fillId="35" borderId="12" xfId="51" applyNumberFormat="1" applyFont="1" applyFill="1" applyBorder="1" applyAlignment="1">
      <alignment vertical="center" wrapText="1"/>
      <protection/>
    </xf>
    <xf numFmtId="41" fontId="23" fillId="35" borderId="12" xfId="51" applyNumberFormat="1" applyFont="1" applyFill="1" applyBorder="1" applyAlignment="1">
      <alignment vertical="center"/>
      <protection/>
    </xf>
    <xf numFmtId="0" fontId="25" fillId="34" borderId="10" xfId="0" applyFont="1" applyFill="1" applyBorder="1" applyAlignment="1" applyProtection="1">
      <alignment horizontal="center" vertical="center" wrapText="1" shrinkToFit="1"/>
      <protection locked="0"/>
    </xf>
    <xf numFmtId="0" fontId="26" fillId="34" borderId="10" xfId="0" applyFont="1" applyFill="1" applyBorder="1" applyAlignment="1" applyProtection="1">
      <alignment horizontal="center" vertical="center" wrapText="1" shrinkToFit="1"/>
      <protection locked="0"/>
    </xf>
    <xf numFmtId="0" fontId="25" fillId="34" borderId="10" xfId="0" applyFont="1" applyFill="1" applyBorder="1" applyAlignment="1" applyProtection="1">
      <alignment horizontal="left" vertical="center" wrapText="1" shrinkToFit="1"/>
      <protection locked="0"/>
    </xf>
    <xf numFmtId="4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34" borderId="15" xfId="0" applyFont="1" applyFill="1" applyBorder="1" applyAlignment="1" applyProtection="1">
      <alignment horizontal="left" vertical="center" wrapText="1" shrinkToFit="1"/>
      <protection locked="0"/>
    </xf>
    <xf numFmtId="4" fontId="25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1" fontId="23" fillId="35" borderId="12" xfId="51" applyNumberFormat="1" applyFont="1" applyFill="1" applyBorder="1" applyAlignment="1">
      <alignment vertical="center" wrapText="1"/>
      <protection/>
    </xf>
    <xf numFmtId="41" fontId="22" fillId="35" borderId="12" xfId="51" applyNumberFormat="1" applyFont="1" applyFill="1" applyBorder="1" applyAlignment="1">
      <alignment vertical="center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51" applyFont="1">
      <alignment/>
      <protection/>
    </xf>
    <xf numFmtId="0" fontId="79" fillId="0" borderId="0" xfId="51" applyFont="1" applyAlignment="1">
      <alignment vertical="center"/>
      <protection/>
    </xf>
    <xf numFmtId="41" fontId="79" fillId="0" borderId="0" xfId="51" applyNumberFormat="1" applyFont="1" applyAlignment="1">
      <alignment vertical="center"/>
      <protection/>
    </xf>
    <xf numFmtId="41" fontId="16" fillId="0" borderId="12" xfId="51" applyNumberFormat="1" applyFont="1" applyFill="1" applyBorder="1" applyAlignment="1">
      <alignment horizontal="center" vertical="center" wrapText="1"/>
      <protection/>
    </xf>
    <xf numFmtId="41" fontId="16" fillId="35" borderId="12" xfId="51" applyNumberFormat="1" applyFont="1" applyFill="1" applyBorder="1" applyAlignment="1">
      <alignment horizontal="center" vertical="center" wrapText="1"/>
      <protection/>
    </xf>
    <xf numFmtId="41" fontId="14" fillId="0" borderId="12" xfId="51" applyNumberFormat="1" applyFont="1" applyFill="1" applyBorder="1" applyAlignment="1">
      <alignment horizontal="right" vertical="center"/>
      <protection/>
    </xf>
    <xf numFmtId="41" fontId="14" fillId="0" borderId="12" xfId="51" applyNumberFormat="1" applyFont="1" applyFill="1" applyBorder="1" applyAlignment="1">
      <alignment horizontal="center" vertical="center" wrapText="1"/>
      <protection/>
    </xf>
    <xf numFmtId="0" fontId="32" fillId="0" borderId="12" xfId="51" applyFont="1" applyFill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vertical="center" wrapText="1"/>
      <protection/>
    </xf>
    <xf numFmtId="41" fontId="14" fillId="35" borderId="12" xfId="51" applyNumberFormat="1" applyFont="1" applyFill="1" applyBorder="1" applyAlignment="1">
      <alignment horizontal="center" vertical="center" wrapText="1"/>
      <protection/>
    </xf>
    <xf numFmtId="49" fontId="23" fillId="35" borderId="12" xfId="51" applyNumberFormat="1" applyFont="1" applyFill="1" applyBorder="1" applyAlignment="1">
      <alignment horizontal="center" vertical="center" wrapText="1"/>
      <protection/>
    </xf>
    <xf numFmtId="0" fontId="32" fillId="35" borderId="12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vertical="center" wrapText="1"/>
      <protection/>
    </xf>
    <xf numFmtId="0" fontId="23" fillId="35" borderId="12" xfId="51" applyNumberFormat="1" applyFont="1" applyFill="1" applyBorder="1" applyAlignment="1">
      <alignment vertical="center" wrapText="1"/>
      <protection/>
    </xf>
    <xf numFmtId="0" fontId="32" fillId="0" borderId="12" xfId="51" applyFont="1" applyFill="1" applyBorder="1" applyAlignment="1">
      <alignment horizontal="center" vertical="center"/>
      <protection/>
    </xf>
    <xf numFmtId="49" fontId="16" fillId="0" borderId="12" xfId="51" applyNumberFormat="1" applyFont="1" applyFill="1" applyBorder="1" applyAlignment="1">
      <alignment horizontal="center" vertical="center" wrapText="1"/>
      <protection/>
    </xf>
    <xf numFmtId="41" fontId="14" fillId="0" borderId="12" xfId="51" applyNumberFormat="1" applyFont="1" applyFill="1" applyBorder="1" applyAlignment="1">
      <alignment horizontal="center" vertical="center"/>
      <protection/>
    </xf>
    <xf numFmtId="0" fontId="79" fillId="0" borderId="0" xfId="51" applyFont="1" applyAlignment="1">
      <alignment horizontal="center" vertical="center"/>
      <protection/>
    </xf>
    <xf numFmtId="41" fontId="79" fillId="0" borderId="0" xfId="51" applyNumberFormat="1" applyFont="1">
      <alignment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80" fillId="0" borderId="0" xfId="51" applyFont="1">
      <alignment/>
      <protection/>
    </xf>
    <xf numFmtId="41" fontId="34" fillId="35" borderId="12" xfId="51" applyNumberFormat="1" applyFont="1" applyFill="1" applyBorder="1" applyAlignment="1">
      <alignment vertical="center" wrapText="1"/>
      <protection/>
    </xf>
    <xf numFmtId="0" fontId="6" fillId="35" borderId="12" xfId="51" applyFont="1" applyFill="1" applyBorder="1" applyAlignment="1">
      <alignment vertical="center"/>
      <protection/>
    </xf>
    <xf numFmtId="41" fontId="6" fillId="35" borderId="12" xfId="51" applyNumberFormat="1" applyFont="1" applyFill="1" applyBorder="1" applyAlignment="1">
      <alignment vertical="center" wrapText="1"/>
      <protection/>
    </xf>
    <xf numFmtId="0" fontId="6" fillId="35" borderId="12" xfId="51" applyFont="1" applyFill="1" applyBorder="1" applyAlignment="1">
      <alignment horizontal="left"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41" fontId="35" fillId="35" borderId="17" xfId="51" applyNumberFormat="1" applyFont="1" applyFill="1" applyBorder="1" applyAlignment="1">
      <alignment vertical="center"/>
      <protection/>
    </xf>
    <xf numFmtId="0" fontId="37" fillId="35" borderId="12" xfId="51" applyFont="1" applyFill="1" applyBorder="1" applyAlignment="1">
      <alignment horizontal="center" vertical="center"/>
      <protection/>
    </xf>
    <xf numFmtId="0" fontId="38" fillId="35" borderId="12" xfId="51" applyFont="1" applyFill="1" applyBorder="1" applyAlignment="1">
      <alignment horizontal="center" vertical="center" wrapText="1"/>
      <protection/>
    </xf>
    <xf numFmtId="0" fontId="38" fillId="35" borderId="12" xfId="51" applyFont="1" applyFill="1" applyBorder="1" applyAlignment="1">
      <alignment horizontal="center" vertical="center"/>
      <protection/>
    </xf>
    <xf numFmtId="0" fontId="12" fillId="35" borderId="0" xfId="51" applyFont="1" applyFill="1" applyAlignment="1">
      <alignment horizontal="right" vertical="center"/>
      <protection/>
    </xf>
    <xf numFmtId="0" fontId="6" fillId="35" borderId="0" xfId="51" applyFont="1" applyFill="1" applyAlignment="1">
      <alignment vertical="center"/>
      <protection/>
    </xf>
    <xf numFmtId="0" fontId="6" fillId="35" borderId="0" xfId="51" applyFont="1" applyFill="1">
      <alignment/>
      <protection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49" fontId="3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0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0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25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wrapText="1"/>
      <protection locked="0"/>
    </xf>
    <xf numFmtId="0" fontId="25" fillId="34" borderId="10" xfId="0" applyFont="1" applyFill="1" applyBorder="1" applyAlignment="1" applyProtection="1">
      <alignment horizontal="center" vertical="center" wrapText="1" shrinkToFit="1"/>
      <protection locked="0"/>
    </xf>
    <xf numFmtId="4" fontId="2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34" borderId="10" xfId="0" applyFont="1" applyFill="1" applyBorder="1" applyAlignment="1" applyProtection="1">
      <alignment horizontal="center" vertical="center" wrapText="1" shrinkToFit="1"/>
      <protection locked="0"/>
    </xf>
    <xf numFmtId="0" fontId="25" fillId="34" borderId="10" xfId="0" applyFont="1" applyFill="1" applyBorder="1" applyAlignment="1" applyProtection="1">
      <alignment horizontal="left" vertical="center" wrapText="1" shrinkToFit="1"/>
      <protection locked="0"/>
    </xf>
    <xf numFmtId="0" fontId="25" fillId="34" borderId="15" xfId="0" applyFont="1" applyFill="1" applyBorder="1" applyAlignment="1" applyProtection="1">
      <alignment horizontal="center" vertical="center" wrapText="1" shrinkToFit="1"/>
      <protection locked="0"/>
    </xf>
    <xf numFmtId="0" fontId="25" fillId="34" borderId="15" xfId="0" applyFont="1" applyFill="1" applyBorder="1" applyAlignment="1" applyProtection="1">
      <alignment horizontal="left" vertical="center" wrapText="1" shrinkToFit="1"/>
      <protection locked="0"/>
    </xf>
    <xf numFmtId="4" fontId="2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50" applyFont="1" applyFill="1" applyAlignment="1" applyProtection="1">
      <alignment horizontal="center" vertical="center" wrapText="1" shrinkToFit="1"/>
      <protection locked="0"/>
    </xf>
    <xf numFmtId="0" fontId="24" fillId="0" borderId="12" xfId="51" applyFont="1" applyFill="1" applyBorder="1" applyAlignment="1">
      <alignment horizontal="center" vertical="center"/>
      <protection/>
    </xf>
    <xf numFmtId="0" fontId="18" fillId="0" borderId="20" xfId="51" applyFont="1" applyFill="1" applyBorder="1" applyAlignment="1">
      <alignment horizontal="center" vertical="center"/>
      <protection/>
    </xf>
    <xf numFmtId="0" fontId="18" fillId="0" borderId="21" xfId="51" applyFont="1" applyFill="1" applyBorder="1" applyAlignment="1">
      <alignment horizontal="center" vertical="center"/>
      <protection/>
    </xf>
    <xf numFmtId="0" fontId="18" fillId="0" borderId="11" xfId="51" applyFont="1" applyFill="1" applyBorder="1" applyAlignment="1">
      <alignment horizontal="center" vertical="center"/>
      <protection/>
    </xf>
    <xf numFmtId="0" fontId="17" fillId="0" borderId="20" xfId="51" applyFont="1" applyFill="1" applyBorder="1" applyAlignment="1">
      <alignment horizontal="center" vertical="center" wrapText="1"/>
      <protection/>
    </xf>
    <xf numFmtId="0" fontId="17" fillId="0" borderId="11" xfId="51" applyFont="1" applyFill="1" applyBorder="1" applyAlignment="1">
      <alignment horizontal="center" vertical="center" wrapText="1"/>
      <protection/>
    </xf>
    <xf numFmtId="0" fontId="17" fillId="0" borderId="17" xfId="51" applyFont="1" applyFill="1" applyBorder="1" applyAlignment="1">
      <alignment horizontal="center" vertical="center" wrapText="1"/>
      <protection/>
    </xf>
    <xf numFmtId="0" fontId="17" fillId="0" borderId="13" xfId="51" applyFont="1" applyFill="1" applyBorder="1" applyAlignment="1">
      <alignment horizontal="center" vertical="center" wrapText="1"/>
      <protection/>
    </xf>
    <xf numFmtId="0" fontId="17" fillId="0" borderId="12" xfId="51" applyFont="1" applyFill="1" applyBorder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6" fillId="0" borderId="17" xfId="51" applyFont="1" applyFill="1" applyBorder="1" applyAlignment="1">
      <alignment horizontal="center" vertical="center" wrapText="1"/>
      <protection/>
    </xf>
    <xf numFmtId="0" fontId="16" fillId="0" borderId="14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center" vertical="center" wrapText="1"/>
      <protection/>
    </xf>
    <xf numFmtId="0" fontId="17" fillId="0" borderId="14" xfId="51" applyFont="1" applyFill="1" applyBorder="1" applyAlignment="1">
      <alignment horizontal="center" vertical="center" wrapText="1"/>
      <protection/>
    </xf>
    <xf numFmtId="0" fontId="17" fillId="0" borderId="21" xfId="5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vertical="center" wrapText="1"/>
      <protection/>
    </xf>
    <xf numFmtId="0" fontId="33" fillId="0" borderId="0" xfId="51" applyFont="1" applyAlignment="1">
      <alignment horizontal="center" vertical="center" wrapText="1"/>
      <protection/>
    </xf>
    <xf numFmtId="0" fontId="31" fillId="0" borderId="12" xfId="51" applyFont="1" applyFill="1" applyBorder="1" applyAlignment="1">
      <alignment horizontal="center" vertical="center"/>
      <protection/>
    </xf>
    <xf numFmtId="0" fontId="7" fillId="35" borderId="0" xfId="51" applyFont="1" applyFill="1" applyAlignment="1">
      <alignment horizontal="center" vertical="center" wrapText="1"/>
      <protection/>
    </xf>
    <xf numFmtId="0" fontId="34" fillId="35" borderId="20" xfId="51" applyFont="1" applyFill="1" applyBorder="1" applyAlignment="1">
      <alignment horizontal="center" vertical="center"/>
      <protection/>
    </xf>
    <xf numFmtId="0" fontId="34" fillId="35" borderId="21" xfId="51" applyFont="1" applyFill="1" applyBorder="1" applyAlignment="1">
      <alignment horizontal="center" vertical="center"/>
      <protection/>
    </xf>
    <xf numFmtId="0" fontId="34" fillId="35" borderId="11" xfId="51" applyFont="1" applyFill="1" applyBorder="1" applyAlignment="1">
      <alignment horizontal="center" vertical="center"/>
      <protection/>
    </xf>
    <xf numFmtId="0" fontId="36" fillId="35" borderId="20" xfId="51" applyFont="1" applyFill="1" applyBorder="1" applyAlignment="1">
      <alignment horizontal="left" vertical="center"/>
      <protection/>
    </xf>
    <xf numFmtId="0" fontId="36" fillId="35" borderId="21" xfId="51" applyFont="1" applyFill="1" applyBorder="1" applyAlignment="1">
      <alignment horizontal="left" vertical="center"/>
      <protection/>
    </xf>
    <xf numFmtId="0" fontId="36" fillId="35" borderId="11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showGridLines="0" tabSelected="1" zoomScalePageLayoutView="0" workbookViewId="0" topLeftCell="A1">
      <selection activeCell="N3" sqref="N3"/>
    </sheetView>
  </sheetViews>
  <sheetFormatPr defaultColWidth="9.33203125" defaultRowHeight="12.75"/>
  <cols>
    <col min="1" max="1" width="7.33203125" style="0" customWidth="1"/>
    <col min="2" max="2" width="6.66015625" style="0" customWidth="1"/>
    <col min="3" max="3" width="9.83203125" style="0" customWidth="1"/>
    <col min="4" max="4" width="5" style="0" customWidth="1"/>
    <col min="5" max="5" width="4.33203125" style="0" customWidth="1"/>
    <col min="6" max="6" width="21" style="0" customWidth="1"/>
    <col min="7" max="7" width="9.33203125" style="0" customWidth="1"/>
    <col min="8" max="8" width="9.66015625" style="0" customWidth="1"/>
    <col min="9" max="9" width="12.16015625" style="0" customWidth="1"/>
    <col min="10" max="10" width="8.16015625" style="0" customWidth="1"/>
    <col min="11" max="11" width="19.16015625" style="0" customWidth="1"/>
    <col min="12" max="12" width="20.5" style="0" customWidth="1"/>
    <col min="13" max="13" width="5.66015625" style="0" customWidth="1"/>
    <col min="14" max="14" width="9" style="0" customWidth="1"/>
    <col min="15" max="15" width="2.66015625" style="0" customWidth="1"/>
    <col min="16" max="16" width="4.66015625" style="0" customWidth="1"/>
    <col min="17" max="17" width="0.65625" style="0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04" t="s">
        <v>136</v>
      </c>
      <c r="L1" s="104"/>
      <c r="M1" s="104"/>
      <c r="N1" s="104"/>
      <c r="O1" s="104"/>
      <c r="P1" s="104"/>
      <c r="Q1" s="2"/>
    </row>
    <row r="2" spans="1:17" ht="32.25" customHeight="1">
      <c r="A2" s="105" t="s">
        <v>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2"/>
    </row>
    <row r="3" spans="1:17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 t="s">
        <v>0</v>
      </c>
      <c r="O3" s="103"/>
      <c r="P3" s="103"/>
      <c r="Q3" s="2"/>
    </row>
    <row r="4" spans="1:17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"/>
    </row>
    <row r="5" spans="1:17" ht="34.5" customHeight="1">
      <c r="A5" s="62"/>
      <c r="B5" s="3" t="s">
        <v>1</v>
      </c>
      <c r="C5" s="3" t="s">
        <v>2</v>
      </c>
      <c r="D5" s="102" t="s">
        <v>3</v>
      </c>
      <c r="E5" s="102"/>
      <c r="F5" s="102" t="s">
        <v>4</v>
      </c>
      <c r="G5" s="102"/>
      <c r="H5" s="102"/>
      <c r="I5" s="102" t="s">
        <v>43</v>
      </c>
      <c r="J5" s="102"/>
      <c r="K5" s="3" t="s">
        <v>42</v>
      </c>
      <c r="L5" s="3" t="s">
        <v>41</v>
      </c>
      <c r="M5" s="102" t="s">
        <v>40</v>
      </c>
      <c r="N5" s="102"/>
      <c r="O5" s="102"/>
      <c r="P5" s="102"/>
      <c r="Q5" s="102"/>
    </row>
    <row r="6" spans="1:17" ht="11.25" customHeight="1">
      <c r="A6" s="62"/>
      <c r="B6" s="51" t="s">
        <v>5</v>
      </c>
      <c r="C6" s="51" t="s">
        <v>6</v>
      </c>
      <c r="D6" s="100" t="s">
        <v>7</v>
      </c>
      <c r="E6" s="100"/>
      <c r="F6" s="100" t="s">
        <v>8</v>
      </c>
      <c r="G6" s="100"/>
      <c r="H6" s="100"/>
      <c r="I6" s="100" t="s">
        <v>9</v>
      </c>
      <c r="J6" s="100"/>
      <c r="K6" s="51" t="s">
        <v>39</v>
      </c>
      <c r="L6" s="51" t="s">
        <v>38</v>
      </c>
      <c r="M6" s="100" t="s">
        <v>37</v>
      </c>
      <c r="N6" s="100"/>
      <c r="O6" s="100"/>
      <c r="P6" s="100"/>
      <c r="Q6" s="100"/>
    </row>
    <row r="7" spans="1:17" ht="25.5" customHeight="1">
      <c r="A7" s="62"/>
      <c r="B7" s="101" t="s">
        <v>10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21" customHeight="1">
      <c r="A8" s="62"/>
      <c r="B8" s="51" t="s">
        <v>69</v>
      </c>
      <c r="C8" s="63"/>
      <c r="D8" s="98"/>
      <c r="E8" s="98"/>
      <c r="F8" s="99" t="s">
        <v>13</v>
      </c>
      <c r="G8" s="99"/>
      <c r="H8" s="99"/>
      <c r="I8" s="97" t="s">
        <v>74</v>
      </c>
      <c r="J8" s="97"/>
      <c r="K8" s="52" t="s">
        <v>12</v>
      </c>
      <c r="L8" s="52" t="s">
        <v>75</v>
      </c>
      <c r="M8" s="97" t="s">
        <v>76</v>
      </c>
      <c r="N8" s="97"/>
      <c r="O8" s="97"/>
      <c r="P8" s="97"/>
      <c r="Q8" s="97"/>
    </row>
    <row r="9" spans="1:17" ht="39.75" customHeight="1">
      <c r="A9" s="62"/>
      <c r="B9" s="3"/>
      <c r="C9" s="63"/>
      <c r="D9" s="98"/>
      <c r="E9" s="98"/>
      <c r="F9" s="99" t="s">
        <v>11</v>
      </c>
      <c r="G9" s="99"/>
      <c r="H9" s="99"/>
      <c r="I9" s="97" t="s">
        <v>70</v>
      </c>
      <c r="J9" s="97"/>
      <c r="K9" s="52" t="s">
        <v>12</v>
      </c>
      <c r="L9" s="52" t="s">
        <v>12</v>
      </c>
      <c r="M9" s="97" t="s">
        <v>70</v>
      </c>
      <c r="N9" s="97"/>
      <c r="O9" s="97"/>
      <c r="P9" s="97"/>
      <c r="Q9" s="97"/>
    </row>
    <row r="10" spans="1:17" ht="30" customHeight="1">
      <c r="A10" s="62"/>
      <c r="B10" s="63"/>
      <c r="C10" s="51" t="s">
        <v>77</v>
      </c>
      <c r="D10" s="98"/>
      <c r="E10" s="98"/>
      <c r="F10" s="99" t="s">
        <v>78</v>
      </c>
      <c r="G10" s="99"/>
      <c r="H10" s="99"/>
      <c r="I10" s="97" t="s">
        <v>79</v>
      </c>
      <c r="J10" s="97"/>
      <c r="K10" s="52" t="s">
        <v>12</v>
      </c>
      <c r="L10" s="52" t="s">
        <v>75</v>
      </c>
      <c r="M10" s="97" t="s">
        <v>80</v>
      </c>
      <c r="N10" s="97"/>
      <c r="O10" s="97"/>
      <c r="P10" s="97"/>
      <c r="Q10" s="97"/>
    </row>
    <row r="11" spans="1:17" ht="36.75" customHeight="1">
      <c r="A11" s="62"/>
      <c r="B11" s="63"/>
      <c r="C11" s="3"/>
      <c r="D11" s="98"/>
      <c r="E11" s="98"/>
      <c r="F11" s="99" t="s">
        <v>11</v>
      </c>
      <c r="G11" s="99"/>
      <c r="H11" s="99"/>
      <c r="I11" s="97" t="s">
        <v>12</v>
      </c>
      <c r="J11" s="97"/>
      <c r="K11" s="52" t="s">
        <v>12</v>
      </c>
      <c r="L11" s="52" t="s">
        <v>12</v>
      </c>
      <c r="M11" s="97" t="s">
        <v>12</v>
      </c>
      <c r="N11" s="97"/>
      <c r="O11" s="97"/>
      <c r="P11" s="97"/>
      <c r="Q11" s="97"/>
    </row>
    <row r="12" spans="1:17" ht="35.25" customHeight="1">
      <c r="A12" s="62"/>
      <c r="B12" s="63"/>
      <c r="C12" s="63"/>
      <c r="D12" s="100" t="s">
        <v>81</v>
      </c>
      <c r="E12" s="100"/>
      <c r="F12" s="99" t="s">
        <v>82</v>
      </c>
      <c r="G12" s="99"/>
      <c r="H12" s="99"/>
      <c r="I12" s="97" t="s">
        <v>75</v>
      </c>
      <c r="J12" s="97"/>
      <c r="K12" s="52" t="s">
        <v>12</v>
      </c>
      <c r="L12" s="52" t="s">
        <v>75</v>
      </c>
      <c r="M12" s="97" t="s">
        <v>83</v>
      </c>
      <c r="N12" s="97"/>
      <c r="O12" s="97"/>
      <c r="P12" s="97"/>
      <c r="Q12" s="97"/>
    </row>
    <row r="13" spans="1:17" ht="21.75" customHeight="1">
      <c r="A13" s="62"/>
      <c r="B13" s="51" t="s">
        <v>84</v>
      </c>
      <c r="C13" s="63"/>
      <c r="D13" s="98"/>
      <c r="E13" s="98"/>
      <c r="F13" s="99" t="s">
        <v>14</v>
      </c>
      <c r="G13" s="99"/>
      <c r="H13" s="99"/>
      <c r="I13" s="97" t="s">
        <v>85</v>
      </c>
      <c r="J13" s="97"/>
      <c r="K13" s="52" t="s">
        <v>12</v>
      </c>
      <c r="L13" s="52" t="s">
        <v>86</v>
      </c>
      <c r="M13" s="97" t="s">
        <v>87</v>
      </c>
      <c r="N13" s="97"/>
      <c r="O13" s="97"/>
      <c r="P13" s="97"/>
      <c r="Q13" s="97"/>
    </row>
    <row r="14" spans="1:17" ht="34.5" customHeight="1">
      <c r="A14" s="62"/>
      <c r="B14" s="3"/>
      <c r="C14" s="63"/>
      <c r="D14" s="98"/>
      <c r="E14" s="98"/>
      <c r="F14" s="99" t="s">
        <v>11</v>
      </c>
      <c r="G14" s="99"/>
      <c r="H14" s="99"/>
      <c r="I14" s="97" t="s">
        <v>12</v>
      </c>
      <c r="J14" s="97"/>
      <c r="K14" s="52" t="s">
        <v>12</v>
      </c>
      <c r="L14" s="52" t="s">
        <v>12</v>
      </c>
      <c r="M14" s="97" t="s">
        <v>12</v>
      </c>
      <c r="N14" s="97"/>
      <c r="O14" s="97"/>
      <c r="P14" s="97"/>
      <c r="Q14" s="97"/>
    </row>
    <row r="15" spans="1:17" ht="28.5" customHeight="1">
      <c r="A15" s="62"/>
      <c r="B15" s="63"/>
      <c r="C15" s="51" t="s">
        <v>88</v>
      </c>
      <c r="D15" s="98"/>
      <c r="E15" s="98"/>
      <c r="F15" s="99" t="s">
        <v>73</v>
      </c>
      <c r="G15" s="99"/>
      <c r="H15" s="99"/>
      <c r="I15" s="97" t="s">
        <v>85</v>
      </c>
      <c r="J15" s="97"/>
      <c r="K15" s="52" t="s">
        <v>12</v>
      </c>
      <c r="L15" s="52" t="s">
        <v>86</v>
      </c>
      <c r="M15" s="97" t="s">
        <v>87</v>
      </c>
      <c r="N15" s="97"/>
      <c r="O15" s="97"/>
      <c r="P15" s="97"/>
      <c r="Q15" s="97"/>
    </row>
    <row r="16" spans="1:17" ht="38.25" customHeight="1">
      <c r="A16" s="62"/>
      <c r="B16" s="63"/>
      <c r="C16" s="3"/>
      <c r="D16" s="98"/>
      <c r="E16" s="98"/>
      <c r="F16" s="99" t="s">
        <v>11</v>
      </c>
      <c r="G16" s="99"/>
      <c r="H16" s="99"/>
      <c r="I16" s="97" t="s">
        <v>12</v>
      </c>
      <c r="J16" s="97"/>
      <c r="K16" s="52" t="s">
        <v>12</v>
      </c>
      <c r="L16" s="52" t="s">
        <v>12</v>
      </c>
      <c r="M16" s="97" t="s">
        <v>12</v>
      </c>
      <c r="N16" s="97"/>
      <c r="O16" s="97"/>
      <c r="P16" s="97"/>
      <c r="Q16" s="97"/>
    </row>
    <row r="17" spans="1:17" ht="51" customHeight="1">
      <c r="A17" s="62"/>
      <c r="B17" s="63"/>
      <c r="C17" s="63"/>
      <c r="D17" s="100" t="s">
        <v>89</v>
      </c>
      <c r="E17" s="100"/>
      <c r="F17" s="99" t="s">
        <v>90</v>
      </c>
      <c r="G17" s="99"/>
      <c r="H17" s="99"/>
      <c r="I17" s="97" t="s">
        <v>91</v>
      </c>
      <c r="J17" s="97"/>
      <c r="K17" s="52" t="s">
        <v>12</v>
      </c>
      <c r="L17" s="52" t="s">
        <v>86</v>
      </c>
      <c r="M17" s="97" t="s">
        <v>92</v>
      </c>
      <c r="N17" s="97"/>
      <c r="O17" s="97"/>
      <c r="P17" s="97"/>
      <c r="Q17" s="97"/>
    </row>
    <row r="18" spans="1:17" ht="36" customHeight="1">
      <c r="A18" s="62"/>
      <c r="B18" s="116" t="s">
        <v>10</v>
      </c>
      <c r="C18" s="116"/>
      <c r="D18" s="116"/>
      <c r="E18" s="116"/>
      <c r="F18" s="116"/>
      <c r="G18" s="116"/>
      <c r="H18" s="53" t="s">
        <v>15</v>
      </c>
      <c r="I18" s="119" t="s">
        <v>93</v>
      </c>
      <c r="J18" s="119"/>
      <c r="K18" s="54" t="s">
        <v>12</v>
      </c>
      <c r="L18" s="54" t="s">
        <v>94</v>
      </c>
      <c r="M18" s="119" t="s">
        <v>95</v>
      </c>
      <c r="N18" s="119"/>
      <c r="O18" s="119"/>
      <c r="P18" s="119"/>
      <c r="Q18" s="119"/>
    </row>
    <row r="19" spans="1:17" ht="33.75" customHeight="1">
      <c r="A19" s="62"/>
      <c r="B19" s="106"/>
      <c r="C19" s="106"/>
      <c r="D19" s="106"/>
      <c r="E19" s="106"/>
      <c r="F19" s="120" t="s">
        <v>11</v>
      </c>
      <c r="G19" s="120"/>
      <c r="H19" s="120"/>
      <c r="I19" s="121" t="s">
        <v>36</v>
      </c>
      <c r="J19" s="121"/>
      <c r="K19" s="55" t="s">
        <v>12</v>
      </c>
      <c r="L19" s="55" t="s">
        <v>12</v>
      </c>
      <c r="M19" s="121" t="s">
        <v>36</v>
      </c>
      <c r="N19" s="121"/>
      <c r="O19" s="121"/>
      <c r="P19" s="121"/>
      <c r="Q19" s="121"/>
    </row>
    <row r="20" spans="1:17" ht="30" customHeight="1">
      <c r="A20" s="62"/>
      <c r="B20" s="125" t="s">
        <v>16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1:17" ht="36.75" customHeight="1">
      <c r="A21" s="62"/>
      <c r="B21" s="116" t="s">
        <v>16</v>
      </c>
      <c r="C21" s="118"/>
      <c r="D21" s="118"/>
      <c r="E21" s="118"/>
      <c r="F21" s="118"/>
      <c r="G21" s="118"/>
      <c r="H21" s="53" t="s">
        <v>15</v>
      </c>
      <c r="I21" s="116" t="s">
        <v>66</v>
      </c>
      <c r="J21" s="117"/>
      <c r="K21" s="54" t="s">
        <v>12</v>
      </c>
      <c r="L21" s="54" t="s">
        <v>12</v>
      </c>
      <c r="M21" s="116" t="s">
        <v>66</v>
      </c>
      <c r="N21" s="118"/>
      <c r="O21" s="118"/>
      <c r="P21" s="118"/>
      <c r="Q21" s="117"/>
    </row>
    <row r="22" spans="1:17" ht="36.75" customHeight="1">
      <c r="A22" s="62"/>
      <c r="B22" s="122"/>
      <c r="C22" s="123"/>
      <c r="D22" s="123"/>
      <c r="E22" s="124"/>
      <c r="F22" s="109" t="s">
        <v>11</v>
      </c>
      <c r="G22" s="110"/>
      <c r="H22" s="111"/>
      <c r="I22" s="112" t="s">
        <v>67</v>
      </c>
      <c r="J22" s="113"/>
      <c r="K22" s="55" t="s">
        <v>12</v>
      </c>
      <c r="L22" s="55" t="s">
        <v>12</v>
      </c>
      <c r="M22" s="112" t="s">
        <v>67</v>
      </c>
      <c r="N22" s="114"/>
      <c r="O22" s="114"/>
      <c r="P22" s="114"/>
      <c r="Q22" s="113"/>
    </row>
    <row r="23" spans="1:17" ht="19.5" customHeight="1">
      <c r="A23" s="62"/>
      <c r="B23" s="125" t="s">
        <v>17</v>
      </c>
      <c r="C23" s="126"/>
      <c r="D23" s="126"/>
      <c r="E23" s="126"/>
      <c r="F23" s="126"/>
      <c r="G23" s="126"/>
      <c r="H23" s="127"/>
      <c r="I23" s="116" t="s">
        <v>96</v>
      </c>
      <c r="J23" s="117"/>
      <c r="K23" s="54" t="s">
        <v>12</v>
      </c>
      <c r="L23" s="54" t="s">
        <v>94</v>
      </c>
      <c r="M23" s="116" t="s">
        <v>97</v>
      </c>
      <c r="N23" s="118"/>
      <c r="O23" s="118"/>
      <c r="P23" s="118"/>
      <c r="Q23" s="117"/>
    </row>
    <row r="24" spans="1:17" ht="40.5" customHeight="1">
      <c r="A24" s="62"/>
      <c r="B24" s="125"/>
      <c r="C24" s="126"/>
      <c r="D24" s="126"/>
      <c r="E24" s="127"/>
      <c r="F24" s="130" t="s">
        <v>11</v>
      </c>
      <c r="G24" s="131"/>
      <c r="H24" s="132"/>
      <c r="I24" s="107" t="s">
        <v>68</v>
      </c>
      <c r="J24" s="108"/>
      <c r="K24" s="56" t="s">
        <v>12</v>
      </c>
      <c r="L24" s="56" t="s">
        <v>12</v>
      </c>
      <c r="M24" s="107" t="s">
        <v>68</v>
      </c>
      <c r="N24" s="115"/>
      <c r="O24" s="115"/>
      <c r="P24" s="115"/>
      <c r="Q24" s="108"/>
    </row>
    <row r="25" spans="1:17" ht="21.75" customHeight="1">
      <c r="A25" s="62"/>
      <c r="B25" s="128" t="s">
        <v>18</v>
      </c>
      <c r="C25" s="128"/>
      <c r="D25" s="128"/>
      <c r="E25" s="128"/>
      <c r="F25" s="128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</sheetData>
  <sheetProtection/>
  <mergeCells count="76">
    <mergeCell ref="B22:E22"/>
    <mergeCell ref="B21:G21"/>
    <mergeCell ref="B20:Q20"/>
    <mergeCell ref="B24:E24"/>
    <mergeCell ref="B25:F25"/>
    <mergeCell ref="G25:Q25"/>
    <mergeCell ref="M23:Q23"/>
    <mergeCell ref="I23:J23"/>
    <mergeCell ref="B23:H23"/>
    <mergeCell ref="F24:H24"/>
    <mergeCell ref="M18:Q18"/>
    <mergeCell ref="F19:H19"/>
    <mergeCell ref="I19:J19"/>
    <mergeCell ref="M19:Q19"/>
    <mergeCell ref="F16:H16"/>
    <mergeCell ref="D17:E17"/>
    <mergeCell ref="I18:J18"/>
    <mergeCell ref="F17:H17"/>
    <mergeCell ref="I17:J17"/>
    <mergeCell ref="B18:G18"/>
    <mergeCell ref="I24:J24"/>
    <mergeCell ref="F22:H22"/>
    <mergeCell ref="I22:J22"/>
    <mergeCell ref="M22:Q22"/>
    <mergeCell ref="M24:Q24"/>
    <mergeCell ref="I21:J21"/>
    <mergeCell ref="M21:Q21"/>
    <mergeCell ref="B19:E19"/>
    <mergeCell ref="M17:Q17"/>
    <mergeCell ref="I14:J14"/>
    <mergeCell ref="M14:Q14"/>
    <mergeCell ref="D15:E15"/>
    <mergeCell ref="F15:H15"/>
    <mergeCell ref="I15:J15"/>
    <mergeCell ref="M15:Q15"/>
    <mergeCell ref="D14:E14"/>
    <mergeCell ref="F14:H14"/>
    <mergeCell ref="D16:E16"/>
    <mergeCell ref="I12:J12"/>
    <mergeCell ref="M12:Q12"/>
    <mergeCell ref="D13:E13"/>
    <mergeCell ref="F13:H13"/>
    <mergeCell ref="I13:J13"/>
    <mergeCell ref="M13:Q13"/>
    <mergeCell ref="D12:E12"/>
    <mergeCell ref="F12:H12"/>
    <mergeCell ref="M16:Q16"/>
    <mergeCell ref="M9:Q9"/>
    <mergeCell ref="I10:J10"/>
    <mergeCell ref="M10:Q10"/>
    <mergeCell ref="D11:E11"/>
    <mergeCell ref="F11:H11"/>
    <mergeCell ref="I11:J11"/>
    <mergeCell ref="M11:Q11"/>
    <mergeCell ref="D10:E10"/>
    <mergeCell ref="F10:H10"/>
    <mergeCell ref="F5:H5"/>
    <mergeCell ref="O3:P3"/>
    <mergeCell ref="I5:J5"/>
    <mergeCell ref="K1:P1"/>
    <mergeCell ref="A2:P2"/>
    <mergeCell ref="I8:J8"/>
    <mergeCell ref="D5:E5"/>
    <mergeCell ref="M5:Q5"/>
    <mergeCell ref="I6:J6"/>
    <mergeCell ref="M8:Q8"/>
    <mergeCell ref="I16:J16"/>
    <mergeCell ref="D9:E9"/>
    <mergeCell ref="F9:H9"/>
    <mergeCell ref="M6:Q6"/>
    <mergeCell ref="D8:E8"/>
    <mergeCell ref="F8:H8"/>
    <mergeCell ref="B7:Q7"/>
    <mergeCell ref="D6:E6"/>
    <mergeCell ref="F6:H6"/>
    <mergeCell ref="I9:J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34"/>
  <sheetViews>
    <sheetView showGridLines="0" zoomScalePageLayoutView="0" workbookViewId="0" topLeftCell="A1">
      <selection activeCell="T3" sqref="T3"/>
    </sheetView>
  </sheetViews>
  <sheetFormatPr defaultColWidth="9.33203125" defaultRowHeight="12.75"/>
  <cols>
    <col min="1" max="1" width="2.66015625" style="0" customWidth="1"/>
    <col min="2" max="2" width="3.16015625" style="0" customWidth="1"/>
    <col min="3" max="3" width="7.66015625" style="0" customWidth="1"/>
    <col min="4" max="4" width="9.66015625" style="0" customWidth="1"/>
    <col min="5" max="5" width="6.16015625" style="0" customWidth="1"/>
    <col min="6" max="6" width="9.5" style="0" customWidth="1"/>
    <col min="7" max="7" width="4.5" style="0" customWidth="1"/>
    <col min="8" max="8" width="7.33203125" style="0" customWidth="1"/>
    <col min="9" max="9" width="10.16015625" style="0" customWidth="1"/>
    <col min="10" max="10" width="11.33203125" style="0" customWidth="1"/>
    <col min="11" max="12" width="10.66015625" style="0" customWidth="1"/>
    <col min="13" max="13" width="9" style="0" customWidth="1"/>
    <col min="14" max="14" width="9.66015625" style="0" customWidth="1"/>
    <col min="15" max="16" width="8.83203125" style="0" customWidth="1"/>
    <col min="17" max="17" width="8.16015625" style="0" customWidth="1"/>
    <col min="18" max="18" width="10.5" style="0" customWidth="1"/>
    <col min="19" max="19" width="9.5" style="0" customWidth="1"/>
    <col min="20" max="20" width="6" style="0" customWidth="1"/>
    <col min="21" max="21" width="3.66015625" style="0" customWidth="1"/>
    <col min="22" max="22" width="2.66015625" style="0" customWidth="1"/>
    <col min="23" max="23" width="5.33203125" style="0" customWidth="1"/>
  </cols>
  <sheetData>
    <row r="1" spans="1:24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34" t="s">
        <v>137</v>
      </c>
      <c r="Q1" s="134"/>
      <c r="R1" s="134"/>
      <c r="S1" s="134"/>
      <c r="T1" s="134"/>
      <c r="U1" s="134"/>
      <c r="V1" s="5"/>
      <c r="W1" s="5"/>
      <c r="X1" s="6"/>
    </row>
    <row r="2" spans="1:24" ht="26.25" customHeight="1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6"/>
    </row>
    <row r="4" spans="1:23" ht="12.75" customHeight="1">
      <c r="A4" s="135" t="s">
        <v>1</v>
      </c>
      <c r="B4" s="135"/>
      <c r="C4" s="135" t="s">
        <v>2</v>
      </c>
      <c r="D4" s="135" t="s">
        <v>4</v>
      </c>
      <c r="E4" s="135"/>
      <c r="F4" s="135"/>
      <c r="G4" s="135" t="s">
        <v>34</v>
      </c>
      <c r="H4" s="135"/>
      <c r="I4" s="135" t="s">
        <v>33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2.75" customHeight="1">
      <c r="A5" s="135"/>
      <c r="B5" s="135"/>
      <c r="C5" s="135"/>
      <c r="D5" s="135"/>
      <c r="E5" s="135"/>
      <c r="F5" s="135"/>
      <c r="G5" s="135"/>
      <c r="H5" s="135"/>
      <c r="I5" s="135" t="s">
        <v>32</v>
      </c>
      <c r="J5" s="135" t="s">
        <v>27</v>
      </c>
      <c r="K5" s="135"/>
      <c r="L5" s="135"/>
      <c r="M5" s="135"/>
      <c r="N5" s="135"/>
      <c r="O5" s="135"/>
      <c r="P5" s="135"/>
      <c r="Q5" s="135"/>
      <c r="R5" s="135" t="s">
        <v>31</v>
      </c>
      <c r="S5" s="135" t="s">
        <v>27</v>
      </c>
      <c r="T5" s="135"/>
      <c r="U5" s="135"/>
      <c r="V5" s="135"/>
      <c r="W5" s="135"/>
    </row>
    <row r="6" spans="1:23" ht="10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 t="s">
        <v>30</v>
      </c>
      <c r="T6" s="135" t="s">
        <v>29</v>
      </c>
      <c r="U6" s="135"/>
      <c r="V6" s="135" t="s">
        <v>71</v>
      </c>
      <c r="W6" s="135"/>
    </row>
    <row r="7" spans="1:23" ht="12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 t="s">
        <v>28</v>
      </c>
      <c r="K7" s="135" t="s">
        <v>27</v>
      </c>
      <c r="L7" s="135"/>
      <c r="M7" s="135" t="s">
        <v>26</v>
      </c>
      <c r="N7" s="135" t="s">
        <v>25</v>
      </c>
      <c r="O7" s="135" t="s">
        <v>24</v>
      </c>
      <c r="P7" s="135" t="s">
        <v>23</v>
      </c>
      <c r="Q7" s="135" t="s">
        <v>22</v>
      </c>
      <c r="R7" s="135"/>
      <c r="S7" s="135"/>
      <c r="T7" s="135"/>
      <c r="U7" s="135"/>
      <c r="V7" s="135"/>
      <c r="W7" s="135"/>
    </row>
    <row r="8" spans="1:23" ht="12.7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 t="s">
        <v>72</v>
      </c>
      <c r="U8" s="135"/>
      <c r="V8" s="135"/>
      <c r="W8" s="135"/>
    </row>
    <row r="9" spans="1:23" ht="54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44" t="s">
        <v>21</v>
      </c>
      <c r="L9" s="44" t="s">
        <v>20</v>
      </c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</row>
    <row r="10" spans="1:23" ht="12.75">
      <c r="A10" s="137">
        <v>1</v>
      </c>
      <c r="B10" s="137"/>
      <c r="C10" s="45">
        <v>2</v>
      </c>
      <c r="D10" s="137">
        <v>4</v>
      </c>
      <c r="E10" s="137"/>
      <c r="F10" s="137"/>
      <c r="G10" s="137">
        <v>5</v>
      </c>
      <c r="H10" s="137"/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137">
        <v>17</v>
      </c>
      <c r="U10" s="137"/>
      <c r="V10" s="137">
        <v>18</v>
      </c>
      <c r="W10" s="137"/>
    </row>
    <row r="11" spans="1:23" ht="20.25" customHeight="1">
      <c r="A11" s="135">
        <v>852</v>
      </c>
      <c r="B11" s="135"/>
      <c r="C11" s="135"/>
      <c r="D11" s="138" t="s">
        <v>13</v>
      </c>
      <c r="E11" s="138"/>
      <c r="F11" s="46" t="s">
        <v>48</v>
      </c>
      <c r="G11" s="136">
        <v>13358332</v>
      </c>
      <c r="H11" s="136"/>
      <c r="I11" s="47">
        <v>13317332</v>
      </c>
      <c r="J11" s="47">
        <v>11380859</v>
      </c>
      <c r="K11" s="47">
        <v>7314178</v>
      </c>
      <c r="L11" s="47">
        <v>4066681</v>
      </c>
      <c r="M11" s="47">
        <v>210000</v>
      </c>
      <c r="N11" s="47">
        <v>1015760</v>
      </c>
      <c r="O11" s="47">
        <v>710713</v>
      </c>
      <c r="P11" s="47">
        <v>0</v>
      </c>
      <c r="Q11" s="47">
        <v>0</v>
      </c>
      <c r="R11" s="47">
        <v>41000</v>
      </c>
      <c r="S11" s="47">
        <v>41000</v>
      </c>
      <c r="T11" s="136">
        <v>0</v>
      </c>
      <c r="U11" s="136"/>
      <c r="V11" s="136">
        <v>0</v>
      </c>
      <c r="W11" s="136"/>
    </row>
    <row r="12" spans="1:23" ht="18" customHeight="1">
      <c r="A12" s="135"/>
      <c r="B12" s="135"/>
      <c r="C12" s="135"/>
      <c r="D12" s="138"/>
      <c r="E12" s="138"/>
      <c r="F12" s="46" t="s">
        <v>47</v>
      </c>
      <c r="G12" s="136">
        <v>-40000</v>
      </c>
      <c r="H12" s="136"/>
      <c r="I12" s="47">
        <v>-40000</v>
      </c>
      <c r="J12" s="47">
        <v>0</v>
      </c>
      <c r="K12" s="47">
        <v>0</v>
      </c>
      <c r="L12" s="47">
        <v>0</v>
      </c>
      <c r="M12" s="47">
        <v>-40000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136">
        <v>0</v>
      </c>
      <c r="U12" s="136"/>
      <c r="V12" s="136">
        <v>0</v>
      </c>
      <c r="W12" s="136"/>
    </row>
    <row r="13" spans="1:23" ht="18" customHeight="1">
      <c r="A13" s="135"/>
      <c r="B13" s="135"/>
      <c r="C13" s="135"/>
      <c r="D13" s="138"/>
      <c r="E13" s="138"/>
      <c r="F13" s="46" t="s">
        <v>46</v>
      </c>
      <c r="G13" s="136">
        <v>41000</v>
      </c>
      <c r="H13" s="136"/>
      <c r="I13" s="47">
        <v>41000</v>
      </c>
      <c r="J13" s="47">
        <v>1000</v>
      </c>
      <c r="K13" s="47">
        <v>0</v>
      </c>
      <c r="L13" s="47">
        <v>1000</v>
      </c>
      <c r="M13" s="47">
        <v>40000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136">
        <v>0</v>
      </c>
      <c r="U13" s="136"/>
      <c r="V13" s="136">
        <v>0</v>
      </c>
      <c r="W13" s="136"/>
    </row>
    <row r="14" spans="1:23" ht="21" customHeight="1" thickBot="1">
      <c r="A14" s="135"/>
      <c r="B14" s="135"/>
      <c r="C14" s="135"/>
      <c r="D14" s="138"/>
      <c r="E14" s="138"/>
      <c r="F14" s="46" t="s">
        <v>45</v>
      </c>
      <c r="G14" s="136">
        <v>13359332</v>
      </c>
      <c r="H14" s="136"/>
      <c r="I14" s="47">
        <v>13318332</v>
      </c>
      <c r="J14" s="47">
        <v>11381859</v>
      </c>
      <c r="K14" s="47">
        <v>7314178</v>
      </c>
      <c r="L14" s="47">
        <v>4067681</v>
      </c>
      <c r="M14" s="47">
        <v>210000</v>
      </c>
      <c r="N14" s="47">
        <v>1015760</v>
      </c>
      <c r="O14" s="47">
        <v>710713</v>
      </c>
      <c r="P14" s="47">
        <v>0</v>
      </c>
      <c r="Q14" s="47">
        <v>0</v>
      </c>
      <c r="R14" s="47">
        <v>41000</v>
      </c>
      <c r="S14" s="47">
        <v>41000</v>
      </c>
      <c r="T14" s="136">
        <v>0</v>
      </c>
      <c r="U14" s="136"/>
      <c r="V14" s="136">
        <v>0</v>
      </c>
      <c r="W14" s="136"/>
    </row>
    <row r="15" spans="1:23" ht="21" customHeight="1" thickBot="1">
      <c r="A15" s="139"/>
      <c r="B15" s="139"/>
      <c r="C15" s="139">
        <v>85201</v>
      </c>
      <c r="D15" s="140" t="s">
        <v>78</v>
      </c>
      <c r="E15" s="140"/>
      <c r="F15" s="48" t="s">
        <v>48</v>
      </c>
      <c r="G15" s="133">
        <v>966511</v>
      </c>
      <c r="H15" s="133"/>
      <c r="I15" s="49">
        <v>966511</v>
      </c>
      <c r="J15" s="49">
        <v>758111</v>
      </c>
      <c r="K15" s="49">
        <v>497100</v>
      </c>
      <c r="L15" s="49">
        <v>261011</v>
      </c>
      <c r="M15" s="49">
        <v>150000</v>
      </c>
      <c r="N15" s="49">
        <v>58400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133">
        <v>0</v>
      </c>
      <c r="U15" s="133"/>
      <c r="V15" s="133">
        <v>0</v>
      </c>
      <c r="W15" s="133"/>
    </row>
    <row r="16" spans="1:23" ht="18.75" customHeight="1" thickBot="1">
      <c r="A16" s="139"/>
      <c r="B16" s="139"/>
      <c r="C16" s="139"/>
      <c r="D16" s="140"/>
      <c r="E16" s="140"/>
      <c r="F16" s="46" t="s">
        <v>47</v>
      </c>
      <c r="G16" s="136">
        <v>-40000</v>
      </c>
      <c r="H16" s="136"/>
      <c r="I16" s="47">
        <v>-40000</v>
      </c>
      <c r="J16" s="47">
        <v>0</v>
      </c>
      <c r="K16" s="47">
        <v>0</v>
      </c>
      <c r="L16" s="47">
        <v>0</v>
      </c>
      <c r="M16" s="47">
        <v>-40000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136">
        <v>0</v>
      </c>
      <c r="U16" s="136"/>
      <c r="V16" s="136">
        <v>0</v>
      </c>
      <c r="W16" s="136"/>
    </row>
    <row r="17" spans="1:23" ht="18.75" customHeight="1" thickBot="1">
      <c r="A17" s="139"/>
      <c r="B17" s="139"/>
      <c r="C17" s="139"/>
      <c r="D17" s="140"/>
      <c r="E17" s="140"/>
      <c r="F17" s="46" t="s">
        <v>46</v>
      </c>
      <c r="G17" s="136">
        <v>1000</v>
      </c>
      <c r="H17" s="136"/>
      <c r="I17" s="47">
        <v>1000</v>
      </c>
      <c r="J17" s="47">
        <v>1000</v>
      </c>
      <c r="K17" s="47">
        <v>0</v>
      </c>
      <c r="L17" s="47">
        <v>1000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136">
        <v>0</v>
      </c>
      <c r="U17" s="136"/>
      <c r="V17" s="136">
        <v>0</v>
      </c>
      <c r="W17" s="136"/>
    </row>
    <row r="18" spans="1:23" ht="24.75" customHeight="1" thickBot="1">
      <c r="A18" s="139"/>
      <c r="B18" s="139"/>
      <c r="C18" s="139"/>
      <c r="D18" s="140"/>
      <c r="E18" s="140"/>
      <c r="F18" s="46" t="s">
        <v>45</v>
      </c>
      <c r="G18" s="136">
        <v>927511</v>
      </c>
      <c r="H18" s="136"/>
      <c r="I18" s="47">
        <v>927511</v>
      </c>
      <c r="J18" s="47">
        <v>759111</v>
      </c>
      <c r="K18" s="47">
        <v>497100</v>
      </c>
      <c r="L18" s="47">
        <v>262011</v>
      </c>
      <c r="M18" s="47">
        <v>110000</v>
      </c>
      <c r="N18" s="47">
        <v>58400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136">
        <v>0</v>
      </c>
      <c r="U18" s="136"/>
      <c r="V18" s="136">
        <v>0</v>
      </c>
      <c r="W18" s="136"/>
    </row>
    <row r="19" spans="1:23" ht="20.25" customHeight="1" thickBot="1">
      <c r="A19" s="139"/>
      <c r="B19" s="139"/>
      <c r="C19" s="139">
        <v>85204</v>
      </c>
      <c r="D19" s="140" t="s">
        <v>98</v>
      </c>
      <c r="E19" s="140"/>
      <c r="F19" s="48" t="s">
        <v>48</v>
      </c>
      <c r="G19" s="133">
        <v>991983</v>
      </c>
      <c r="H19" s="133"/>
      <c r="I19" s="49">
        <v>991983</v>
      </c>
      <c r="J19" s="49">
        <v>5583</v>
      </c>
      <c r="K19" s="49">
        <v>5583</v>
      </c>
      <c r="L19" s="49">
        <v>0</v>
      </c>
      <c r="M19" s="49">
        <v>60000</v>
      </c>
      <c r="N19" s="49">
        <v>926400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133">
        <v>0</v>
      </c>
      <c r="U19" s="133"/>
      <c r="V19" s="133">
        <v>0</v>
      </c>
      <c r="W19" s="133"/>
    </row>
    <row r="20" spans="1:23" ht="20.25" customHeight="1" thickBot="1">
      <c r="A20" s="139"/>
      <c r="B20" s="139"/>
      <c r="C20" s="139"/>
      <c r="D20" s="140"/>
      <c r="E20" s="140"/>
      <c r="F20" s="46" t="s">
        <v>47</v>
      </c>
      <c r="G20" s="136">
        <v>0</v>
      </c>
      <c r="H20" s="136"/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136">
        <v>0</v>
      </c>
      <c r="U20" s="136"/>
      <c r="V20" s="136">
        <v>0</v>
      </c>
      <c r="W20" s="136"/>
    </row>
    <row r="21" spans="1:23" ht="18.75" customHeight="1" thickBot="1">
      <c r="A21" s="139"/>
      <c r="B21" s="139"/>
      <c r="C21" s="139"/>
      <c r="D21" s="140"/>
      <c r="E21" s="140"/>
      <c r="F21" s="46" t="s">
        <v>46</v>
      </c>
      <c r="G21" s="136">
        <v>40000</v>
      </c>
      <c r="H21" s="136"/>
      <c r="I21" s="47">
        <v>40000</v>
      </c>
      <c r="J21" s="47">
        <v>0</v>
      </c>
      <c r="K21" s="47">
        <v>0</v>
      </c>
      <c r="L21" s="47">
        <v>0</v>
      </c>
      <c r="M21" s="47">
        <v>40000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136">
        <v>0</v>
      </c>
      <c r="U21" s="136"/>
      <c r="V21" s="136">
        <v>0</v>
      </c>
      <c r="W21" s="136"/>
    </row>
    <row r="22" spans="1:23" ht="21" customHeight="1">
      <c r="A22" s="139"/>
      <c r="B22" s="139"/>
      <c r="C22" s="139"/>
      <c r="D22" s="140"/>
      <c r="E22" s="140"/>
      <c r="F22" s="46" t="s">
        <v>45</v>
      </c>
      <c r="G22" s="136">
        <v>1031983</v>
      </c>
      <c r="H22" s="136"/>
      <c r="I22" s="47">
        <v>1031983</v>
      </c>
      <c r="J22" s="47">
        <v>5583</v>
      </c>
      <c r="K22" s="47">
        <v>5583</v>
      </c>
      <c r="L22" s="47">
        <v>0</v>
      </c>
      <c r="M22" s="47">
        <v>100000</v>
      </c>
      <c r="N22" s="47">
        <v>926400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136">
        <v>0</v>
      </c>
      <c r="U22" s="136"/>
      <c r="V22" s="136">
        <v>0</v>
      </c>
      <c r="W22" s="136"/>
    </row>
    <row r="23" spans="1:23" ht="21" customHeight="1">
      <c r="A23" s="135">
        <v>854</v>
      </c>
      <c r="B23" s="135"/>
      <c r="C23" s="135"/>
      <c r="D23" s="138" t="s">
        <v>14</v>
      </c>
      <c r="E23" s="138"/>
      <c r="F23" s="46" t="s">
        <v>48</v>
      </c>
      <c r="G23" s="136">
        <v>7919180</v>
      </c>
      <c r="H23" s="136"/>
      <c r="I23" s="47">
        <v>7883180</v>
      </c>
      <c r="J23" s="47">
        <v>7640770</v>
      </c>
      <c r="K23" s="47">
        <v>6518046</v>
      </c>
      <c r="L23" s="47">
        <v>1122724</v>
      </c>
      <c r="M23" s="47">
        <v>0</v>
      </c>
      <c r="N23" s="47">
        <v>242410</v>
      </c>
      <c r="O23" s="47">
        <v>0</v>
      </c>
      <c r="P23" s="47">
        <v>0</v>
      </c>
      <c r="Q23" s="47">
        <v>0</v>
      </c>
      <c r="R23" s="47">
        <v>36000</v>
      </c>
      <c r="S23" s="47">
        <v>36000</v>
      </c>
      <c r="T23" s="136">
        <v>0</v>
      </c>
      <c r="U23" s="136"/>
      <c r="V23" s="136">
        <v>0</v>
      </c>
      <c r="W23" s="136"/>
    </row>
    <row r="24" spans="1:23" ht="16.5" customHeight="1">
      <c r="A24" s="135"/>
      <c r="B24" s="135"/>
      <c r="C24" s="135"/>
      <c r="D24" s="138"/>
      <c r="E24" s="138"/>
      <c r="F24" s="46" t="s">
        <v>47</v>
      </c>
      <c r="G24" s="136">
        <v>0</v>
      </c>
      <c r="H24" s="136"/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136">
        <v>0</v>
      </c>
      <c r="U24" s="136"/>
      <c r="V24" s="136">
        <v>0</v>
      </c>
      <c r="W24" s="136"/>
    </row>
    <row r="25" spans="1:23" ht="21" customHeight="1">
      <c r="A25" s="135"/>
      <c r="B25" s="135"/>
      <c r="C25" s="135"/>
      <c r="D25" s="138"/>
      <c r="E25" s="138"/>
      <c r="F25" s="46" t="s">
        <v>46</v>
      </c>
      <c r="G25" s="136">
        <v>6000</v>
      </c>
      <c r="H25" s="136"/>
      <c r="I25" s="47">
        <v>6000</v>
      </c>
      <c r="J25" s="47">
        <v>6000</v>
      </c>
      <c r="K25" s="47">
        <v>0</v>
      </c>
      <c r="L25" s="47">
        <v>6000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136">
        <v>0</v>
      </c>
      <c r="U25" s="136"/>
      <c r="V25" s="136">
        <v>0</v>
      </c>
      <c r="W25" s="136"/>
    </row>
    <row r="26" spans="1:23" ht="23.25" customHeight="1" thickBot="1">
      <c r="A26" s="135"/>
      <c r="B26" s="135"/>
      <c r="C26" s="135"/>
      <c r="D26" s="138"/>
      <c r="E26" s="138"/>
      <c r="F26" s="46" t="s">
        <v>45</v>
      </c>
      <c r="G26" s="136">
        <v>7925180</v>
      </c>
      <c r="H26" s="136"/>
      <c r="I26" s="47">
        <v>7889180</v>
      </c>
      <c r="J26" s="47">
        <v>7646770</v>
      </c>
      <c r="K26" s="47">
        <v>6518046</v>
      </c>
      <c r="L26" s="47">
        <v>1128724</v>
      </c>
      <c r="M26" s="47">
        <v>0</v>
      </c>
      <c r="N26" s="47">
        <v>242410</v>
      </c>
      <c r="O26" s="47">
        <v>0</v>
      </c>
      <c r="P26" s="47">
        <v>0</v>
      </c>
      <c r="Q26" s="47">
        <v>0</v>
      </c>
      <c r="R26" s="47">
        <v>36000</v>
      </c>
      <c r="S26" s="47">
        <v>36000</v>
      </c>
      <c r="T26" s="136">
        <v>0</v>
      </c>
      <c r="U26" s="136"/>
      <c r="V26" s="136">
        <v>0</v>
      </c>
      <c r="W26" s="136"/>
    </row>
    <row r="27" spans="1:23" ht="18.75" customHeight="1" thickBot="1">
      <c r="A27" s="139"/>
      <c r="B27" s="139"/>
      <c r="C27" s="139">
        <v>85403</v>
      </c>
      <c r="D27" s="140" t="s">
        <v>73</v>
      </c>
      <c r="E27" s="140"/>
      <c r="F27" s="48" t="s">
        <v>48</v>
      </c>
      <c r="G27" s="133">
        <v>5939092</v>
      </c>
      <c r="H27" s="133"/>
      <c r="I27" s="49">
        <v>5903092</v>
      </c>
      <c r="J27" s="49">
        <v>5699992</v>
      </c>
      <c r="K27" s="49">
        <v>4870492</v>
      </c>
      <c r="L27" s="49">
        <v>829500</v>
      </c>
      <c r="M27" s="49">
        <v>0</v>
      </c>
      <c r="N27" s="49">
        <v>203100</v>
      </c>
      <c r="O27" s="49">
        <v>0</v>
      </c>
      <c r="P27" s="49">
        <v>0</v>
      </c>
      <c r="Q27" s="49">
        <v>0</v>
      </c>
      <c r="R27" s="49">
        <v>36000</v>
      </c>
      <c r="S27" s="49">
        <v>36000</v>
      </c>
      <c r="T27" s="133">
        <v>0</v>
      </c>
      <c r="U27" s="133"/>
      <c r="V27" s="133">
        <v>0</v>
      </c>
      <c r="W27" s="133"/>
    </row>
    <row r="28" spans="1:23" ht="15" customHeight="1" thickBot="1">
      <c r="A28" s="139"/>
      <c r="B28" s="139"/>
      <c r="C28" s="139"/>
      <c r="D28" s="140"/>
      <c r="E28" s="140"/>
      <c r="F28" s="46" t="s">
        <v>47</v>
      </c>
      <c r="G28" s="136">
        <v>0</v>
      </c>
      <c r="H28" s="136"/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136">
        <v>0</v>
      </c>
      <c r="U28" s="136"/>
      <c r="V28" s="136">
        <v>0</v>
      </c>
      <c r="W28" s="136"/>
    </row>
    <row r="29" spans="1:23" ht="20.25" customHeight="1" thickBot="1">
      <c r="A29" s="139"/>
      <c r="B29" s="139"/>
      <c r="C29" s="139"/>
      <c r="D29" s="140"/>
      <c r="E29" s="140"/>
      <c r="F29" s="46" t="s">
        <v>46</v>
      </c>
      <c r="G29" s="136">
        <v>6000</v>
      </c>
      <c r="H29" s="136"/>
      <c r="I29" s="47">
        <v>6000</v>
      </c>
      <c r="J29" s="47">
        <v>6000</v>
      </c>
      <c r="K29" s="47">
        <v>0</v>
      </c>
      <c r="L29" s="47">
        <v>6000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136">
        <v>0</v>
      </c>
      <c r="U29" s="136"/>
      <c r="V29" s="136">
        <v>0</v>
      </c>
      <c r="W29" s="136"/>
    </row>
    <row r="30" spans="1:23" ht="22.5" customHeight="1">
      <c r="A30" s="139"/>
      <c r="B30" s="139"/>
      <c r="C30" s="139"/>
      <c r="D30" s="140"/>
      <c r="E30" s="140"/>
      <c r="F30" s="46" t="s">
        <v>45</v>
      </c>
      <c r="G30" s="136">
        <v>5945092</v>
      </c>
      <c r="H30" s="136"/>
      <c r="I30" s="47">
        <v>5909092</v>
      </c>
      <c r="J30" s="47">
        <v>5705992</v>
      </c>
      <c r="K30" s="47">
        <v>4870492</v>
      </c>
      <c r="L30" s="47">
        <v>835500</v>
      </c>
      <c r="M30" s="47">
        <v>0</v>
      </c>
      <c r="N30" s="47">
        <v>203100</v>
      </c>
      <c r="O30" s="47">
        <v>0</v>
      </c>
      <c r="P30" s="47">
        <v>0</v>
      </c>
      <c r="Q30" s="47">
        <v>0</v>
      </c>
      <c r="R30" s="47">
        <v>36000</v>
      </c>
      <c r="S30" s="47">
        <v>36000</v>
      </c>
      <c r="T30" s="136">
        <v>0</v>
      </c>
      <c r="U30" s="136"/>
      <c r="V30" s="136">
        <v>0</v>
      </c>
      <c r="W30" s="136"/>
    </row>
    <row r="31" spans="1:23" ht="19.5" customHeight="1">
      <c r="A31" s="142" t="s">
        <v>19</v>
      </c>
      <c r="B31" s="142"/>
      <c r="C31" s="142"/>
      <c r="D31" s="142"/>
      <c r="E31" s="142"/>
      <c r="F31" s="46" t="s">
        <v>48</v>
      </c>
      <c r="G31" s="141">
        <v>80842322</v>
      </c>
      <c r="H31" s="141"/>
      <c r="I31" s="50">
        <v>62494687</v>
      </c>
      <c r="J31" s="50">
        <v>56114355</v>
      </c>
      <c r="K31" s="50">
        <v>35897856</v>
      </c>
      <c r="L31" s="50">
        <v>20216499</v>
      </c>
      <c r="M31" s="50">
        <v>1783164</v>
      </c>
      <c r="N31" s="50">
        <v>2262103</v>
      </c>
      <c r="O31" s="50">
        <v>2111968</v>
      </c>
      <c r="P31" s="50">
        <v>154468</v>
      </c>
      <c r="Q31" s="50">
        <v>68629</v>
      </c>
      <c r="R31" s="50">
        <v>18347635</v>
      </c>
      <c r="S31" s="50">
        <v>18029135</v>
      </c>
      <c r="T31" s="141">
        <v>11987426</v>
      </c>
      <c r="U31" s="141"/>
      <c r="V31" s="141">
        <v>318500</v>
      </c>
      <c r="W31" s="141"/>
    </row>
    <row r="32" spans="1:23" ht="18" customHeight="1">
      <c r="A32" s="142"/>
      <c r="B32" s="142"/>
      <c r="C32" s="142"/>
      <c r="D32" s="142"/>
      <c r="E32" s="142"/>
      <c r="F32" s="46" t="s">
        <v>47</v>
      </c>
      <c r="G32" s="141">
        <v>-40000</v>
      </c>
      <c r="H32" s="141"/>
      <c r="I32" s="50">
        <v>-40000</v>
      </c>
      <c r="J32" s="50">
        <v>0</v>
      </c>
      <c r="K32" s="50">
        <v>0</v>
      </c>
      <c r="L32" s="50">
        <v>0</v>
      </c>
      <c r="M32" s="50">
        <v>-40000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141">
        <v>0</v>
      </c>
      <c r="U32" s="141"/>
      <c r="V32" s="141">
        <v>0</v>
      </c>
      <c r="W32" s="141"/>
    </row>
    <row r="33" spans="1:23" ht="18.75" customHeight="1">
      <c r="A33" s="142"/>
      <c r="B33" s="142"/>
      <c r="C33" s="142"/>
      <c r="D33" s="142"/>
      <c r="E33" s="142"/>
      <c r="F33" s="46" t="s">
        <v>46</v>
      </c>
      <c r="G33" s="141">
        <v>47000</v>
      </c>
      <c r="H33" s="141"/>
      <c r="I33" s="50">
        <v>47000</v>
      </c>
      <c r="J33" s="50">
        <v>7000</v>
      </c>
      <c r="K33" s="50">
        <v>0</v>
      </c>
      <c r="L33" s="50">
        <v>7000</v>
      </c>
      <c r="M33" s="50">
        <v>40000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141">
        <v>0</v>
      </c>
      <c r="U33" s="141"/>
      <c r="V33" s="141">
        <v>0</v>
      </c>
      <c r="W33" s="141"/>
    </row>
    <row r="34" spans="1:23" ht="20.25" customHeight="1">
      <c r="A34" s="142"/>
      <c r="B34" s="142"/>
      <c r="C34" s="142"/>
      <c r="D34" s="142"/>
      <c r="E34" s="142"/>
      <c r="F34" s="46" t="s">
        <v>45</v>
      </c>
      <c r="G34" s="141">
        <v>80849322</v>
      </c>
      <c r="H34" s="141"/>
      <c r="I34" s="50">
        <v>62501687</v>
      </c>
      <c r="J34" s="50">
        <v>56121355</v>
      </c>
      <c r="K34" s="50">
        <v>35897856</v>
      </c>
      <c r="L34" s="50">
        <v>20223499</v>
      </c>
      <c r="M34" s="50">
        <v>1783164</v>
      </c>
      <c r="N34" s="50">
        <v>2262103</v>
      </c>
      <c r="O34" s="50">
        <v>2111968</v>
      </c>
      <c r="P34" s="50">
        <v>154468</v>
      </c>
      <c r="Q34" s="50">
        <v>68629</v>
      </c>
      <c r="R34" s="50">
        <v>18347635</v>
      </c>
      <c r="S34" s="50">
        <v>18029135</v>
      </c>
      <c r="T34" s="141">
        <v>11987426</v>
      </c>
      <c r="U34" s="141"/>
      <c r="V34" s="141">
        <v>318500</v>
      </c>
      <c r="W34" s="141"/>
    </row>
  </sheetData>
  <sheetProtection/>
  <mergeCells count="115">
    <mergeCell ref="A31:E34"/>
    <mergeCell ref="A10:B10"/>
    <mergeCell ref="A2:W2"/>
    <mergeCell ref="T33:U33"/>
    <mergeCell ref="V33:W33"/>
    <mergeCell ref="G34:H34"/>
    <mergeCell ref="T34:U34"/>
    <mergeCell ref="V34:W34"/>
    <mergeCell ref="G31:H31"/>
    <mergeCell ref="T31:U31"/>
    <mergeCell ref="V31:W31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V29:W29"/>
    <mergeCell ref="T25:U25"/>
    <mergeCell ref="V25:W25"/>
    <mergeCell ref="G26:H26"/>
    <mergeCell ref="T26:U26"/>
    <mergeCell ref="V26:W26"/>
    <mergeCell ref="G25:H25"/>
    <mergeCell ref="G27:H27"/>
    <mergeCell ref="T27:U27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15:B18"/>
    <mergeCell ref="C15:C18"/>
    <mergeCell ref="D15:E18"/>
    <mergeCell ref="G15:H15"/>
    <mergeCell ref="T15:U15"/>
    <mergeCell ref="T22:U22"/>
    <mergeCell ref="T18:U18"/>
    <mergeCell ref="T16:U16"/>
    <mergeCell ref="G20:H20"/>
    <mergeCell ref="T20:U20"/>
    <mergeCell ref="V16:W16"/>
    <mergeCell ref="G17:H17"/>
    <mergeCell ref="V18:W18"/>
    <mergeCell ref="V23:W23"/>
    <mergeCell ref="G24:H24"/>
    <mergeCell ref="T24:U24"/>
    <mergeCell ref="V24:W24"/>
    <mergeCell ref="V20:W20"/>
    <mergeCell ref="G21:H21"/>
    <mergeCell ref="G18:H18"/>
    <mergeCell ref="G13:H13"/>
    <mergeCell ref="T13:U13"/>
    <mergeCell ref="V13:W13"/>
    <mergeCell ref="G14:H14"/>
    <mergeCell ref="T14:U14"/>
    <mergeCell ref="V14:W14"/>
    <mergeCell ref="V15:W15"/>
    <mergeCell ref="G16:H16"/>
    <mergeCell ref="V10:W10"/>
    <mergeCell ref="A11:B14"/>
    <mergeCell ref="C11:C14"/>
    <mergeCell ref="D11:E14"/>
    <mergeCell ref="G11:H11"/>
    <mergeCell ref="T11:U11"/>
    <mergeCell ref="V11:W11"/>
    <mergeCell ref="G12:H12"/>
    <mergeCell ref="T12:U12"/>
    <mergeCell ref="V12:W12"/>
    <mergeCell ref="D10:F10"/>
    <mergeCell ref="G10:H10"/>
    <mergeCell ref="T10:U10"/>
    <mergeCell ref="J7:J9"/>
    <mergeCell ref="K7:L8"/>
    <mergeCell ref="M7:M9"/>
    <mergeCell ref="N7:N9"/>
    <mergeCell ref="O7:O9"/>
    <mergeCell ref="I5:I9"/>
    <mergeCell ref="J5:Q6"/>
    <mergeCell ref="R5:R9"/>
    <mergeCell ref="S5:W5"/>
    <mergeCell ref="S6:S9"/>
    <mergeCell ref="T6:U7"/>
    <mergeCell ref="Q7:Q9"/>
    <mergeCell ref="T8:U9"/>
    <mergeCell ref="V6:W9"/>
    <mergeCell ref="V19:W19"/>
    <mergeCell ref="P1:U1"/>
    <mergeCell ref="A4:B9"/>
    <mergeCell ref="C4:C9"/>
    <mergeCell ref="T17:U17"/>
    <mergeCell ref="V17:W17"/>
    <mergeCell ref="P7:P9"/>
    <mergeCell ref="D4:F9"/>
    <mergeCell ref="G4:H9"/>
    <mergeCell ref="I4:W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zoomScalePageLayoutView="90" workbookViewId="0" topLeftCell="A1">
      <selection activeCell="H33" sqref="H33"/>
    </sheetView>
  </sheetViews>
  <sheetFormatPr defaultColWidth="9.33203125" defaultRowHeight="12.75"/>
  <cols>
    <col min="1" max="1" width="6.83203125" style="8" customWidth="1"/>
    <col min="2" max="2" width="11.83203125" style="8" customWidth="1"/>
    <col min="3" max="3" width="8.66015625" style="8" customWidth="1"/>
    <col min="4" max="4" width="15" style="8" customWidth="1"/>
    <col min="5" max="5" width="16.83203125" style="8" customWidth="1"/>
    <col min="6" max="6" width="14.16015625" style="8" customWidth="1"/>
    <col min="7" max="7" width="14.33203125" style="8" customWidth="1"/>
    <col min="8" max="8" width="14.5" style="8" customWidth="1"/>
    <col min="9" max="9" width="7.33203125" style="8" customWidth="1"/>
    <col min="10" max="10" width="12.66015625" style="8" customWidth="1"/>
    <col min="11" max="11" width="10.83203125" style="1" customWidth="1"/>
    <col min="12" max="12" width="11.66015625" style="1" customWidth="1"/>
    <col min="13" max="14" width="10.83203125" style="1" bestFit="1" customWidth="1"/>
    <col min="15" max="15" width="12.16015625" style="1" customWidth="1"/>
    <col min="16" max="16384" width="9.33203125" style="1" customWidth="1"/>
  </cols>
  <sheetData>
    <row r="1" spans="1:17" ht="36" customHeight="1">
      <c r="A1" s="153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"/>
    </row>
    <row r="2" spans="1:16" ht="18">
      <c r="A2" s="16"/>
      <c r="B2" s="16"/>
      <c r="C2" s="16"/>
      <c r="D2" s="16"/>
      <c r="E2" s="16"/>
      <c r="F2" s="16"/>
      <c r="G2" s="16"/>
      <c r="H2" s="17"/>
      <c r="I2" s="17"/>
      <c r="J2" s="17"/>
      <c r="K2" s="7"/>
      <c r="L2" s="7"/>
      <c r="M2" s="7"/>
      <c r="N2" s="7"/>
      <c r="O2" s="7"/>
      <c r="P2" s="7"/>
    </row>
    <row r="3" spans="1:16" s="13" customFormat="1" ht="18.75" customHeight="1">
      <c r="A3" s="18"/>
      <c r="B3" s="18"/>
      <c r="C3" s="18"/>
      <c r="D3" s="18"/>
      <c r="E3" s="18"/>
      <c r="F3" s="18"/>
      <c r="G3" s="19"/>
      <c r="H3" s="19"/>
      <c r="I3" s="19"/>
      <c r="J3" s="19"/>
      <c r="K3" s="19"/>
      <c r="L3" s="20"/>
      <c r="M3" s="20"/>
      <c r="N3" s="20"/>
      <c r="O3" s="20"/>
      <c r="P3" s="21" t="s">
        <v>64</v>
      </c>
    </row>
    <row r="4" spans="1:16" s="13" customFormat="1" ht="12.75">
      <c r="A4" s="154" t="s">
        <v>1</v>
      </c>
      <c r="B4" s="154" t="s">
        <v>2</v>
      </c>
      <c r="C4" s="154" t="s">
        <v>3</v>
      </c>
      <c r="D4" s="154" t="s">
        <v>63</v>
      </c>
      <c r="E4" s="150" t="s">
        <v>62</v>
      </c>
      <c r="F4" s="148" t="s">
        <v>27</v>
      </c>
      <c r="G4" s="158"/>
      <c r="H4" s="158"/>
      <c r="I4" s="158"/>
      <c r="J4" s="158"/>
      <c r="K4" s="158"/>
      <c r="L4" s="158"/>
      <c r="M4" s="158"/>
      <c r="N4" s="158"/>
      <c r="O4" s="158"/>
      <c r="P4" s="149"/>
    </row>
    <row r="5" spans="1:16" s="13" customFormat="1" ht="12.75">
      <c r="A5" s="155"/>
      <c r="B5" s="155"/>
      <c r="C5" s="155"/>
      <c r="D5" s="155"/>
      <c r="E5" s="157"/>
      <c r="F5" s="150" t="s">
        <v>61</v>
      </c>
      <c r="G5" s="152" t="s">
        <v>27</v>
      </c>
      <c r="H5" s="152"/>
      <c r="I5" s="152"/>
      <c r="J5" s="152"/>
      <c r="K5" s="152"/>
      <c r="L5" s="150" t="s">
        <v>60</v>
      </c>
      <c r="M5" s="145" t="s">
        <v>27</v>
      </c>
      <c r="N5" s="146"/>
      <c r="O5" s="146"/>
      <c r="P5" s="147"/>
    </row>
    <row r="6" spans="1:16" s="13" customFormat="1" ht="25.5" customHeight="1">
      <c r="A6" s="155"/>
      <c r="B6" s="155"/>
      <c r="C6" s="155"/>
      <c r="D6" s="155"/>
      <c r="E6" s="157"/>
      <c r="F6" s="157"/>
      <c r="G6" s="148" t="s">
        <v>59</v>
      </c>
      <c r="H6" s="149"/>
      <c r="I6" s="150" t="s">
        <v>58</v>
      </c>
      <c r="J6" s="150" t="s">
        <v>57</v>
      </c>
      <c r="K6" s="150" t="s">
        <v>56</v>
      </c>
      <c r="L6" s="157"/>
      <c r="M6" s="148" t="s">
        <v>30</v>
      </c>
      <c r="N6" s="22" t="s">
        <v>29</v>
      </c>
      <c r="O6" s="152" t="s">
        <v>55</v>
      </c>
      <c r="P6" s="152" t="s">
        <v>54</v>
      </c>
    </row>
    <row r="7" spans="1:16" s="13" customFormat="1" ht="84">
      <c r="A7" s="156"/>
      <c r="B7" s="156"/>
      <c r="C7" s="156"/>
      <c r="D7" s="156"/>
      <c r="E7" s="151"/>
      <c r="F7" s="151"/>
      <c r="G7" s="24" t="s">
        <v>21</v>
      </c>
      <c r="H7" s="24" t="s">
        <v>53</v>
      </c>
      <c r="I7" s="151"/>
      <c r="J7" s="151"/>
      <c r="K7" s="151"/>
      <c r="L7" s="151"/>
      <c r="M7" s="152"/>
      <c r="N7" s="23" t="s">
        <v>24</v>
      </c>
      <c r="O7" s="152"/>
      <c r="P7" s="152"/>
    </row>
    <row r="8" spans="1:16" s="13" customFormat="1" ht="10.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</row>
    <row r="9" spans="1:16" s="13" customFormat="1" ht="13.5">
      <c r="A9" s="26" t="s">
        <v>51</v>
      </c>
      <c r="B9" s="27"/>
      <c r="C9" s="28"/>
      <c r="D9" s="29">
        <f aca="true" t="shared" si="0" ref="D9:P9">D10+D11+D12+D13</f>
        <v>1499000</v>
      </c>
      <c r="E9" s="29">
        <f t="shared" si="0"/>
        <v>1499000</v>
      </c>
      <c r="F9" s="29">
        <f t="shared" si="0"/>
        <v>524000</v>
      </c>
      <c r="G9" s="29">
        <f t="shared" si="0"/>
        <v>0</v>
      </c>
      <c r="H9" s="29">
        <f t="shared" si="0"/>
        <v>265000</v>
      </c>
      <c r="I9" s="29">
        <f t="shared" si="0"/>
        <v>0</v>
      </c>
      <c r="J9" s="29">
        <f t="shared" si="0"/>
        <v>0</v>
      </c>
      <c r="K9" s="29">
        <f t="shared" si="0"/>
        <v>259000</v>
      </c>
      <c r="L9" s="29">
        <f t="shared" si="0"/>
        <v>975000</v>
      </c>
      <c r="M9" s="29">
        <f t="shared" si="0"/>
        <v>975000</v>
      </c>
      <c r="N9" s="29">
        <f t="shared" si="0"/>
        <v>508000</v>
      </c>
      <c r="O9" s="29">
        <f t="shared" si="0"/>
        <v>0</v>
      </c>
      <c r="P9" s="29">
        <f t="shared" si="0"/>
        <v>0</v>
      </c>
    </row>
    <row r="10" spans="1:18" s="13" customFormat="1" ht="12.75">
      <c r="A10" s="30" t="s">
        <v>51</v>
      </c>
      <c r="B10" s="31" t="s">
        <v>50</v>
      </c>
      <c r="C10" s="32">
        <v>2110</v>
      </c>
      <c r="D10" s="33">
        <v>265000</v>
      </c>
      <c r="E10" s="33">
        <f>F10+L10</f>
        <v>265000</v>
      </c>
      <c r="F10" s="33">
        <f>H10</f>
        <v>265000</v>
      </c>
      <c r="G10" s="34">
        <v>0</v>
      </c>
      <c r="H10" s="34">
        <v>265000</v>
      </c>
      <c r="I10" s="34">
        <v>0</v>
      </c>
      <c r="J10" s="34">
        <v>0</v>
      </c>
      <c r="K10" s="34">
        <f>-T10</f>
        <v>0</v>
      </c>
      <c r="L10" s="34">
        <v>0</v>
      </c>
      <c r="M10" s="34">
        <v>0</v>
      </c>
      <c r="N10" s="34">
        <f>SUM(O10+Q10+R10)</f>
        <v>0</v>
      </c>
      <c r="O10" s="34">
        <v>0</v>
      </c>
      <c r="P10" s="34">
        <v>0</v>
      </c>
      <c r="Q10" s="11"/>
      <c r="R10" s="11"/>
    </row>
    <row r="11" spans="1:18" s="13" customFormat="1" ht="12.75">
      <c r="A11" s="30"/>
      <c r="B11" s="31"/>
      <c r="C11" s="32">
        <v>2119</v>
      </c>
      <c r="D11" s="33">
        <v>259000</v>
      </c>
      <c r="E11" s="33">
        <f>F11+L11</f>
        <v>259000</v>
      </c>
      <c r="F11" s="33">
        <f>K11</f>
        <v>259000</v>
      </c>
      <c r="G11" s="34"/>
      <c r="H11" s="34"/>
      <c r="I11" s="34"/>
      <c r="J11" s="34"/>
      <c r="K11" s="34">
        <v>259000</v>
      </c>
      <c r="L11" s="34"/>
      <c r="M11" s="34"/>
      <c r="N11" s="34"/>
      <c r="O11" s="34"/>
      <c r="P11" s="34"/>
      <c r="Q11" s="11"/>
      <c r="R11" s="11"/>
    </row>
    <row r="12" spans="1:18" s="13" customFormat="1" ht="12.75">
      <c r="A12" s="30"/>
      <c r="B12" s="31"/>
      <c r="C12" s="32">
        <v>6410</v>
      </c>
      <c r="D12" s="33">
        <v>467000</v>
      </c>
      <c r="E12" s="33">
        <f>F12+L12</f>
        <v>467000</v>
      </c>
      <c r="F12" s="33">
        <f>G12</f>
        <v>0</v>
      </c>
      <c r="G12" s="34"/>
      <c r="H12" s="34"/>
      <c r="I12" s="34"/>
      <c r="J12" s="34"/>
      <c r="K12" s="34"/>
      <c r="L12" s="34">
        <f>M12</f>
        <v>467000</v>
      </c>
      <c r="M12" s="34">
        <v>467000</v>
      </c>
      <c r="N12" s="34"/>
      <c r="O12" s="34"/>
      <c r="P12" s="34"/>
      <c r="Q12" s="11"/>
      <c r="R12" s="11"/>
    </row>
    <row r="13" spans="1:18" s="13" customFormat="1" ht="12.75">
      <c r="A13" s="30"/>
      <c r="B13" s="31"/>
      <c r="C13" s="32">
        <v>6419</v>
      </c>
      <c r="D13" s="33">
        <v>508000</v>
      </c>
      <c r="E13" s="33">
        <f>F13+L13</f>
        <v>508000</v>
      </c>
      <c r="F13" s="33">
        <f>G13</f>
        <v>0</v>
      </c>
      <c r="G13" s="34"/>
      <c r="H13" s="34"/>
      <c r="I13" s="34"/>
      <c r="J13" s="34"/>
      <c r="K13" s="34"/>
      <c r="L13" s="34">
        <f>M13</f>
        <v>508000</v>
      </c>
      <c r="M13" s="34">
        <v>508000</v>
      </c>
      <c r="N13" s="34">
        <v>508000</v>
      </c>
      <c r="O13" s="34"/>
      <c r="P13" s="34"/>
      <c r="Q13" s="11"/>
      <c r="R13" s="11"/>
    </row>
    <row r="14" spans="1:16" s="13" customFormat="1" ht="13.5">
      <c r="A14" s="26" t="s">
        <v>52</v>
      </c>
      <c r="B14" s="35"/>
      <c r="C14" s="28"/>
      <c r="D14" s="42">
        <f aca="true" t="shared" si="1" ref="D14:P14">SUM(D15)</f>
        <v>35000</v>
      </c>
      <c r="E14" s="42">
        <f t="shared" si="1"/>
        <v>35000</v>
      </c>
      <c r="F14" s="42">
        <f t="shared" si="1"/>
        <v>35000</v>
      </c>
      <c r="G14" s="42">
        <f t="shared" si="1"/>
        <v>3000</v>
      </c>
      <c r="H14" s="42">
        <f t="shared" si="1"/>
        <v>32000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</row>
    <row r="15" spans="1:18" s="13" customFormat="1" ht="12.75">
      <c r="A15" s="36">
        <v>700</v>
      </c>
      <c r="B15" s="37">
        <v>70005</v>
      </c>
      <c r="C15" s="32">
        <v>2110</v>
      </c>
      <c r="D15" s="57">
        <v>35000</v>
      </c>
      <c r="E15" s="57">
        <v>35000</v>
      </c>
      <c r="F15" s="57">
        <f>SUM(G15:H15)</f>
        <v>35000</v>
      </c>
      <c r="G15" s="43">
        <v>3000</v>
      </c>
      <c r="H15" s="43">
        <v>32000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>SUM(O15+Q15+R15)</f>
        <v>0</v>
      </c>
      <c r="O15" s="34">
        <v>0</v>
      </c>
      <c r="P15" s="34">
        <v>0</v>
      </c>
      <c r="Q15" s="11"/>
      <c r="R15" s="11"/>
    </row>
    <row r="16" spans="1:18" s="13" customFormat="1" ht="13.5">
      <c r="A16" s="38">
        <v>710</v>
      </c>
      <c r="B16" s="39"/>
      <c r="C16" s="28"/>
      <c r="D16" s="29">
        <f aca="true" t="shared" si="2" ref="D16:P16">SUM(D17:D19)</f>
        <v>312000</v>
      </c>
      <c r="E16" s="29">
        <f t="shared" si="2"/>
        <v>312000</v>
      </c>
      <c r="F16" s="29">
        <f t="shared" si="2"/>
        <v>312000</v>
      </c>
      <c r="G16" s="29">
        <f t="shared" si="2"/>
        <v>221800</v>
      </c>
      <c r="H16" s="29">
        <f t="shared" si="2"/>
        <v>90200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  <c r="Q16" s="14"/>
      <c r="R16" s="14"/>
    </row>
    <row r="17" spans="1:18" s="13" customFormat="1" ht="12.75">
      <c r="A17" s="36">
        <v>710</v>
      </c>
      <c r="B17" s="37">
        <v>71013</v>
      </c>
      <c r="C17" s="32">
        <v>2110</v>
      </c>
      <c r="D17" s="33">
        <v>45000</v>
      </c>
      <c r="E17" s="33">
        <f>SUM(F17)</f>
        <v>45000</v>
      </c>
      <c r="F17" s="33">
        <f>SUM(H17)</f>
        <v>45000</v>
      </c>
      <c r="G17" s="34">
        <v>0</v>
      </c>
      <c r="H17" s="34">
        <v>45000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f>SUM(O17+Q17+R17)</f>
        <v>0</v>
      </c>
      <c r="O17" s="34">
        <v>0</v>
      </c>
      <c r="P17" s="34">
        <v>0</v>
      </c>
      <c r="Q17" s="11"/>
      <c r="R17" s="11"/>
    </row>
    <row r="18" spans="1:16" s="13" customFormat="1" ht="12.75">
      <c r="A18" s="36">
        <v>710</v>
      </c>
      <c r="B18" s="37">
        <v>71014</v>
      </c>
      <c r="C18" s="32">
        <v>2110</v>
      </c>
      <c r="D18" s="33">
        <f>E18</f>
        <v>5000</v>
      </c>
      <c r="E18" s="33">
        <f>SUM(N18+F18)</f>
        <v>5000</v>
      </c>
      <c r="F18" s="33">
        <f>SUM(G18:K18)</f>
        <v>5000</v>
      </c>
      <c r="G18" s="34">
        <v>0</v>
      </c>
      <c r="H18" s="34">
        <v>5000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f>SUM(O18+Q18+R18)</f>
        <v>0</v>
      </c>
      <c r="O18" s="34">
        <v>0</v>
      </c>
      <c r="P18" s="34">
        <v>0</v>
      </c>
    </row>
    <row r="19" spans="1:16" s="13" customFormat="1" ht="12.75">
      <c r="A19" s="36">
        <v>710</v>
      </c>
      <c r="B19" s="37">
        <v>71015</v>
      </c>
      <c r="C19" s="32">
        <v>2110</v>
      </c>
      <c r="D19" s="33">
        <v>262000</v>
      </c>
      <c r="E19" s="33">
        <f>SUM(F19)</f>
        <v>262000</v>
      </c>
      <c r="F19" s="33">
        <f>SUM(G19:H19)</f>
        <v>262000</v>
      </c>
      <c r="G19" s="34">
        <v>221800</v>
      </c>
      <c r="H19" s="34">
        <v>40200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>SUM(O19+Q19+R19)</f>
        <v>0</v>
      </c>
      <c r="O19" s="34">
        <v>0</v>
      </c>
      <c r="P19" s="34">
        <v>0</v>
      </c>
    </row>
    <row r="20" spans="1:16" s="13" customFormat="1" ht="13.5">
      <c r="A20" s="38">
        <v>750</v>
      </c>
      <c r="B20" s="39"/>
      <c r="C20" s="28"/>
      <c r="D20" s="42">
        <f aca="true" t="shared" si="3" ref="D20:P20">SUM(D21:D22)</f>
        <v>162748</v>
      </c>
      <c r="E20" s="42">
        <f t="shared" si="3"/>
        <v>162748</v>
      </c>
      <c r="F20" s="42">
        <f t="shared" si="3"/>
        <v>162748</v>
      </c>
      <c r="G20" s="42">
        <f t="shared" si="3"/>
        <v>155126</v>
      </c>
      <c r="H20" s="42">
        <f t="shared" si="3"/>
        <v>7622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</row>
    <row r="21" spans="1:16" s="13" customFormat="1" ht="12.75">
      <c r="A21" s="36">
        <v>750</v>
      </c>
      <c r="B21" s="37">
        <v>75011</v>
      </c>
      <c r="C21" s="32">
        <v>2110</v>
      </c>
      <c r="D21" s="33">
        <f>E21</f>
        <v>146086</v>
      </c>
      <c r="E21" s="33">
        <f>SUM(N21+F21)</f>
        <v>146086</v>
      </c>
      <c r="F21" s="33">
        <f>SUM(G21:K21)</f>
        <v>146086</v>
      </c>
      <c r="G21" s="34">
        <v>146086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>SUM(O21+Q21+R21)</f>
        <v>0</v>
      </c>
      <c r="O21" s="34">
        <v>0</v>
      </c>
      <c r="P21" s="34">
        <v>0</v>
      </c>
    </row>
    <row r="22" spans="1:16" s="13" customFormat="1" ht="12.75">
      <c r="A22" s="36">
        <v>750</v>
      </c>
      <c r="B22" s="37">
        <v>75045</v>
      </c>
      <c r="C22" s="32">
        <v>2110</v>
      </c>
      <c r="D22" s="57">
        <v>16662</v>
      </c>
      <c r="E22" s="57">
        <f>SUM(F22)</f>
        <v>16662</v>
      </c>
      <c r="F22" s="57">
        <f>SUM(G22:H22)</f>
        <v>16662</v>
      </c>
      <c r="G22" s="43">
        <v>9040</v>
      </c>
      <c r="H22" s="43">
        <v>7622</v>
      </c>
      <c r="I22" s="43">
        <v>0</v>
      </c>
      <c r="J22" s="43">
        <v>0</v>
      </c>
      <c r="K22" s="34">
        <v>0</v>
      </c>
      <c r="L22" s="34">
        <v>0</v>
      </c>
      <c r="M22" s="34">
        <v>0</v>
      </c>
      <c r="N22" s="34">
        <f>SUM(O22+Q22+R22)</f>
        <v>0</v>
      </c>
      <c r="O22" s="34">
        <v>0</v>
      </c>
      <c r="P22" s="34">
        <v>0</v>
      </c>
    </row>
    <row r="23" spans="1:16" s="12" customFormat="1" ht="14.25" customHeight="1">
      <c r="A23" s="38">
        <v>754</v>
      </c>
      <c r="B23" s="39"/>
      <c r="C23" s="28"/>
      <c r="D23" s="42">
        <f>SUM(D24:D24)</f>
        <v>3377146</v>
      </c>
      <c r="E23" s="42">
        <f>E24</f>
        <v>3377146</v>
      </c>
      <c r="F23" s="42">
        <f aca="true" t="shared" si="4" ref="F23:K23">SUM(F24)</f>
        <v>3377146</v>
      </c>
      <c r="G23" s="42">
        <f t="shared" si="4"/>
        <v>2948865</v>
      </c>
      <c r="H23" s="42">
        <f t="shared" si="4"/>
        <v>240612</v>
      </c>
      <c r="I23" s="42">
        <f t="shared" si="4"/>
        <v>0</v>
      </c>
      <c r="J23" s="42">
        <f t="shared" si="4"/>
        <v>187669</v>
      </c>
      <c r="K23" s="29">
        <f t="shared" si="4"/>
        <v>0</v>
      </c>
      <c r="L23" s="29">
        <f>SUM(L24:L24)</f>
        <v>0</v>
      </c>
      <c r="M23" s="29">
        <f>SUM(M24:M24)</f>
        <v>0</v>
      </c>
      <c r="N23" s="29">
        <f>SUM(N24)</f>
        <v>0</v>
      </c>
      <c r="O23" s="29">
        <f>SUM(O24)</f>
        <v>0</v>
      </c>
      <c r="P23" s="29">
        <f>SUM(P24)</f>
        <v>0</v>
      </c>
    </row>
    <row r="24" spans="1:16" ht="12.75" customHeight="1">
      <c r="A24" s="59">
        <v>754</v>
      </c>
      <c r="B24" s="60">
        <v>75411</v>
      </c>
      <c r="C24" s="61">
        <v>2110</v>
      </c>
      <c r="D24" s="57">
        <v>3377146</v>
      </c>
      <c r="E24" s="57">
        <v>3377146</v>
      </c>
      <c r="F24" s="57">
        <f>SUM(G24:J24)</f>
        <v>3377146</v>
      </c>
      <c r="G24" s="43">
        <v>2948865</v>
      </c>
      <c r="H24" s="43">
        <v>240612</v>
      </c>
      <c r="I24" s="43">
        <v>0</v>
      </c>
      <c r="J24" s="43">
        <v>187669</v>
      </c>
      <c r="K24" s="43">
        <v>0</v>
      </c>
      <c r="L24" s="34">
        <v>0</v>
      </c>
      <c r="M24" s="34">
        <v>0</v>
      </c>
      <c r="N24" s="34">
        <f>SUM(O24+Q24+R24)</f>
        <v>0</v>
      </c>
      <c r="O24" s="34">
        <v>0</v>
      </c>
      <c r="P24" s="34"/>
    </row>
    <row r="25" spans="1:16" ht="13.5">
      <c r="A25" s="38">
        <v>851</v>
      </c>
      <c r="B25" s="40"/>
      <c r="C25" s="28"/>
      <c r="D25" s="41">
        <f>D26</f>
        <v>3256717</v>
      </c>
      <c r="E25" s="41">
        <f aca="true" t="shared" si="5" ref="E25:P25">SUM(E26)</f>
        <v>3256717</v>
      </c>
      <c r="F25" s="41">
        <f t="shared" si="5"/>
        <v>3256717</v>
      </c>
      <c r="G25" s="41">
        <f t="shared" si="5"/>
        <v>0</v>
      </c>
      <c r="H25" s="41">
        <f t="shared" si="5"/>
        <v>3256717</v>
      </c>
      <c r="I25" s="41">
        <f t="shared" si="5"/>
        <v>0</v>
      </c>
      <c r="J25" s="41">
        <f t="shared" si="5"/>
        <v>0</v>
      </c>
      <c r="K25" s="41">
        <f t="shared" si="5"/>
        <v>0</v>
      </c>
      <c r="L25" s="41">
        <f t="shared" si="5"/>
        <v>0</v>
      </c>
      <c r="M25" s="41">
        <f t="shared" si="5"/>
        <v>0</v>
      </c>
      <c r="N25" s="41">
        <f t="shared" si="5"/>
        <v>0</v>
      </c>
      <c r="O25" s="41">
        <f t="shared" si="5"/>
        <v>0</v>
      </c>
      <c r="P25" s="41">
        <f t="shared" si="5"/>
        <v>0</v>
      </c>
    </row>
    <row r="26" spans="1:17" ht="12.75">
      <c r="A26" s="36">
        <v>851</v>
      </c>
      <c r="B26" s="37">
        <v>85156</v>
      </c>
      <c r="C26" s="32">
        <v>2110</v>
      </c>
      <c r="D26" s="34">
        <v>3256717</v>
      </c>
      <c r="E26" s="33">
        <f>SUM(H26)</f>
        <v>3256717</v>
      </c>
      <c r="F26" s="33">
        <f>SUM(H26)</f>
        <v>3256717</v>
      </c>
      <c r="G26" s="34"/>
      <c r="H26" s="34">
        <v>3256717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f>SUM(O26+Q26+R26)</f>
        <v>0</v>
      </c>
      <c r="O26" s="34">
        <v>0</v>
      </c>
      <c r="P26" s="34">
        <v>0</v>
      </c>
      <c r="Q26" s="11"/>
    </row>
    <row r="27" spans="1:16" ht="13.5">
      <c r="A27" s="38">
        <v>853</v>
      </c>
      <c r="B27" s="40"/>
      <c r="C27" s="28"/>
      <c r="D27" s="41">
        <f>SUM(D28)</f>
        <v>230000</v>
      </c>
      <c r="E27" s="41">
        <f>E28</f>
        <v>230000</v>
      </c>
      <c r="F27" s="41">
        <f>F28</f>
        <v>230000</v>
      </c>
      <c r="G27" s="41">
        <f>G28</f>
        <v>206000</v>
      </c>
      <c r="H27" s="41">
        <f>H28</f>
        <v>24000</v>
      </c>
      <c r="I27" s="41">
        <f aca="true" t="shared" si="6" ref="I27:P27">SUM(I28)</f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  <c r="N27" s="41">
        <f t="shared" si="6"/>
        <v>0</v>
      </c>
      <c r="O27" s="41">
        <f t="shared" si="6"/>
        <v>0</v>
      </c>
      <c r="P27" s="41">
        <f t="shared" si="6"/>
        <v>0</v>
      </c>
    </row>
    <row r="28" spans="1:16" ht="12.75">
      <c r="A28" s="36">
        <v>853</v>
      </c>
      <c r="B28" s="37">
        <v>85321</v>
      </c>
      <c r="C28" s="32">
        <v>2110</v>
      </c>
      <c r="D28" s="34">
        <v>230000</v>
      </c>
      <c r="E28" s="33">
        <f>SUM(H28+G28+E33)</f>
        <v>230000</v>
      </c>
      <c r="F28" s="34">
        <f>SUM(G28:K28)</f>
        <v>230000</v>
      </c>
      <c r="G28" s="34">
        <v>206000</v>
      </c>
      <c r="H28" s="34">
        <v>24000</v>
      </c>
      <c r="I28" s="34">
        <v>0</v>
      </c>
      <c r="J28" s="34">
        <v>0</v>
      </c>
      <c r="K28" s="34">
        <v>0</v>
      </c>
      <c r="L28" s="34">
        <v>0</v>
      </c>
      <c r="M28" s="34">
        <f>SUM(N28+P28+Q28)</f>
        <v>0</v>
      </c>
      <c r="N28" s="34">
        <v>0</v>
      </c>
      <c r="O28" s="34">
        <v>0</v>
      </c>
      <c r="P28" s="34">
        <v>0</v>
      </c>
    </row>
    <row r="29" spans="1:16" ht="14.25">
      <c r="A29" s="144" t="s">
        <v>35</v>
      </c>
      <c r="B29" s="144"/>
      <c r="C29" s="144"/>
      <c r="D29" s="58">
        <f aca="true" t="shared" si="7" ref="D29:P29">SUM(D9+D14+D16+D20+D23+D25+D27)</f>
        <v>8872611</v>
      </c>
      <c r="E29" s="58">
        <f t="shared" si="7"/>
        <v>8872611</v>
      </c>
      <c r="F29" s="58">
        <f t="shared" si="7"/>
        <v>7897611</v>
      </c>
      <c r="G29" s="58">
        <f t="shared" si="7"/>
        <v>3534791</v>
      </c>
      <c r="H29" s="58">
        <f t="shared" si="7"/>
        <v>3916151</v>
      </c>
      <c r="I29" s="58">
        <f t="shared" si="7"/>
        <v>0</v>
      </c>
      <c r="J29" s="58">
        <f t="shared" si="7"/>
        <v>187669</v>
      </c>
      <c r="K29" s="41">
        <f t="shared" si="7"/>
        <v>259000</v>
      </c>
      <c r="L29" s="41">
        <f t="shared" si="7"/>
        <v>975000</v>
      </c>
      <c r="M29" s="41">
        <f t="shared" si="7"/>
        <v>975000</v>
      </c>
      <c r="N29" s="41">
        <f t="shared" si="7"/>
        <v>508000</v>
      </c>
      <c r="O29" s="41">
        <f t="shared" si="7"/>
        <v>0</v>
      </c>
      <c r="P29" s="41">
        <f t="shared" si="7"/>
        <v>0</v>
      </c>
    </row>
    <row r="30" ht="12.75">
      <c r="E30" s="10"/>
    </row>
    <row r="32" spans="7:8" ht="12.75">
      <c r="G32" s="9"/>
      <c r="H32" s="9"/>
    </row>
    <row r="39" s="1" customFormat="1" ht="12.75">
      <c r="J39" s="9"/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9:C29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XXXIII.43.2013 
z dnia 12 sierpnia 2013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"/>
  <sheetViews>
    <sheetView view="pageLayout" workbookViewId="0" topLeftCell="A1">
      <selection activeCell="T2" sqref="T2"/>
    </sheetView>
  </sheetViews>
  <sheetFormatPr defaultColWidth="9.33203125" defaultRowHeight="12.75"/>
  <cols>
    <col min="1" max="1" width="32.16015625" style="65" customWidth="1"/>
    <col min="2" max="2" width="4.66015625" style="65" customWidth="1"/>
    <col min="3" max="3" width="6.83203125" style="65" customWidth="1"/>
    <col min="4" max="4" width="9.16015625" style="65" customWidth="1"/>
    <col min="5" max="5" width="13.33203125" style="65" customWidth="1"/>
    <col min="6" max="6" width="14.5" style="65" customWidth="1"/>
    <col min="7" max="7" width="12.66015625" style="65" customWidth="1"/>
    <col min="8" max="8" width="9" style="65" customWidth="1"/>
    <col min="9" max="9" width="11.66015625" style="65" customWidth="1"/>
    <col min="10" max="10" width="11.16015625" style="65" customWidth="1"/>
    <col min="11" max="11" width="7.5" style="65" customWidth="1"/>
    <col min="12" max="12" width="9.83203125" style="65" customWidth="1"/>
    <col min="13" max="13" width="7.5" style="65" customWidth="1"/>
    <col min="14" max="14" width="6.66015625" style="65" customWidth="1"/>
    <col min="15" max="15" width="13.83203125" style="65" customWidth="1"/>
    <col min="16" max="16" width="14.33203125" style="64" customWidth="1"/>
    <col min="17" max="17" width="13.16015625" style="64" customWidth="1"/>
    <col min="18" max="18" width="8.83203125" style="64" customWidth="1"/>
    <col min="19" max="19" width="9.83203125" style="64" customWidth="1"/>
    <col min="20" max="20" width="9.33203125" style="64" customWidth="1"/>
    <col min="21" max="21" width="10.83203125" style="64" bestFit="1" customWidth="1"/>
    <col min="22" max="16384" width="9.33203125" style="64" customWidth="1"/>
  </cols>
  <sheetData>
    <row r="1" spans="1:19" ht="18.75" customHeight="1">
      <c r="A1" s="160" t="s">
        <v>122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8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12.75">
      <c r="A3" s="18"/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  <c r="O3" s="19"/>
      <c r="P3" s="20"/>
      <c r="Q3" s="20"/>
      <c r="R3" s="20"/>
      <c r="S3" s="21" t="s">
        <v>64</v>
      </c>
    </row>
    <row r="4" spans="1:19" s="84" customFormat="1" ht="11.25">
      <c r="A4" s="150" t="s">
        <v>121</v>
      </c>
      <c r="B4" s="150" t="s">
        <v>1</v>
      </c>
      <c r="C4" s="150" t="s">
        <v>2</v>
      </c>
      <c r="D4" s="150" t="s">
        <v>3</v>
      </c>
      <c r="E4" s="150" t="s">
        <v>120</v>
      </c>
      <c r="F4" s="150" t="s">
        <v>119</v>
      </c>
      <c r="G4" s="148" t="s">
        <v>27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49"/>
    </row>
    <row r="5" spans="1:19" s="84" customFormat="1" ht="11.25">
      <c r="A5" s="157"/>
      <c r="B5" s="157"/>
      <c r="C5" s="157"/>
      <c r="D5" s="157"/>
      <c r="E5" s="157"/>
      <c r="F5" s="157"/>
      <c r="G5" s="150" t="s">
        <v>61</v>
      </c>
      <c r="H5" s="152" t="s">
        <v>27</v>
      </c>
      <c r="I5" s="152"/>
      <c r="J5" s="152"/>
      <c r="K5" s="152"/>
      <c r="L5" s="152"/>
      <c r="M5" s="152"/>
      <c r="N5" s="152"/>
      <c r="O5" s="150" t="s">
        <v>60</v>
      </c>
      <c r="P5" s="145" t="s">
        <v>27</v>
      </c>
      <c r="Q5" s="146"/>
      <c r="R5" s="146"/>
      <c r="S5" s="147"/>
    </row>
    <row r="6" spans="1:19" s="84" customFormat="1" ht="11.25">
      <c r="A6" s="157"/>
      <c r="B6" s="157"/>
      <c r="C6" s="157"/>
      <c r="D6" s="157"/>
      <c r="E6" s="157"/>
      <c r="F6" s="157"/>
      <c r="G6" s="157"/>
      <c r="H6" s="148" t="s">
        <v>59</v>
      </c>
      <c r="I6" s="149"/>
      <c r="J6" s="150" t="s">
        <v>58</v>
      </c>
      <c r="K6" s="150" t="s">
        <v>57</v>
      </c>
      <c r="L6" s="150" t="s">
        <v>56</v>
      </c>
      <c r="M6" s="150" t="s">
        <v>118</v>
      </c>
      <c r="N6" s="150" t="s">
        <v>117</v>
      </c>
      <c r="O6" s="157"/>
      <c r="P6" s="148" t="s">
        <v>30</v>
      </c>
      <c r="Q6" s="22" t="s">
        <v>29</v>
      </c>
      <c r="R6" s="152" t="s">
        <v>55</v>
      </c>
      <c r="S6" s="152" t="s">
        <v>116</v>
      </c>
    </row>
    <row r="7" spans="1:19" s="84" customFormat="1" ht="84">
      <c r="A7" s="151"/>
      <c r="B7" s="151"/>
      <c r="C7" s="151"/>
      <c r="D7" s="151"/>
      <c r="E7" s="151"/>
      <c r="F7" s="151"/>
      <c r="G7" s="151"/>
      <c r="H7" s="24" t="s">
        <v>21</v>
      </c>
      <c r="I7" s="24" t="s">
        <v>53</v>
      </c>
      <c r="J7" s="151"/>
      <c r="K7" s="151"/>
      <c r="L7" s="151"/>
      <c r="M7" s="151"/>
      <c r="N7" s="151"/>
      <c r="O7" s="151"/>
      <c r="P7" s="152"/>
      <c r="Q7" s="23" t="s">
        <v>24</v>
      </c>
      <c r="R7" s="152"/>
      <c r="S7" s="152"/>
    </row>
    <row r="8" spans="1:19" ht="12" customHeight="1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  <c r="L8" s="83">
        <v>12</v>
      </c>
      <c r="M8" s="83">
        <v>13</v>
      </c>
      <c r="N8" s="83">
        <v>14</v>
      </c>
      <c r="O8" s="83">
        <v>15</v>
      </c>
      <c r="P8" s="83">
        <v>16</v>
      </c>
      <c r="Q8" s="83">
        <v>17</v>
      </c>
      <c r="R8" s="83">
        <v>18</v>
      </c>
      <c r="S8" s="83">
        <v>19</v>
      </c>
    </row>
    <row r="9" spans="1:21" ht="48.75" customHeight="1">
      <c r="A9" s="159" t="s">
        <v>115</v>
      </c>
      <c r="B9" s="159"/>
      <c r="C9" s="159"/>
      <c r="D9" s="79"/>
      <c r="E9" s="67">
        <f aca="true" t="shared" si="0" ref="E9:S9">SUM(E10:E14)</f>
        <v>504400</v>
      </c>
      <c r="F9" s="67">
        <f t="shared" si="0"/>
        <v>271772</v>
      </c>
      <c r="G9" s="67">
        <f t="shared" si="0"/>
        <v>271772</v>
      </c>
      <c r="H9" s="67">
        <f t="shared" si="0"/>
        <v>8400</v>
      </c>
      <c r="I9" s="67">
        <f t="shared" si="0"/>
        <v>0</v>
      </c>
      <c r="J9" s="67">
        <f t="shared" si="0"/>
        <v>263372</v>
      </c>
      <c r="K9" s="67">
        <f t="shared" si="0"/>
        <v>0</v>
      </c>
      <c r="L9" s="67">
        <f t="shared" si="0"/>
        <v>0</v>
      </c>
      <c r="M9" s="67">
        <f t="shared" si="0"/>
        <v>0</v>
      </c>
      <c r="N9" s="67">
        <f t="shared" si="0"/>
        <v>0</v>
      </c>
      <c r="O9" s="67">
        <f t="shared" si="0"/>
        <v>0</v>
      </c>
      <c r="P9" s="67">
        <f t="shared" si="0"/>
        <v>0</v>
      </c>
      <c r="Q9" s="67">
        <f t="shared" si="0"/>
        <v>0</v>
      </c>
      <c r="R9" s="67">
        <f t="shared" si="0"/>
        <v>0</v>
      </c>
      <c r="S9" s="67">
        <f t="shared" si="0"/>
        <v>0</v>
      </c>
      <c r="U9" s="82"/>
    </row>
    <row r="10" spans="1:19" ht="29.25" customHeight="1">
      <c r="A10" s="72" t="s">
        <v>114</v>
      </c>
      <c r="B10" s="78">
        <v>852</v>
      </c>
      <c r="C10" s="78">
        <v>85201</v>
      </c>
      <c r="D10" s="31">
        <v>2320</v>
      </c>
      <c r="E10" s="70">
        <v>439000</v>
      </c>
      <c r="F10" s="70">
        <f>G10</f>
        <v>110000</v>
      </c>
      <c r="G10" s="70">
        <f>H10+I10+J10+K10+L10+M10+N10</f>
        <v>110000</v>
      </c>
      <c r="H10" s="70">
        <v>0</v>
      </c>
      <c r="I10" s="70">
        <v>0</v>
      </c>
      <c r="J10" s="70">
        <v>110000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80">
        <v>0</v>
      </c>
      <c r="Q10" s="80">
        <v>0</v>
      </c>
      <c r="R10" s="80">
        <v>0</v>
      </c>
      <c r="S10" s="80">
        <v>0</v>
      </c>
    </row>
    <row r="11" spans="1:19" ht="12.75">
      <c r="A11" s="72" t="s">
        <v>113</v>
      </c>
      <c r="B11" s="78">
        <v>852</v>
      </c>
      <c r="C11" s="78">
        <v>85204</v>
      </c>
      <c r="D11" s="31">
        <v>2320</v>
      </c>
      <c r="E11" s="70">
        <v>57000</v>
      </c>
      <c r="F11" s="70">
        <f>G11</f>
        <v>100000</v>
      </c>
      <c r="G11" s="70">
        <f>H11+I11+J11+K11+L11+M11+N11</f>
        <v>100000</v>
      </c>
      <c r="H11" s="70">
        <v>0</v>
      </c>
      <c r="I11" s="70">
        <v>0</v>
      </c>
      <c r="J11" s="70">
        <v>100000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80">
        <v>0</v>
      </c>
      <c r="Q11" s="80">
        <v>0</v>
      </c>
      <c r="R11" s="80">
        <v>0</v>
      </c>
      <c r="S11" s="80">
        <v>0</v>
      </c>
    </row>
    <row r="12" spans="1:19" s="81" customFormat="1" ht="24.75" customHeight="1">
      <c r="A12" s="72" t="s">
        <v>112</v>
      </c>
      <c r="B12" s="78">
        <v>853</v>
      </c>
      <c r="C12" s="78">
        <v>85321</v>
      </c>
      <c r="D12" s="31">
        <v>2320</v>
      </c>
      <c r="E12" s="70">
        <v>8400</v>
      </c>
      <c r="F12" s="70">
        <f>G12</f>
        <v>8400</v>
      </c>
      <c r="G12" s="70">
        <f>H12+I12+J12+K12+L12+M12+N12</f>
        <v>8400</v>
      </c>
      <c r="H12" s="70">
        <v>8400</v>
      </c>
      <c r="I12" s="70"/>
      <c r="J12" s="70"/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80">
        <v>0</v>
      </c>
      <c r="Q12" s="80">
        <v>0</v>
      </c>
      <c r="R12" s="80">
        <v>0</v>
      </c>
      <c r="S12" s="80">
        <v>0</v>
      </c>
    </row>
    <row r="13" spans="1:19" ht="12.75">
      <c r="A13" s="72" t="s">
        <v>111</v>
      </c>
      <c r="B13" s="78">
        <v>853</v>
      </c>
      <c r="C13" s="78">
        <v>85311</v>
      </c>
      <c r="D13" s="31">
        <v>2580</v>
      </c>
      <c r="E13" s="80">
        <v>0</v>
      </c>
      <c r="F13" s="70">
        <f>G13</f>
        <v>21372</v>
      </c>
      <c r="G13" s="70">
        <f>H13+I13+J13+K13+L13+M13+N13</f>
        <v>21372</v>
      </c>
      <c r="H13" s="70">
        <v>0</v>
      </c>
      <c r="I13" s="70">
        <v>0</v>
      </c>
      <c r="J13" s="70">
        <v>21372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80">
        <v>0</v>
      </c>
      <c r="Q13" s="80">
        <v>0</v>
      </c>
      <c r="R13" s="80">
        <v>0</v>
      </c>
      <c r="S13" s="80">
        <v>0</v>
      </c>
    </row>
    <row r="14" spans="1:19" ht="18" customHeight="1">
      <c r="A14" s="72" t="s">
        <v>110</v>
      </c>
      <c r="B14" s="78">
        <v>921</v>
      </c>
      <c r="C14" s="78">
        <v>92116</v>
      </c>
      <c r="D14" s="31">
        <v>2310</v>
      </c>
      <c r="E14" s="80">
        <v>0</v>
      </c>
      <c r="F14" s="70">
        <f>G14</f>
        <v>32000</v>
      </c>
      <c r="G14" s="70">
        <f>H14+I14+J14+K14+L14+M14+N14</f>
        <v>32000</v>
      </c>
      <c r="H14" s="70">
        <v>0</v>
      </c>
      <c r="I14" s="70">
        <v>0</v>
      </c>
      <c r="J14" s="70">
        <v>32000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80">
        <v>0</v>
      </c>
      <c r="Q14" s="70"/>
      <c r="R14" s="80">
        <v>0</v>
      </c>
      <c r="S14" s="80">
        <v>0</v>
      </c>
    </row>
    <row r="15" spans="1:19" ht="55.5" customHeight="1">
      <c r="A15" s="159" t="s">
        <v>109</v>
      </c>
      <c r="B15" s="159"/>
      <c r="C15" s="159"/>
      <c r="D15" s="79"/>
      <c r="E15" s="68">
        <f>E16+E17+E18+E20+E22+E19+E21</f>
        <v>1905603</v>
      </c>
      <c r="F15" s="68">
        <f>F16+F17+F18+F20+F22+F19+F21</f>
        <v>8367666</v>
      </c>
      <c r="G15" s="68">
        <f>G16+G17+G18+G21</f>
        <v>180000</v>
      </c>
      <c r="H15" s="68">
        <f>H16+H17+H18</f>
        <v>0</v>
      </c>
      <c r="I15" s="68">
        <f>I16+I17+I18+I21</f>
        <v>180000</v>
      </c>
      <c r="J15" s="68">
        <f>J16+J17+J18</f>
        <v>0</v>
      </c>
      <c r="K15" s="68">
        <f>K16+K17+K18</f>
        <v>0</v>
      </c>
      <c r="L15" s="68">
        <f>L16+L17+L18</f>
        <v>0</v>
      </c>
      <c r="M15" s="68">
        <f>M16+M17+M18</f>
        <v>0</v>
      </c>
      <c r="N15" s="68">
        <f>N16+N17+N18</f>
        <v>0</v>
      </c>
      <c r="O15" s="68">
        <f>O16+O17+O18+O20+O22+O19</f>
        <v>8187666</v>
      </c>
      <c r="P15" s="68">
        <f>P16+P17+P18+P20+P22+P19</f>
        <v>8187666</v>
      </c>
      <c r="Q15" s="67">
        <f>Q16+Q17+Q18+Q19</f>
        <v>1744804</v>
      </c>
      <c r="R15" s="67">
        <f>R16+R17+R18</f>
        <v>0</v>
      </c>
      <c r="S15" s="67">
        <f>S16+S17+S18</f>
        <v>0</v>
      </c>
    </row>
    <row r="16" spans="1:19" ht="27.75" customHeight="1">
      <c r="A16" s="72" t="s">
        <v>108</v>
      </c>
      <c r="B16" s="78">
        <v>600</v>
      </c>
      <c r="C16" s="78">
        <v>60014</v>
      </c>
      <c r="D16" s="31" t="s">
        <v>99</v>
      </c>
      <c r="E16" s="73">
        <v>485261</v>
      </c>
      <c r="F16" s="73">
        <f>O16</f>
        <v>970522</v>
      </c>
      <c r="G16" s="73"/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f>P16</f>
        <v>970522</v>
      </c>
      <c r="P16" s="73">
        <v>970522</v>
      </c>
      <c r="Q16" s="70">
        <v>0</v>
      </c>
      <c r="R16" s="70">
        <v>0</v>
      </c>
      <c r="S16" s="70">
        <v>0</v>
      </c>
    </row>
    <row r="17" spans="1:19" ht="36.75" customHeight="1">
      <c r="A17" s="72" t="s">
        <v>107</v>
      </c>
      <c r="B17" s="78">
        <v>600</v>
      </c>
      <c r="C17" s="78">
        <v>60014</v>
      </c>
      <c r="D17" s="31" t="s">
        <v>99</v>
      </c>
      <c r="E17" s="70">
        <v>405789</v>
      </c>
      <c r="F17" s="70">
        <f>O17</f>
        <v>811577</v>
      </c>
      <c r="G17" s="70"/>
      <c r="H17" s="70"/>
      <c r="I17" s="70">
        <v>0</v>
      </c>
      <c r="J17" s="70"/>
      <c r="K17" s="70"/>
      <c r="L17" s="70"/>
      <c r="M17" s="70"/>
      <c r="N17" s="70"/>
      <c r="O17" s="70">
        <f>P17</f>
        <v>811577</v>
      </c>
      <c r="P17" s="70">
        <v>811577</v>
      </c>
      <c r="Q17" s="70"/>
      <c r="R17" s="70"/>
      <c r="S17" s="70"/>
    </row>
    <row r="18" spans="1:19" ht="33.75" customHeight="1">
      <c r="A18" s="72" t="s">
        <v>106</v>
      </c>
      <c r="B18" s="71">
        <v>600</v>
      </c>
      <c r="C18" s="71">
        <v>60078</v>
      </c>
      <c r="D18" s="31" t="s">
        <v>99</v>
      </c>
      <c r="E18" s="70">
        <v>99053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</row>
    <row r="19" spans="1:19" ht="42.75" customHeight="1">
      <c r="A19" s="76" t="s">
        <v>105</v>
      </c>
      <c r="B19" s="75">
        <v>600</v>
      </c>
      <c r="C19" s="75">
        <v>60014</v>
      </c>
      <c r="D19" s="74" t="s">
        <v>99</v>
      </c>
      <c r="E19" s="73">
        <v>500000</v>
      </c>
      <c r="F19" s="73">
        <v>2805567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2805567</v>
      </c>
      <c r="P19" s="73">
        <v>2805567</v>
      </c>
      <c r="Q19" s="73">
        <v>1744804</v>
      </c>
      <c r="R19" s="73">
        <v>0</v>
      </c>
      <c r="S19" s="73">
        <v>0</v>
      </c>
    </row>
    <row r="20" spans="1:19" ht="142.5" customHeight="1">
      <c r="A20" s="77" t="s">
        <v>104</v>
      </c>
      <c r="B20" s="75">
        <v>600</v>
      </c>
      <c r="C20" s="75">
        <v>60014</v>
      </c>
      <c r="D20" s="74" t="s">
        <v>103</v>
      </c>
      <c r="E20" s="73">
        <v>235500</v>
      </c>
      <c r="F20" s="73">
        <v>3100000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3100000</v>
      </c>
      <c r="P20" s="73">
        <v>3100000</v>
      </c>
      <c r="Q20" s="73">
        <v>0</v>
      </c>
      <c r="R20" s="73">
        <v>0</v>
      </c>
      <c r="S20" s="73">
        <v>0</v>
      </c>
    </row>
    <row r="21" spans="1:19" ht="62.25" customHeight="1">
      <c r="A21" s="76" t="s">
        <v>102</v>
      </c>
      <c r="B21" s="75">
        <v>600</v>
      </c>
      <c r="C21" s="75">
        <v>60014</v>
      </c>
      <c r="D21" s="74" t="s">
        <v>101</v>
      </c>
      <c r="E21" s="73">
        <v>180000</v>
      </c>
      <c r="F21" s="73">
        <v>180000</v>
      </c>
      <c r="G21" s="73">
        <v>180000</v>
      </c>
      <c r="H21" s="73">
        <v>0</v>
      </c>
      <c r="I21" s="73">
        <v>180000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</row>
    <row r="22" spans="1:19" ht="72" customHeight="1">
      <c r="A22" s="72" t="s">
        <v>100</v>
      </c>
      <c r="B22" s="71">
        <v>700</v>
      </c>
      <c r="C22" s="71">
        <v>70095</v>
      </c>
      <c r="D22" s="31" t="s">
        <v>99</v>
      </c>
      <c r="E22" s="70">
        <v>0</v>
      </c>
      <c r="F22" s="70">
        <v>500000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500000</v>
      </c>
      <c r="P22" s="70">
        <v>500000</v>
      </c>
      <c r="Q22" s="70">
        <v>0</v>
      </c>
      <c r="R22" s="70">
        <v>0</v>
      </c>
      <c r="S22" s="70">
        <v>0</v>
      </c>
    </row>
    <row r="23" spans="1:19" ht="16.5" customHeight="1">
      <c r="A23" s="161" t="s">
        <v>35</v>
      </c>
      <c r="B23" s="161"/>
      <c r="C23" s="161"/>
      <c r="D23" s="69"/>
      <c r="E23" s="68">
        <f aca="true" t="shared" si="1" ref="E23:K23">SUM(E9+E15)</f>
        <v>2410003</v>
      </c>
      <c r="F23" s="68">
        <f t="shared" si="1"/>
        <v>8639438</v>
      </c>
      <c r="G23" s="68">
        <f t="shared" si="1"/>
        <v>451772</v>
      </c>
      <c r="H23" s="68">
        <f t="shared" si="1"/>
        <v>8400</v>
      </c>
      <c r="I23" s="68">
        <f t="shared" si="1"/>
        <v>180000</v>
      </c>
      <c r="J23" s="68">
        <f t="shared" si="1"/>
        <v>263372</v>
      </c>
      <c r="K23" s="68">
        <f t="shared" si="1"/>
        <v>0</v>
      </c>
      <c r="L23" s="68">
        <f>SUM(L9+L15+U16)</f>
        <v>0</v>
      </c>
      <c r="M23" s="68">
        <f aca="true" t="shared" si="2" ref="M23:S23">SUM(M9+M15)</f>
        <v>0</v>
      </c>
      <c r="N23" s="68">
        <f t="shared" si="2"/>
        <v>0</v>
      </c>
      <c r="O23" s="68">
        <f t="shared" si="2"/>
        <v>8187666</v>
      </c>
      <c r="P23" s="68">
        <f t="shared" si="2"/>
        <v>8187666</v>
      </c>
      <c r="Q23" s="67">
        <f t="shared" si="2"/>
        <v>1744804</v>
      </c>
      <c r="R23" s="67">
        <f t="shared" si="2"/>
        <v>0</v>
      </c>
      <c r="S23" s="67">
        <f t="shared" si="2"/>
        <v>0</v>
      </c>
    </row>
    <row r="25" ht="12.75">
      <c r="E25" s="66"/>
    </row>
    <row r="27" spans="5:9" ht="12.75">
      <c r="E27" s="66"/>
      <c r="F27" s="66"/>
      <c r="G27" s="66"/>
      <c r="H27" s="66"/>
      <c r="I27" s="66"/>
    </row>
  </sheetData>
  <sheetProtection/>
  <mergeCells count="24">
    <mergeCell ref="S6:S7"/>
    <mergeCell ref="H5:N5"/>
    <mergeCell ref="C4:C7"/>
    <mergeCell ref="D4:D7"/>
    <mergeCell ref="F4:F7"/>
    <mergeCell ref="K6:K7"/>
    <mergeCell ref="L6:L7"/>
    <mergeCell ref="H6:I6"/>
    <mergeCell ref="A23:C23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A1:S2"/>
    <mergeCell ref="A15:C15"/>
    <mergeCell ref="O5:O7"/>
    <mergeCell ref="A4:A7"/>
    <mergeCell ref="J6:J7"/>
    <mergeCell ref="B4:B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4
do uchwały Rady Powiatu w Opatowie nr XXXIII.43.2013
z dnia 12 sierpnia 2013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F11"/>
  <sheetViews>
    <sheetView view="pageLayout" workbookViewId="0" topLeftCell="A1">
      <selection activeCell="G2" sqref="G2"/>
    </sheetView>
  </sheetViews>
  <sheetFormatPr defaultColWidth="9.33203125" defaultRowHeight="12.75"/>
  <cols>
    <col min="1" max="1" width="5.5" style="1" customWidth="1"/>
    <col min="2" max="2" width="9.33203125" style="1" customWidth="1"/>
    <col min="3" max="3" width="12.33203125" style="1" customWidth="1"/>
    <col min="4" max="4" width="27" style="1" customWidth="1"/>
    <col min="5" max="5" width="28.33203125" style="1" customWidth="1"/>
    <col min="6" max="6" width="17.16015625" style="1" customWidth="1"/>
    <col min="7" max="16384" width="9.33203125" style="1" customWidth="1"/>
  </cols>
  <sheetData>
    <row r="2" spans="1:6" ht="18">
      <c r="A2" s="162" t="s">
        <v>135</v>
      </c>
      <c r="B2" s="162"/>
      <c r="C2" s="162"/>
      <c r="D2" s="162"/>
      <c r="E2" s="162"/>
      <c r="F2" s="162"/>
    </row>
    <row r="3" spans="1:6" ht="12.75">
      <c r="A3" s="96"/>
      <c r="B3" s="96"/>
      <c r="C3" s="96"/>
      <c r="D3" s="95"/>
      <c r="E3" s="95"/>
      <c r="F3" s="94" t="s">
        <v>0</v>
      </c>
    </row>
    <row r="4" spans="1:6" ht="47.25">
      <c r="A4" s="93" t="s">
        <v>134</v>
      </c>
      <c r="B4" s="93" t="s">
        <v>1</v>
      </c>
      <c r="C4" s="93" t="s">
        <v>2</v>
      </c>
      <c r="D4" s="92" t="s">
        <v>133</v>
      </c>
      <c r="E4" s="93" t="s">
        <v>132</v>
      </c>
      <c r="F4" s="92" t="s">
        <v>131</v>
      </c>
    </row>
    <row r="5" spans="1:6" ht="12.75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</row>
    <row r="6" spans="1:6" ht="15">
      <c r="A6" s="166" t="s">
        <v>130</v>
      </c>
      <c r="B6" s="167"/>
      <c r="C6" s="167"/>
      <c r="D6" s="167"/>
      <c r="E6" s="168"/>
      <c r="F6" s="90">
        <f>SUM(F7:F10)</f>
        <v>742000</v>
      </c>
    </row>
    <row r="7" spans="1:6" ht="59.25" customHeight="1">
      <c r="A7" s="89">
        <v>1</v>
      </c>
      <c r="B7" s="89">
        <v>852</v>
      </c>
      <c r="C7" s="89">
        <v>85201</v>
      </c>
      <c r="D7" s="88" t="s">
        <v>129</v>
      </c>
      <c r="E7" s="88" t="s">
        <v>128</v>
      </c>
      <c r="F7" s="87">
        <v>110000</v>
      </c>
    </row>
    <row r="8" spans="1:6" ht="43.5" customHeight="1">
      <c r="A8" s="89">
        <v>2</v>
      </c>
      <c r="B8" s="89">
        <v>852</v>
      </c>
      <c r="C8" s="89">
        <v>85204</v>
      </c>
      <c r="D8" s="88" t="s">
        <v>127</v>
      </c>
      <c r="E8" s="88" t="s">
        <v>126</v>
      </c>
      <c r="F8" s="87">
        <v>100000</v>
      </c>
    </row>
    <row r="9" spans="1:6" ht="33.75" customHeight="1">
      <c r="A9" s="89">
        <v>3</v>
      </c>
      <c r="B9" s="89">
        <v>921</v>
      </c>
      <c r="C9" s="89">
        <v>92116</v>
      </c>
      <c r="D9" s="88" t="s">
        <v>124</v>
      </c>
      <c r="E9" s="88" t="s">
        <v>125</v>
      </c>
      <c r="F9" s="87">
        <v>32000</v>
      </c>
    </row>
    <row r="10" spans="1:6" ht="127.5" customHeight="1">
      <c r="A10" s="89">
        <v>4</v>
      </c>
      <c r="B10" s="89">
        <v>700</v>
      </c>
      <c r="C10" s="89">
        <v>70095</v>
      </c>
      <c r="D10" s="88" t="s">
        <v>124</v>
      </c>
      <c r="E10" s="88" t="s">
        <v>123</v>
      </c>
      <c r="F10" s="87">
        <v>500000</v>
      </c>
    </row>
    <row r="11" spans="1:6" ht="21" customHeight="1">
      <c r="A11" s="163" t="s">
        <v>35</v>
      </c>
      <c r="B11" s="164"/>
      <c r="C11" s="164"/>
      <c r="D11" s="165"/>
      <c r="E11" s="86"/>
      <c r="F11" s="85">
        <f>SUM(F7:F10)</f>
        <v>742000</v>
      </c>
    </row>
  </sheetData>
  <sheetProtection/>
  <mergeCells count="3">
    <mergeCell ref="A2:F2"/>
    <mergeCell ref="A11:D11"/>
    <mergeCell ref="A6:E6"/>
  </mergeCells>
  <printOptions/>
  <pageMargins left="0.75" right="0.75" top="1.09375" bottom="1" header="0.5" footer="0.5"/>
  <pageSetup horizontalDpi="600" verticalDpi="600" orientation="portrait" paperSize="9" r:id="rId1"/>
  <headerFooter alignWithMargins="0">
    <oddHeader>&amp;RZałącznik nr 5
do uchwały Rady Powiatu w Opatowie nr XXXIII.43.2013
z dnia 12 sierpnia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monika.kostepska</cp:lastModifiedBy>
  <cp:lastPrinted>2013-08-14T08:35:26Z</cp:lastPrinted>
  <dcterms:created xsi:type="dcterms:W3CDTF">2013-05-06T09:26:21Z</dcterms:created>
  <dcterms:modified xsi:type="dcterms:W3CDTF">2013-08-14T08:45:44Z</dcterms:modified>
  <cp:category/>
  <cp:version/>
  <cp:contentType/>
  <cp:contentStatus/>
</cp:coreProperties>
</file>