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tabRatio="612" activeTab="2"/>
  </bookViews>
  <sheets>
    <sheet name="Dochody" sheetId="1" r:id="rId1"/>
    <sheet name="Przychody i rozchody" sheetId="2" r:id="rId2"/>
    <sheet name="Wydatki" sheetId="3" r:id="rId3"/>
    <sheet name="Dochody własne jednostek" sheetId="4" r:id="rId4"/>
    <sheet name="Wykaz jednostek" sheetId="5" r:id="rId5"/>
  </sheets>
  <definedNames/>
  <calcPr fullCalcOnLoad="1"/>
</workbook>
</file>

<file path=xl/sharedStrings.xml><?xml version="1.0" encoding="utf-8"?>
<sst xmlns="http://schemas.openxmlformats.org/spreadsheetml/2006/main" count="527" uniqueCount="311">
  <si>
    <t>Lp.</t>
  </si>
  <si>
    <t>1.</t>
  </si>
  <si>
    <t>2.</t>
  </si>
  <si>
    <t>3.</t>
  </si>
  <si>
    <t>4.</t>
  </si>
  <si>
    <t>5.</t>
  </si>
  <si>
    <t>6.</t>
  </si>
  <si>
    <t>Dział rozdział</t>
  </si>
  <si>
    <t>7.</t>
  </si>
  <si>
    <t>Wykonanie wydatków</t>
  </si>
  <si>
    <t>%</t>
  </si>
  <si>
    <t>801  80130</t>
  </si>
  <si>
    <t>854   85410</t>
  </si>
  <si>
    <t>801   80120</t>
  </si>
  <si>
    <t>Plan wydatków</t>
  </si>
  <si>
    <t xml:space="preserve">Plan </t>
  </si>
  <si>
    <t xml:space="preserve">Wykaz jednostek budżetowych, </t>
  </si>
  <si>
    <t>Zespół  Szkół Nr 1 w Opatowie ul.Słowackiego 56</t>
  </si>
  <si>
    <t>Zespół  Szkół  Nr 2 w Opatowie ul.Sempołowskiej 1</t>
  </si>
  <si>
    <t>Zespół  Szkół w Ożarowie  im.Marii Skłodowskiej -Curie</t>
  </si>
  <si>
    <t>Zespół Szkół w Ożarowie  im.Marii Skłodowskiej -Curie</t>
  </si>
  <si>
    <t>w złotych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</si>
  <si>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</si>
  <si>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</si>
  <si>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</si>
  <si>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</si>
  <si>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</si>
  <si>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</si>
  <si>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</si>
  <si>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</si>
  <si>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</si>
  <si>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</si>
  <si>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</si>
  <si>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941 do 944</t>
  </si>
  <si>
    <t>Nadwyżka budżetu z lat ubiegłych</t>
  </si>
  <si>
    <t>§ 957</t>
  </si>
  <si>
    <t>Inne papiery wartościowe (obligacje komunalne)</t>
  </si>
  <si>
    <t>§ 931</t>
  </si>
  <si>
    <t>8.</t>
  </si>
  <si>
    <t>Inne źródła (wolne środki)</t>
  </si>
  <si>
    <t>§ 955</t>
  </si>
  <si>
    <t>9.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</si>
  <si>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</si>
  <si>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</si>
  <si>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</si>
  <si>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</si>
  <si>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</si>
  <si>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</si>
  <si>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</si>
  <si>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</si>
  <si>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</si>
  <si>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</si>
  <si>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</si>
  <si>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innych papierów wartościowych (obligacji komunalnych)</t>
  </si>
  <si>
    <t>§ 982</t>
  </si>
  <si>
    <t>Rozchody z tytułu innych rozliczeń</t>
  </si>
  <si>
    <t>§ 995</t>
  </si>
  <si>
    <t>Plan dochodów</t>
  </si>
  <si>
    <t>Wykonanie dochodów</t>
  </si>
  <si>
    <t>% wykonania</t>
  </si>
  <si>
    <t>801   80195</t>
  </si>
  <si>
    <t>801   80148</t>
  </si>
  <si>
    <t>801  80195</t>
  </si>
  <si>
    <t>Rb-34S</t>
  </si>
  <si>
    <t>854   85417</t>
  </si>
  <si>
    <t>ustawy o finansach publicznych</t>
  </si>
  <si>
    <t>które utworzyły rachunki, o których mowa w art. 223 ust. 1</t>
  </si>
  <si>
    <t>Nazwa jednostki budżetowej w której utworzono rachunek, o którym mowa w art. 223 ust. 1 ustawy o finansach publicznych</t>
  </si>
  <si>
    <t>Wykonanie przychodów i rozchodów budżetu Powiatu Opatowskiego w 2012 roku.</t>
  </si>
  <si>
    <t>Wykonanie na 31.12.2012 r.</t>
  </si>
  <si>
    <t>Sprawozdanie z wykonania dochodów gromadzonych na wydzielonym rachunku jednostek budżetowych i wydatków nimi sfinansowanych za 2012 rok.</t>
  </si>
  <si>
    <t>Stan środków pieniężnych na 01.01.2012 r.</t>
  </si>
  <si>
    <t>Stan środków pieniężnych na 31.12.2012 r.</t>
  </si>
  <si>
    <t>Ogółem dochody budżetu</t>
  </si>
  <si>
    <t>Razem</t>
  </si>
  <si>
    <t>2120</t>
  </si>
  <si>
    <t>85204</t>
  </si>
  <si>
    <t>852</t>
  </si>
  <si>
    <t>75045</t>
  </si>
  <si>
    <t>750</t>
  </si>
  <si>
    <t>7. Porozumienia z organami administracji rządowej</t>
  </si>
  <si>
    <t>2130</t>
  </si>
  <si>
    <t>85202</t>
  </si>
  <si>
    <t>85201</t>
  </si>
  <si>
    <t>80195</t>
  </si>
  <si>
    <t>801</t>
  </si>
  <si>
    <t>6430</t>
  </si>
  <si>
    <t>60078</t>
  </si>
  <si>
    <t>600</t>
  </si>
  <si>
    <t>60014</t>
  </si>
  <si>
    <t>6. Dotacje celowe otrzymane z budżetu państwa na zadania własne</t>
  </si>
  <si>
    <t>5. Subwencja ogólna</t>
  </si>
  <si>
    <t>2110</t>
  </si>
  <si>
    <t>85321</t>
  </si>
  <si>
    <t>853</t>
  </si>
  <si>
    <t>85156</t>
  </si>
  <si>
    <t>851</t>
  </si>
  <si>
    <t>75478</t>
  </si>
  <si>
    <t>754</t>
  </si>
  <si>
    <t>6410</t>
  </si>
  <si>
    <t>75411</t>
  </si>
  <si>
    <t>75011</t>
  </si>
  <si>
    <t>71015</t>
  </si>
  <si>
    <t>710</t>
  </si>
  <si>
    <t>71014</t>
  </si>
  <si>
    <t>71013</t>
  </si>
  <si>
    <t>70005</t>
  </si>
  <si>
    <t>700</t>
  </si>
  <si>
    <t>01095</t>
  </si>
  <si>
    <t>010</t>
  </si>
  <si>
    <t>2119</t>
  </si>
  <si>
    <t>01005</t>
  </si>
  <si>
    <t>4. Dotacje celowe otrzymane z budżetu państwa na zadania zlecone</t>
  </si>
  <si>
    <t>2007</t>
  </si>
  <si>
    <t>92195</t>
  </si>
  <si>
    <t>921</t>
  </si>
  <si>
    <t>2440</t>
  </si>
  <si>
    <t>90095</t>
  </si>
  <si>
    <t>900</t>
  </si>
  <si>
    <t>2009</t>
  </si>
  <si>
    <t>85295</t>
  </si>
  <si>
    <t>6207</t>
  </si>
  <si>
    <t>2400</t>
  </si>
  <si>
    <t>72095</t>
  </si>
  <si>
    <t>720</t>
  </si>
  <si>
    <t>2460</t>
  </si>
  <si>
    <t>02001</t>
  </si>
  <si>
    <t>020</t>
  </si>
  <si>
    <t>2117</t>
  </si>
  <si>
    <t>3. Środki na dofinansowanie zadań własnych powiatu pozyskane z innych źródeł</t>
  </si>
  <si>
    <t>2320</t>
  </si>
  <si>
    <t>6300</t>
  </si>
  <si>
    <t>2710</t>
  </si>
  <si>
    <t>2. Dotacje celowe otrzymane na podstawie porozumień z innymi jednostkami samorządu terytorialnego</t>
  </si>
  <si>
    <t>0690</t>
  </si>
  <si>
    <t>90019</t>
  </si>
  <si>
    <t>0920</t>
  </si>
  <si>
    <t>85406</t>
  </si>
  <si>
    <t>854</t>
  </si>
  <si>
    <t>0970</t>
  </si>
  <si>
    <t>0960</t>
  </si>
  <si>
    <t>0830</t>
  </si>
  <si>
    <t>0750</t>
  </si>
  <si>
    <t>85403</t>
  </si>
  <si>
    <t>2690</t>
  </si>
  <si>
    <t>85333</t>
  </si>
  <si>
    <t>2360</t>
  </si>
  <si>
    <t>85324</t>
  </si>
  <si>
    <t>85311</t>
  </si>
  <si>
    <t>0840</t>
  </si>
  <si>
    <t>80148</t>
  </si>
  <si>
    <t>2700</t>
  </si>
  <si>
    <t>0870</t>
  </si>
  <si>
    <t>80130</t>
  </si>
  <si>
    <t>80120</t>
  </si>
  <si>
    <t>75814</t>
  </si>
  <si>
    <t>758</t>
  </si>
  <si>
    <t>0020</t>
  </si>
  <si>
    <t>0010</t>
  </si>
  <si>
    <t>75622</t>
  </si>
  <si>
    <t>756</t>
  </si>
  <si>
    <t>0590</t>
  </si>
  <si>
    <t>0420</t>
  </si>
  <si>
    <t>75618</t>
  </si>
  <si>
    <t>0570</t>
  </si>
  <si>
    <t>75020</t>
  </si>
  <si>
    <t>0470</t>
  </si>
  <si>
    <t>1. Dochody własne</t>
  </si>
  <si>
    <t xml:space="preserve">%wykonania </t>
  </si>
  <si>
    <t>Plan po zmianach</t>
  </si>
  <si>
    <t>§</t>
  </si>
  <si>
    <t>Rozdział</t>
  </si>
  <si>
    <t>Dział</t>
  </si>
  <si>
    <t>DOCHODY- wg źródeł</t>
  </si>
  <si>
    <t>Wykonanie budżetu Powiatu Opatowskiego za 2012 r.</t>
  </si>
  <si>
    <t>Wydatki razem:</t>
  </si>
  <si>
    <t>Zadania w zakresie kultury fizycznej</t>
  </si>
  <si>
    <t>92605</t>
  </si>
  <si>
    <t>Kultura fizyczna</t>
  </si>
  <si>
    <t>926</t>
  </si>
  <si>
    <t>Pozostała działalność</t>
  </si>
  <si>
    <t>Ochrona zabytków i opieka nad zabytkami</t>
  </si>
  <si>
    <t>92120</t>
  </si>
  <si>
    <t>Biblioteki</t>
  </si>
  <si>
    <t>92116</t>
  </si>
  <si>
    <t>Kultura i ochrona dziedzictwa narodowego</t>
  </si>
  <si>
    <t>Wpływy i wydatki związane z gromadzeniem środków z opłat i kar za korzystanie ze środowiska</t>
  </si>
  <si>
    <t>Gospodarka komunalna i ochrona środowiska</t>
  </si>
  <si>
    <t>Dokształcanie i doskonalenie nauczycieli</t>
  </si>
  <si>
    <t>85446</t>
  </si>
  <si>
    <t>Szkolne schroniska młodzieżowe</t>
  </si>
  <si>
    <t>85417</t>
  </si>
  <si>
    <t>Pomoc materialna dla uczniów</t>
  </si>
  <si>
    <t>85415</t>
  </si>
  <si>
    <t>Internaty i bursy szkolne</t>
  </si>
  <si>
    <t>85410</t>
  </si>
  <si>
    <t>Poradnie psychologiczno-pedagogiczne, w tym poradnie specjalistyczne</t>
  </si>
  <si>
    <t>Specjalne ośrodki szkolno-wychowawcze</t>
  </si>
  <si>
    <t>Edukacyjna opieka wychowawcza</t>
  </si>
  <si>
    <t>85395</t>
  </si>
  <si>
    <t>Powiatowe urzędy pracy</t>
  </si>
  <si>
    <t>Zespoły do spraw orzekania o niepełnosprawności</t>
  </si>
  <si>
    <t>Rehabilitacja zawodowa i społeczna osób niepełnosprawnych</t>
  </si>
  <si>
    <t>Pozostałe zadania w zakresie polityki społecznej</t>
  </si>
  <si>
    <t>Jednostki specjalistycznego poradnictwa, mieszkania chronione i ośrodki interwencji kryzysowej</t>
  </si>
  <si>
    <t>85220</t>
  </si>
  <si>
    <t>Powiatowe centra pomocy rodzinie</t>
  </si>
  <si>
    <t>85218</t>
  </si>
  <si>
    <t>Rodziny zastępcze</t>
  </si>
  <si>
    <t>Domy pomocy społecznej</t>
  </si>
  <si>
    <t>Placówki opiekuńczo-wychowawcze</t>
  </si>
  <si>
    <t>Pomoc społeczna</t>
  </si>
  <si>
    <t>85195</t>
  </si>
  <si>
    <t>Składki na ubezpieczenie zdrowotne oraz świadczenia dla osób nie objętych obowiązkiem ubezpieczenia zdrowotnego</t>
  </si>
  <si>
    <t>Szpitale ogólne</t>
  </si>
  <si>
    <t>85111</t>
  </si>
  <si>
    <t>Ochrona zdrowia</t>
  </si>
  <si>
    <t>Stołówki szkolne i przedszkolne</t>
  </si>
  <si>
    <t>80146</t>
  </si>
  <si>
    <t>Szkoły zawodowe specjalne</t>
  </si>
  <si>
    <t>80134</t>
  </si>
  <si>
    <t>Szkoły zawodowe</t>
  </si>
  <si>
    <t>Licea ogólnokształcące</t>
  </si>
  <si>
    <t>Gimnazja specjalne</t>
  </si>
  <si>
    <t>80111</t>
  </si>
  <si>
    <t>Szkoły podstawowe specjalne</t>
  </si>
  <si>
    <t>80102</t>
  </si>
  <si>
    <t>Oświata i wychowanie</t>
  </si>
  <si>
    <t>Rezerwy ogólne i celowe</t>
  </si>
  <si>
    <t>75818</t>
  </si>
  <si>
    <t>Różne rozliczenia</t>
  </si>
  <si>
    <t>Rozliczenia z tytułu poręczeń i gwarancji udzielonych przez Skarb Państwa lub jednostkę samorządu terytorialnego</t>
  </si>
  <si>
    <t>75704</t>
  </si>
  <si>
    <t>Obsługa papierów wartościowych, kredytów i pożyczek jednostek samorządu terytorialnego</t>
  </si>
  <si>
    <t>75702</t>
  </si>
  <si>
    <t>Obsługa długu publicznego</t>
  </si>
  <si>
    <t>757</t>
  </si>
  <si>
    <t>75495</t>
  </si>
  <si>
    <t>Usuwanie skutków klęsk żywiołowych</t>
  </si>
  <si>
    <t>Zarządzanie kryzysowe</t>
  </si>
  <si>
    <t>75421</t>
  </si>
  <si>
    <t>Komendy powiatowe Państwowej Straży Pożarnej</t>
  </si>
  <si>
    <t>Bezpieczeństwo publiczne i ochrona przeciwpożarowa</t>
  </si>
  <si>
    <t>75095</t>
  </si>
  <si>
    <t>Promocja jednostek samorządu terytorialnego</t>
  </si>
  <si>
    <t>75075</t>
  </si>
  <si>
    <t>Kwalifikacja wojskowa</t>
  </si>
  <si>
    <t>Starostwa powiatowe</t>
  </si>
  <si>
    <t>Rady powiatów</t>
  </si>
  <si>
    <t>75019</t>
  </si>
  <si>
    <t>Urzędy wojewódzkie</t>
  </si>
  <si>
    <t>Administracja publiczna</t>
  </si>
  <si>
    <t>Informatyka</t>
  </si>
  <si>
    <t>Nadzór budowlany</t>
  </si>
  <si>
    <t>Opracowania geodezyjne i kartograficzne</t>
  </si>
  <si>
    <t>Prace geodezyjne i kartograficzne (nieinwestycyjne)</t>
  </si>
  <si>
    <t>Ośrodki dokumentacji geodezyjnej i kartograficznej</t>
  </si>
  <si>
    <t>71012</t>
  </si>
  <si>
    <t>Działalność usługowa</t>
  </si>
  <si>
    <t>Gospodarka gruntami i nieruchomościami</t>
  </si>
  <si>
    <t>Gospodarka mieszkaniowa</t>
  </si>
  <si>
    <t>Drogi publiczne powiatowe</t>
  </si>
  <si>
    <t>Drogi publiczne wojewódzkie</t>
  </si>
  <si>
    <t>60013</t>
  </si>
  <si>
    <t>Transport i łączność</t>
  </si>
  <si>
    <t>Nadzór nad gospodarką leśną</t>
  </si>
  <si>
    <t>02002</t>
  </si>
  <si>
    <t>Gospodarka leśna</t>
  </si>
  <si>
    <t>Leśnictwo</t>
  </si>
  <si>
    <t>Prace geodezyjno-urządzeniowe na potrzeby rolnictwa</t>
  </si>
  <si>
    <t>Rolnictwo i łowiectwo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</si>
  <si>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</si>
  <si>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</si>
  <si>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</si>
  <si>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</si>
  <si>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</si>
  <si>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</si>
  <si>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</si>
  <si>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</si>
  <si>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</si>
  <si>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</si>
  <si>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</si>
  <si>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</si>
  <si>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</si>
  <si>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</si>
  <si>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</si>
  <si>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</si>
  <si>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</si>
  <si>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</si>
  <si>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</si>
  <si>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</si>
  <si>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</si>
  <si>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</si>
  <si>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</si>
  <si>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</si>
  <si>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</si>
  <si>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</si>
  <si>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</si>
  <si>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</si>
  <si>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</si>
  <si>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zakup i objęcie akcji i udziałów oraz wniesienie wkładów do spółek prawa handlowego</t>
  </si>
  <si>
    <t>w tym:</t>
  </si>
  <si>
    <t>inwestycje i zakupy inwestycyjne</t>
  </si>
  <si>
    <t>Wydatki 
majątkowe</t>
  </si>
  <si>
    <t>Wydatki 
bieżące</t>
  </si>
  <si>
    <t>Z tego</t>
  </si>
  <si>
    <t>Wydatki ogółem</t>
  </si>
  <si>
    <t>Plan</t>
  </si>
  <si>
    <t>Nazwa</t>
  </si>
  <si>
    <t xml:space="preserve">Wydatki </t>
  </si>
  <si>
    <t>Wykonanie budżetu Powiatu Opatowskiego za 2012 rok.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</si>
</sst>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;[Red]0.00"/>
    <numFmt numFmtId="171" formatCode="0.0;[Red]0.0"/>
    <numFmt numFmtId="172" formatCode="0.000;[Red]0.000"/>
    <numFmt numFmtId="173" formatCode="0.0000;[Red]0.0000"/>
    <numFmt numFmtId="174" formatCode="0.00000;[Red]0.00000"/>
    <numFmt numFmtId="175" formatCode="0.000000;[Red]0.000000"/>
    <numFmt numFmtId="176" formatCode="0;[Red]0"/>
    <numFmt numFmtId="177" formatCode="[$-415]d\ mmmm\ yyyy"/>
    <numFmt numFmtId="178" formatCode="#,##0\ _z_ł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-* #,##0.0\ _z_ł_-;\-* #,##0.0\ _z_ł_-;_-* &quot;-&quot;\ _z_ł_-;_-@_-"/>
    <numFmt numFmtId="187" formatCode="_-* #,##0.00\ _z_ł_-;\-* #,##0.00\ _z_ł_-;_-* &quot;-&quot;\ _z_ł_-;_-@_-"/>
    <numFmt numFmtId="188" formatCode="0.0"/>
    <numFmt numFmtId="189" formatCode="#,##0;[Red]#,##0"/>
    <numFmt numFmtId="190" formatCode="_-* #,##0.000\ _z_ł_-;\-* #,##0.000\ _z_ł_-;_-* &quot;-&quot;\ _z_ł_-;_-@_-"/>
    <numFmt numFmtId="191" formatCode="00\-000"/>
  </numFmts>
  <fonts count="7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sz val="8"/>
      <name val="Arial CE"/>
      <family val="0"/>
    </font>
    <font>
      <sz val="12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vertAlign val="superscript"/>
      <sz val="12"/>
      <name val="Times New Roman CE"/>
      <family val="1"/>
    </font>
    <font>
      <sz val="9"/>
      <name val="Arial CE"/>
      <family val="0"/>
    </font>
    <font>
      <sz val="8"/>
      <name val="Times New Roman"/>
      <family val="1"/>
    </font>
    <font>
      <b/>
      <sz val="9"/>
      <name val="Times New Roman CE"/>
      <family val="0"/>
    </font>
    <font>
      <b/>
      <sz val="12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0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7"/>
      <name val="Arial"/>
      <family val="2"/>
    </font>
    <font>
      <b/>
      <sz val="6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8"/>
      <name val="Times New Roman"/>
      <family val="1"/>
    </font>
    <font>
      <sz val="6"/>
      <color indexed="8"/>
      <name val="Arial"/>
      <family val="2"/>
    </font>
    <font>
      <sz val="6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8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54" applyFont="1">
      <alignment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3" fontId="16" fillId="33" borderId="10" xfId="56" applyNumberFormat="1" applyFont="1" applyFill="1" applyBorder="1" applyAlignment="1">
      <alignment horizontal="center" wrapText="1"/>
      <protection/>
    </xf>
    <xf numFmtId="0" fontId="16" fillId="0" borderId="10" xfId="56" applyFont="1" applyBorder="1" applyAlignment="1">
      <alignment horizontal="left" wrapText="1"/>
      <protection/>
    </xf>
    <xf numFmtId="43" fontId="16" fillId="0" borderId="10" xfId="0" applyNumberFormat="1" applyFont="1" applyBorder="1" applyAlignment="1">
      <alignment horizontal="right"/>
    </xf>
    <xf numFmtId="169" fontId="16" fillId="0" borderId="10" xfId="56" applyNumberFormat="1" applyFont="1" applyBorder="1" applyAlignment="1">
      <alignment horizontal="center"/>
      <protection/>
    </xf>
    <xf numFmtId="43" fontId="16" fillId="0" borderId="10" xfId="0" applyNumberFormat="1" applyFont="1" applyBorder="1" applyAlignment="1">
      <alignment/>
    </xf>
    <xf numFmtId="43" fontId="14" fillId="0" borderId="10" xfId="0" applyNumberFormat="1" applyFont="1" applyBorder="1" applyAlignment="1">
      <alignment/>
    </xf>
    <xf numFmtId="169" fontId="16" fillId="0" borderId="10" xfId="56" applyNumberFormat="1" applyFont="1" applyBorder="1" applyAlignment="1">
      <alignment horizontal="center" wrapText="1"/>
      <protection/>
    </xf>
    <xf numFmtId="187" fontId="16" fillId="0" borderId="10" xfId="0" applyNumberFormat="1" applyFont="1" applyBorder="1" applyAlignment="1">
      <alignment/>
    </xf>
    <xf numFmtId="169" fontId="16" fillId="33" borderId="10" xfId="56" applyNumberFormat="1" applyFont="1" applyFill="1" applyBorder="1" applyAlignment="1">
      <alignment horizontal="center" wrapText="1"/>
      <protection/>
    </xf>
    <xf numFmtId="43" fontId="16" fillId="0" borderId="10" xfId="56" applyNumberFormat="1" applyFont="1" applyBorder="1" applyAlignment="1">
      <alignment wrapText="1"/>
      <protection/>
    </xf>
    <xf numFmtId="187" fontId="16" fillId="0" borderId="10" xfId="0" applyNumberFormat="1" applyFont="1" applyBorder="1" applyAlignment="1">
      <alignment horizontal="right"/>
    </xf>
    <xf numFmtId="169" fontId="16" fillId="0" borderId="10" xfId="56" applyNumberFormat="1" applyFont="1" applyBorder="1" applyAlignment="1">
      <alignment horizontal="left"/>
      <protection/>
    </xf>
    <xf numFmtId="0" fontId="14" fillId="0" borderId="10" xfId="0" applyFont="1" applyBorder="1" applyAlignment="1">
      <alignment/>
    </xf>
    <xf numFmtId="0" fontId="17" fillId="0" borderId="10" xfId="0" applyFont="1" applyBorder="1" applyAlignment="1">
      <alignment/>
    </xf>
    <xf numFmtId="43" fontId="14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87" fontId="20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187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8" fillId="0" borderId="0" xfId="52">
      <alignment/>
      <protection/>
    </xf>
    <xf numFmtId="0" fontId="8" fillId="0" borderId="0" xfId="52" applyFont="1">
      <alignment/>
      <protection/>
    </xf>
    <xf numFmtId="43" fontId="8" fillId="0" borderId="0" xfId="52" applyNumberFormat="1" applyFont="1">
      <alignment/>
      <protection/>
    </xf>
    <xf numFmtId="43" fontId="20" fillId="0" borderId="10" xfId="52" applyNumberFormat="1" applyFont="1" applyFill="1" applyBorder="1" applyAlignment="1">
      <alignment horizontal="center" vertical="top" wrapText="1"/>
      <protection/>
    </xf>
    <xf numFmtId="43" fontId="19" fillId="0" borderId="10" xfId="52" applyNumberFormat="1" applyFont="1" applyFill="1" applyBorder="1" applyAlignment="1">
      <alignment horizontal="center" vertical="top" wrapText="1"/>
      <protection/>
    </xf>
    <xf numFmtId="49" fontId="19" fillId="0" borderId="10" xfId="52" applyNumberFormat="1" applyFont="1" applyBorder="1" applyAlignment="1">
      <alignment horizontal="center" vertical="top" wrapText="1"/>
      <protection/>
    </xf>
    <xf numFmtId="49" fontId="19" fillId="0" borderId="10" xfId="52" applyNumberFormat="1" applyFont="1" applyBorder="1" applyAlignment="1">
      <alignment vertical="top" wrapText="1"/>
      <protection/>
    </xf>
    <xf numFmtId="43" fontId="19" fillId="34" borderId="10" xfId="52" applyNumberFormat="1" applyFont="1" applyFill="1" applyBorder="1" applyAlignment="1">
      <alignment horizontal="center" vertical="top" wrapText="1"/>
      <protection/>
    </xf>
    <xf numFmtId="49" fontId="19" fillId="34" borderId="10" xfId="52" applyNumberFormat="1" applyFont="1" applyFill="1" applyBorder="1" applyAlignment="1">
      <alignment horizontal="center" vertical="top" wrapText="1"/>
      <protection/>
    </xf>
    <xf numFmtId="49" fontId="19" fillId="34" borderId="10" xfId="52" applyNumberFormat="1" applyFont="1" applyFill="1" applyBorder="1" applyAlignment="1">
      <alignment vertical="top" wrapText="1"/>
      <protection/>
    </xf>
    <xf numFmtId="0" fontId="19" fillId="0" borderId="10" xfId="52" applyFont="1" applyBorder="1" applyAlignment="1">
      <alignment horizontal="center" vertical="top" wrapText="1"/>
      <protection/>
    </xf>
    <xf numFmtId="0" fontId="19" fillId="0" borderId="10" xfId="52" applyFont="1" applyBorder="1" applyAlignment="1">
      <alignment horizontal="left" vertical="top" wrapText="1"/>
      <protection/>
    </xf>
    <xf numFmtId="43" fontId="19" fillId="0" borderId="10" xfId="52" applyNumberFormat="1" applyFont="1" applyFill="1" applyBorder="1" applyAlignment="1">
      <alignment vertical="top" wrapText="1"/>
      <protection/>
    </xf>
    <xf numFmtId="49" fontId="19" fillId="0" borderId="10" xfId="52" applyNumberFormat="1" applyFont="1" applyFill="1" applyBorder="1" applyAlignment="1">
      <alignment horizontal="center" vertical="top" wrapText="1"/>
      <protection/>
    </xf>
    <xf numFmtId="43" fontId="24" fillId="0" borderId="10" xfId="52" applyNumberFormat="1" applyFont="1" applyFill="1" applyBorder="1" applyAlignment="1">
      <alignment horizontal="center" vertical="top" wrapText="1"/>
      <protection/>
    </xf>
    <xf numFmtId="49" fontId="19" fillId="0" borderId="10" xfId="52" applyNumberFormat="1" applyFont="1" applyFill="1" applyBorder="1" applyAlignment="1">
      <alignment vertical="top" wrapText="1"/>
      <protection/>
    </xf>
    <xf numFmtId="2" fontId="19" fillId="0" borderId="10" xfId="52" applyNumberFormat="1" applyFont="1" applyFill="1" applyBorder="1" applyAlignment="1">
      <alignment horizontal="right" vertical="top" wrapText="1"/>
      <protection/>
    </xf>
    <xf numFmtId="0" fontId="19" fillId="0" borderId="10" xfId="52" applyFont="1" applyFill="1" applyBorder="1" applyAlignment="1">
      <alignment horizontal="center" vertical="top" wrapText="1"/>
      <protection/>
    </xf>
    <xf numFmtId="0" fontId="25" fillId="0" borderId="10" xfId="52" applyFont="1" applyFill="1" applyBorder="1" applyAlignment="1">
      <alignment horizontal="center" vertical="top" wrapText="1"/>
      <protection/>
    </xf>
    <xf numFmtId="49" fontId="25" fillId="0" borderId="10" xfId="52" applyNumberFormat="1" applyFont="1" applyBorder="1" applyAlignment="1">
      <alignment horizontal="center" vertical="top" wrapText="1"/>
      <protection/>
    </xf>
    <xf numFmtId="0" fontId="25" fillId="0" borderId="10" xfId="52" applyFont="1" applyBorder="1" applyAlignment="1">
      <alignment horizontal="center" vertical="top" wrapText="1"/>
      <protection/>
    </xf>
    <xf numFmtId="0" fontId="20" fillId="0" borderId="10" xfId="52" applyFont="1" applyFill="1" applyBorder="1" applyAlignment="1">
      <alignment horizontal="center" vertical="top" wrapText="1"/>
      <protection/>
    </xf>
    <xf numFmtId="49" fontId="20" fillId="0" borderId="10" xfId="52" applyNumberFormat="1" applyFont="1" applyBorder="1" applyAlignment="1">
      <alignment horizontal="center" vertical="top" wrapText="1"/>
      <protection/>
    </xf>
    <xf numFmtId="0" fontId="20" fillId="0" borderId="10" xfId="52" applyFont="1" applyBorder="1" applyAlignment="1">
      <alignment horizontal="center" vertical="top" wrapText="1"/>
      <protection/>
    </xf>
    <xf numFmtId="0" fontId="8" fillId="0" borderId="0" xfId="52" applyFont="1" applyFill="1">
      <alignment/>
      <protection/>
    </xf>
    <xf numFmtId="49" fontId="8" fillId="0" borderId="0" xfId="52" applyNumberFormat="1" applyFont="1" applyAlignment="1">
      <alignment horizontal="center"/>
      <protection/>
    </xf>
    <xf numFmtId="0" fontId="8" fillId="0" borderId="0" xfId="52" applyFont="1" applyAlignment="1">
      <alignment/>
      <protection/>
    </xf>
    <xf numFmtId="0" fontId="18" fillId="0" borderId="0" xfId="52" applyFont="1" applyAlignment="1">
      <alignment/>
      <protection/>
    </xf>
    <xf numFmtId="0" fontId="8" fillId="0" borderId="0" xfId="52" applyFont="1" applyAlignment="1">
      <alignment horizontal="center"/>
      <protection/>
    </xf>
    <xf numFmtId="0" fontId="18" fillId="0" borderId="0" xfId="52" applyFont="1" applyAlignment="1">
      <alignment horizontal="center" wrapText="1"/>
      <protection/>
    </xf>
    <xf numFmtId="0" fontId="3" fillId="0" borderId="0" xfId="55" applyFont="1">
      <alignment/>
      <protection/>
    </xf>
    <xf numFmtId="0" fontId="8" fillId="0" borderId="0" xfId="52" applyAlignment="1">
      <alignment/>
      <protection/>
    </xf>
    <xf numFmtId="0" fontId="19" fillId="0" borderId="0" xfId="52" applyFont="1" applyAlignment="1">
      <alignment/>
      <protection/>
    </xf>
    <xf numFmtId="0" fontId="27" fillId="0" borderId="0" xfId="53" applyNumberFormat="1" applyFont="1" applyFill="1" applyBorder="1" applyAlignment="1" applyProtection="1">
      <alignment horizontal="left"/>
      <protection locked="0"/>
    </xf>
    <xf numFmtId="43" fontId="27" fillId="0" borderId="0" xfId="53" applyNumberFormat="1" applyFont="1" applyFill="1" applyBorder="1" applyAlignment="1" applyProtection="1">
      <alignment horizontal="left"/>
      <protection locked="0"/>
    </xf>
    <xf numFmtId="0" fontId="28" fillId="0" borderId="0" xfId="53" applyNumberFormat="1" applyFont="1" applyFill="1" applyBorder="1" applyAlignment="1" applyProtection="1">
      <alignment horizontal="left"/>
      <protection locked="0"/>
    </xf>
    <xf numFmtId="49" fontId="28" fillId="35" borderId="0" xfId="53" applyNumberFormat="1" applyFont="1" applyFill="1" applyAlignment="1" applyProtection="1">
      <alignment horizontal="right" vertical="center" wrapText="1"/>
      <protection locked="0"/>
    </xf>
    <xf numFmtId="0" fontId="29" fillId="0" borderId="0" xfId="53" applyNumberFormat="1" applyFont="1" applyFill="1" applyBorder="1" applyAlignment="1" applyProtection="1">
      <alignment horizontal="left"/>
      <protection locked="0"/>
    </xf>
    <xf numFmtId="0" fontId="33" fillId="0" borderId="0" xfId="53" applyNumberFormat="1" applyFont="1" applyFill="1" applyBorder="1" applyAlignment="1" applyProtection="1">
      <alignment horizontal="left"/>
      <protection locked="0"/>
    </xf>
    <xf numFmtId="0" fontId="34" fillId="0" borderId="0" xfId="53" applyNumberFormat="1" applyFont="1" applyFill="1" applyBorder="1" applyAlignment="1" applyProtection="1">
      <alignment horizontal="left"/>
      <protection locked="0"/>
    </xf>
    <xf numFmtId="0" fontId="36" fillId="0" borderId="0" xfId="53" applyNumberFormat="1" applyFont="1" applyFill="1" applyBorder="1" applyAlignment="1" applyProtection="1">
      <alignment horizontal="left"/>
      <protection locked="0"/>
    </xf>
    <xf numFmtId="0" fontId="37" fillId="0" borderId="0" xfId="53" applyNumberFormat="1" applyFont="1" applyFill="1" applyBorder="1" applyAlignment="1" applyProtection="1">
      <alignment horizontal="left"/>
      <protection locked="0"/>
    </xf>
    <xf numFmtId="0" fontId="29" fillId="0" borderId="0" xfId="53" applyNumberFormat="1" applyFont="1" applyFill="1" applyBorder="1" applyAlignment="1" applyProtection="1">
      <alignment horizontal="right"/>
      <protection locked="0"/>
    </xf>
    <xf numFmtId="0" fontId="38" fillId="0" borderId="0" xfId="53" applyNumberFormat="1" applyFont="1" applyFill="1" applyBorder="1" applyAlignment="1" applyProtection="1">
      <alignment horizontal="left"/>
      <protection locked="0"/>
    </xf>
    <xf numFmtId="49" fontId="25" fillId="36" borderId="11" xfId="53" applyNumberFormat="1" applyFont="1" applyFill="1" applyBorder="1" applyAlignment="1" applyProtection="1">
      <alignment horizontal="center" vertical="center" wrapText="1"/>
      <protection locked="0"/>
    </xf>
    <xf numFmtId="49" fontId="32" fillId="36" borderId="12" xfId="53" applyNumberFormat="1" applyFont="1" applyFill="1" applyBorder="1" applyAlignment="1" applyProtection="1">
      <alignment horizontal="center" vertical="center" wrapText="1"/>
      <protection locked="0"/>
    </xf>
    <xf numFmtId="49" fontId="32" fillId="36" borderId="13" xfId="53" applyNumberFormat="1" applyFont="1" applyFill="1" applyBorder="1" applyAlignment="1" applyProtection="1">
      <alignment horizontal="center" vertical="center" wrapText="1"/>
      <protection locked="0"/>
    </xf>
    <xf numFmtId="49" fontId="32" fillId="36" borderId="14" xfId="53" applyNumberFormat="1" applyFont="1" applyFill="1" applyBorder="1" applyAlignment="1" applyProtection="1">
      <alignment horizontal="center" vertical="center" wrapText="1"/>
      <protection locked="0"/>
    </xf>
    <xf numFmtId="49" fontId="32" fillId="36" borderId="15" xfId="53" applyNumberFormat="1" applyFont="1" applyFill="1" applyBorder="1" applyAlignment="1" applyProtection="1">
      <alignment horizontal="center" vertical="center" wrapText="1"/>
      <protection locked="0"/>
    </xf>
    <xf numFmtId="49" fontId="31" fillId="36" borderId="16" xfId="53" applyNumberFormat="1" applyFont="1" applyFill="1" applyBorder="1" applyAlignment="1" applyProtection="1">
      <alignment horizontal="center" vertical="top" wrapText="1"/>
      <protection locked="0"/>
    </xf>
    <xf numFmtId="43" fontId="30" fillId="36" borderId="16" xfId="53" applyNumberFormat="1" applyFont="1" applyFill="1" applyBorder="1" applyAlignment="1" applyProtection="1">
      <alignment horizontal="right" vertical="center" wrapText="1"/>
      <protection locked="0"/>
    </xf>
    <xf numFmtId="43" fontId="30" fillId="36" borderId="17" xfId="53" applyNumberFormat="1" applyFont="1" applyFill="1" applyBorder="1" applyAlignment="1" applyProtection="1">
      <alignment horizontal="right" vertical="center" wrapText="1"/>
      <protection locked="0"/>
    </xf>
    <xf numFmtId="49" fontId="25" fillId="36" borderId="18" xfId="53" applyNumberFormat="1" applyFont="1" applyFill="1" applyBorder="1" applyAlignment="1" applyProtection="1">
      <alignment horizontal="center" vertical="top" wrapText="1"/>
      <protection locked="0"/>
    </xf>
    <xf numFmtId="43" fontId="32" fillId="36" borderId="18" xfId="53" applyNumberFormat="1" applyFont="1" applyFill="1" applyBorder="1" applyAlignment="1" applyProtection="1">
      <alignment horizontal="right" vertical="center" wrapText="1"/>
      <protection locked="0"/>
    </xf>
    <xf numFmtId="43" fontId="32" fillId="36" borderId="19" xfId="53" applyNumberFormat="1" applyFont="1" applyFill="1" applyBorder="1" applyAlignment="1" applyProtection="1">
      <alignment horizontal="right" vertical="center" wrapText="1"/>
      <protection locked="0"/>
    </xf>
    <xf numFmtId="49" fontId="31" fillId="36" borderId="18" xfId="53" applyNumberFormat="1" applyFont="1" applyFill="1" applyBorder="1" applyAlignment="1" applyProtection="1">
      <alignment horizontal="center" vertical="top" wrapText="1"/>
      <protection locked="0"/>
    </xf>
    <xf numFmtId="43" fontId="30" fillId="36" borderId="18" xfId="53" applyNumberFormat="1" applyFont="1" applyFill="1" applyBorder="1" applyAlignment="1" applyProtection="1">
      <alignment horizontal="right" vertical="center" wrapText="1"/>
      <protection locked="0"/>
    </xf>
    <xf numFmtId="43" fontId="30" fillId="36" borderId="20" xfId="53" applyNumberFormat="1" applyFont="1" applyFill="1" applyBorder="1" applyAlignment="1" applyProtection="1">
      <alignment horizontal="right" vertical="center" wrapText="1"/>
      <protection locked="0"/>
    </xf>
    <xf numFmtId="0" fontId="31" fillId="34" borderId="21" xfId="53" applyNumberFormat="1" applyFont="1" applyFill="1" applyBorder="1" applyAlignment="1" applyProtection="1">
      <alignment horizontal="left" vertical="top"/>
      <protection locked="0"/>
    </xf>
    <xf numFmtId="0" fontId="35" fillId="34" borderId="21" xfId="53" applyNumberFormat="1" applyFont="1" applyFill="1" applyBorder="1" applyAlignment="1" applyProtection="1">
      <alignment horizontal="left" vertical="top"/>
      <protection locked="0"/>
    </xf>
    <xf numFmtId="43" fontId="30" fillId="36" borderId="11" xfId="53" applyNumberFormat="1" applyFont="1" applyFill="1" applyBorder="1" applyAlignment="1" applyProtection="1">
      <alignment horizontal="right" vertical="center" wrapText="1"/>
      <protection locked="0"/>
    </xf>
    <xf numFmtId="43" fontId="30" fillId="36" borderId="22" xfId="53" applyNumberFormat="1" applyFont="1" applyFill="1" applyBorder="1" applyAlignment="1" applyProtection="1">
      <alignment horizontal="right" vertical="center" wrapText="1"/>
      <protection locked="0"/>
    </xf>
    <xf numFmtId="0" fontId="20" fillId="0" borderId="10" xfId="52" applyFont="1" applyBorder="1" applyAlignment="1">
      <alignment vertical="top" wrapText="1"/>
      <protection/>
    </xf>
    <xf numFmtId="191" fontId="20" fillId="0" borderId="23" xfId="52" applyNumberFormat="1" applyFont="1" applyBorder="1" applyAlignment="1">
      <alignment vertical="top" wrapText="1"/>
      <protection/>
    </xf>
    <xf numFmtId="191" fontId="20" fillId="0" borderId="24" xfId="52" applyNumberFormat="1" applyFont="1" applyBorder="1" applyAlignment="1">
      <alignment vertical="top" wrapText="1"/>
      <protection/>
    </xf>
    <xf numFmtId="191" fontId="8" fillId="0" borderId="25" xfId="52" applyNumberFormat="1" applyFont="1" applyBorder="1" applyAlignment="1">
      <alignment vertical="top" wrapText="1"/>
      <protection/>
    </xf>
    <xf numFmtId="49" fontId="20" fillId="0" borderId="23" xfId="52" applyNumberFormat="1" applyFont="1" applyBorder="1" applyAlignment="1">
      <alignment horizontal="center" vertical="top"/>
      <protection/>
    </xf>
    <xf numFmtId="0" fontId="23" fillId="0" borderId="24" xfId="52" applyFont="1" applyBorder="1" applyAlignment="1">
      <alignment horizontal="center" vertical="top"/>
      <protection/>
    </xf>
    <xf numFmtId="0" fontId="23" fillId="0" borderId="25" xfId="52" applyFont="1" applyBorder="1" applyAlignment="1">
      <alignment horizontal="center" vertical="top"/>
      <protection/>
    </xf>
    <xf numFmtId="49" fontId="20" fillId="0" borderId="23" xfId="52" applyNumberFormat="1" applyFont="1" applyBorder="1" applyAlignment="1">
      <alignment horizontal="center" vertical="top" wrapText="1"/>
      <protection/>
    </xf>
    <xf numFmtId="0" fontId="23" fillId="0" borderId="24" xfId="52" applyFont="1" applyBorder="1" applyAlignment="1">
      <alignment horizontal="center" vertical="top" wrapText="1"/>
      <protection/>
    </xf>
    <xf numFmtId="0" fontId="23" fillId="0" borderId="25" xfId="52" applyFont="1" applyBorder="1" applyAlignment="1">
      <alignment horizontal="center" vertical="top" wrapText="1"/>
      <protection/>
    </xf>
    <xf numFmtId="0" fontId="20" fillId="0" borderId="23" xfId="52" applyFont="1" applyBorder="1" applyAlignment="1">
      <alignment vertical="top" wrapText="1"/>
      <protection/>
    </xf>
    <xf numFmtId="0" fontId="20" fillId="0" borderId="24" xfId="52" applyFont="1" applyBorder="1" applyAlignment="1">
      <alignment vertical="top" wrapText="1"/>
      <protection/>
    </xf>
    <xf numFmtId="0" fontId="8" fillId="0" borderId="25" xfId="52" applyFont="1" applyBorder="1" applyAlignment="1">
      <alignment vertical="top" wrapText="1"/>
      <protection/>
    </xf>
    <xf numFmtId="49" fontId="20" fillId="0" borderId="24" xfId="52" applyNumberFormat="1" applyFont="1" applyBorder="1" applyAlignment="1">
      <alignment horizontal="center" vertical="top" wrapText="1"/>
      <protection/>
    </xf>
    <xf numFmtId="49" fontId="20" fillId="0" borderId="25" xfId="52" applyNumberFormat="1" applyFont="1" applyBorder="1" applyAlignment="1">
      <alignment horizontal="center" vertical="top" wrapText="1"/>
      <protection/>
    </xf>
    <xf numFmtId="49" fontId="19" fillId="0" borderId="23" xfId="52" applyNumberFormat="1" applyFont="1" applyBorder="1" applyAlignment="1">
      <alignment horizontal="center" vertical="top" wrapText="1"/>
      <protection/>
    </xf>
    <xf numFmtId="0" fontId="8" fillId="0" borderId="24" xfId="52" applyFont="1" applyBorder="1" applyAlignment="1">
      <alignment horizontal="center" vertical="top" wrapText="1"/>
      <protection/>
    </xf>
    <xf numFmtId="0" fontId="8" fillId="0" borderId="25" xfId="52" applyFont="1" applyBorder="1" applyAlignment="1">
      <alignment horizontal="center" vertical="top" wrapText="1"/>
      <protection/>
    </xf>
    <xf numFmtId="0" fontId="18" fillId="0" borderId="0" xfId="52" applyFont="1" applyAlignment="1">
      <alignment horizontal="center" wrapText="1"/>
      <protection/>
    </xf>
    <xf numFmtId="0" fontId="8" fillId="0" borderId="0" xfId="52" applyFont="1" applyAlignment="1">
      <alignment horizontal="center"/>
      <protection/>
    </xf>
    <xf numFmtId="0" fontId="24" fillId="0" borderId="10" xfId="52" applyFont="1" applyBorder="1" applyAlignment="1">
      <alignment horizontal="center" vertical="top" wrapText="1"/>
      <protection/>
    </xf>
    <xf numFmtId="0" fontId="23" fillId="0" borderId="10" xfId="52" applyFont="1" applyBorder="1" applyAlignment="1">
      <alignment vertical="top" wrapText="1"/>
      <protection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1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49" fontId="25" fillId="36" borderId="26" xfId="53" applyNumberFormat="1" applyFont="1" applyFill="1" applyBorder="1" applyAlignment="1" applyProtection="1">
      <alignment horizontal="left" vertical="center" wrapText="1"/>
      <protection locked="0"/>
    </xf>
    <xf numFmtId="49" fontId="25" fillId="36" borderId="27" xfId="53" applyNumberFormat="1" applyFont="1" applyFill="1" applyBorder="1" applyAlignment="1" applyProtection="1">
      <alignment horizontal="left" vertical="center" wrapText="1"/>
      <protection locked="0"/>
    </xf>
    <xf numFmtId="49" fontId="31" fillId="36" borderId="26" xfId="53" applyNumberFormat="1" applyFont="1" applyFill="1" applyBorder="1" applyAlignment="1" applyProtection="1">
      <alignment horizontal="left" vertical="center" wrapText="1"/>
      <protection locked="0"/>
    </xf>
    <xf numFmtId="49" fontId="31" fillId="36" borderId="27" xfId="53" applyNumberFormat="1" applyFont="1" applyFill="1" applyBorder="1" applyAlignment="1" applyProtection="1">
      <alignment horizontal="left" vertical="center" wrapText="1"/>
      <protection locked="0"/>
    </xf>
    <xf numFmtId="49" fontId="31" fillId="36" borderId="28" xfId="53" applyNumberFormat="1" applyFont="1" applyFill="1" applyBorder="1" applyAlignment="1" applyProtection="1">
      <alignment horizontal="center" vertical="top" wrapText="1"/>
      <protection locked="0"/>
    </xf>
    <xf numFmtId="49" fontId="31" fillId="36" borderId="21" xfId="53" applyNumberFormat="1" applyFont="1" applyFill="1" applyBorder="1" applyAlignment="1" applyProtection="1">
      <alignment horizontal="center" vertical="top" wrapText="1"/>
      <protection locked="0"/>
    </xf>
    <xf numFmtId="49" fontId="25" fillId="36" borderId="26" xfId="53" applyNumberFormat="1" applyFont="1" applyFill="1" applyBorder="1" applyAlignment="1" applyProtection="1">
      <alignment vertical="center" wrapText="1"/>
      <protection locked="0"/>
    </xf>
    <xf numFmtId="49" fontId="25" fillId="36" borderId="27" xfId="53" applyNumberFormat="1" applyFont="1" applyFill="1" applyBorder="1" applyAlignment="1" applyProtection="1">
      <alignment vertical="center" wrapText="1"/>
      <protection locked="0"/>
    </xf>
    <xf numFmtId="49" fontId="31" fillId="36" borderId="18" xfId="53" applyNumberFormat="1" applyFont="1" applyFill="1" applyBorder="1" applyAlignment="1" applyProtection="1">
      <alignment horizontal="left" vertical="center" wrapText="1"/>
      <protection locked="0"/>
    </xf>
    <xf numFmtId="49" fontId="25" fillId="36" borderId="18" xfId="53" applyNumberFormat="1" applyFont="1" applyFill="1" applyBorder="1" applyAlignment="1" applyProtection="1">
      <alignment horizontal="left" vertical="center" wrapText="1"/>
      <protection locked="0"/>
    </xf>
    <xf numFmtId="49" fontId="31" fillId="36" borderId="29" xfId="53" applyNumberFormat="1" applyFont="1" applyFill="1" applyBorder="1" applyAlignment="1" applyProtection="1">
      <alignment horizontal="center" vertical="center" wrapText="1"/>
      <protection locked="0"/>
    </xf>
    <xf numFmtId="49" fontId="31" fillId="36" borderId="11" xfId="53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3" applyNumberFormat="1" applyFont="1" applyFill="1" applyBorder="1" applyAlignment="1" applyProtection="1">
      <alignment horizontal="left"/>
      <protection locked="0"/>
    </xf>
    <xf numFmtId="0" fontId="28" fillId="0" borderId="0" xfId="53" applyNumberFormat="1" applyFont="1" applyFill="1" applyBorder="1" applyAlignment="1" applyProtection="1">
      <alignment horizontal="left"/>
      <protection locked="0"/>
    </xf>
    <xf numFmtId="49" fontId="25" fillId="36" borderId="30" xfId="53" applyNumberFormat="1" applyFont="1" applyFill="1" applyBorder="1" applyAlignment="1" applyProtection="1">
      <alignment horizontal="center" vertical="center" wrapText="1"/>
      <protection locked="0"/>
    </xf>
    <xf numFmtId="49" fontId="25" fillId="36" borderId="31" xfId="53" applyNumberFormat="1" applyFont="1" applyFill="1" applyBorder="1" applyAlignment="1" applyProtection="1">
      <alignment horizontal="center" vertical="center" wrapText="1"/>
      <protection locked="0"/>
    </xf>
    <xf numFmtId="49" fontId="25" fillId="36" borderId="13" xfId="53" applyNumberFormat="1" applyFont="1" applyFill="1" applyBorder="1" applyAlignment="1" applyProtection="1">
      <alignment horizontal="center" vertical="center" wrapText="1"/>
      <protection locked="0"/>
    </xf>
    <xf numFmtId="49" fontId="25" fillId="36" borderId="32" xfId="53" applyNumberFormat="1" applyFont="1" applyFill="1" applyBorder="1" applyAlignment="1" applyProtection="1">
      <alignment horizontal="center" vertical="center" wrapText="1"/>
      <protection locked="0"/>
    </xf>
    <xf numFmtId="0" fontId="29" fillId="34" borderId="33" xfId="53" applyNumberFormat="1" applyFont="1" applyFill="1" applyBorder="1" applyAlignment="1" applyProtection="1">
      <alignment horizontal="center" vertical="center" wrapText="1"/>
      <protection locked="0"/>
    </xf>
    <xf numFmtId="0" fontId="29" fillId="34" borderId="14" xfId="53" applyNumberFormat="1" applyFont="1" applyFill="1" applyBorder="1" applyAlignment="1" applyProtection="1">
      <alignment horizontal="center" vertical="center" wrapText="1"/>
      <protection locked="0"/>
    </xf>
    <xf numFmtId="49" fontId="31" fillId="36" borderId="16" xfId="53" applyNumberFormat="1" applyFont="1" applyFill="1" applyBorder="1" applyAlignment="1" applyProtection="1">
      <alignment horizontal="left" vertical="center" wrapText="1"/>
      <protection locked="0"/>
    </xf>
    <xf numFmtId="49" fontId="25" fillId="36" borderId="34" xfId="53" applyNumberFormat="1" applyFont="1" applyFill="1" applyBorder="1" applyAlignment="1" applyProtection="1">
      <alignment horizontal="center" vertical="center" wrapText="1"/>
      <protection locked="0"/>
    </xf>
    <xf numFmtId="49" fontId="25" fillId="36" borderId="35" xfId="53" applyNumberFormat="1" applyFont="1" applyFill="1" applyBorder="1" applyAlignment="1" applyProtection="1">
      <alignment horizontal="center" vertical="center" wrapText="1"/>
      <protection locked="0"/>
    </xf>
    <xf numFmtId="49" fontId="25" fillId="36" borderId="36" xfId="53" applyNumberFormat="1" applyFont="1" applyFill="1" applyBorder="1" applyAlignment="1" applyProtection="1">
      <alignment horizontal="center" vertical="center" wrapText="1"/>
      <protection locked="0"/>
    </xf>
    <xf numFmtId="49" fontId="25" fillId="36" borderId="37" xfId="53" applyNumberFormat="1" applyFont="1" applyFill="1" applyBorder="1" applyAlignment="1" applyProtection="1">
      <alignment horizontal="center" vertical="center" wrapText="1"/>
      <protection locked="0"/>
    </xf>
    <xf numFmtId="49" fontId="25" fillId="36" borderId="38" xfId="53" applyNumberFormat="1" applyFont="1" applyFill="1" applyBorder="1" applyAlignment="1" applyProtection="1">
      <alignment horizontal="center" vertical="center" wrapText="1"/>
      <protection locked="0"/>
    </xf>
    <xf numFmtId="49" fontId="25" fillId="36" borderId="18" xfId="53" applyNumberFormat="1" applyFont="1" applyFill="1" applyBorder="1" applyAlignment="1" applyProtection="1">
      <alignment horizontal="center" vertical="center" wrapText="1"/>
      <protection locked="0"/>
    </xf>
    <xf numFmtId="49" fontId="25" fillId="36" borderId="11" xfId="53" applyNumberFormat="1" applyFont="1" applyFill="1" applyBorder="1" applyAlignment="1" applyProtection="1">
      <alignment horizontal="center" vertical="center" wrapText="1"/>
      <protection locked="0"/>
    </xf>
    <xf numFmtId="49" fontId="25" fillId="36" borderId="26" xfId="53" applyNumberFormat="1" applyFont="1" applyFill="1" applyBorder="1" applyAlignment="1" applyProtection="1">
      <alignment horizontal="center" vertical="center" wrapText="1"/>
      <protection locked="0"/>
    </xf>
    <xf numFmtId="49" fontId="25" fillId="36" borderId="19" xfId="53" applyNumberFormat="1" applyFont="1" applyFill="1" applyBorder="1" applyAlignment="1" applyProtection="1">
      <alignment horizontal="center" vertical="center" wrapText="1"/>
      <protection locked="0"/>
    </xf>
    <xf numFmtId="49" fontId="25" fillId="36" borderId="22" xfId="53" applyNumberFormat="1" applyFont="1" applyFill="1" applyBorder="1" applyAlignment="1" applyProtection="1">
      <alignment horizontal="center" vertical="center" wrapText="1"/>
      <protection locked="0"/>
    </xf>
    <xf numFmtId="49" fontId="32" fillId="36" borderId="13" xfId="53" applyNumberFormat="1" applyFont="1" applyFill="1" applyBorder="1" applyAlignment="1" applyProtection="1">
      <alignment horizontal="center" vertical="center" wrapText="1"/>
      <protection locked="0"/>
    </xf>
    <xf numFmtId="49" fontId="25" fillId="36" borderId="39" xfId="53" applyNumberFormat="1" applyFont="1" applyFill="1" applyBorder="1" applyAlignment="1" applyProtection="1">
      <alignment horizontal="center" vertical="center" wrapText="1"/>
      <protection locked="0"/>
    </xf>
    <xf numFmtId="49" fontId="25" fillId="36" borderId="40" xfId="53" applyNumberFormat="1" applyFont="1" applyFill="1" applyBorder="1" applyAlignment="1" applyProtection="1">
      <alignment horizontal="center" vertical="center" wrapText="1"/>
      <protection locked="0"/>
    </xf>
    <xf numFmtId="49" fontId="25" fillId="36" borderId="29" xfId="53" applyNumberFormat="1" applyFont="1" applyFill="1" applyBorder="1" applyAlignment="1" applyProtection="1">
      <alignment horizontal="center" vertical="center" wrapText="1"/>
      <protection locked="0"/>
    </xf>
    <xf numFmtId="49" fontId="25" fillId="36" borderId="41" xfId="53" applyNumberFormat="1" applyFont="1" applyFill="1" applyBorder="1" applyAlignment="1" applyProtection="1">
      <alignment horizontal="center" vertical="center" wrapText="1"/>
      <protection locked="0"/>
    </xf>
    <xf numFmtId="49" fontId="25" fillId="36" borderId="42" xfId="53" applyNumberFormat="1" applyFont="1" applyFill="1" applyBorder="1" applyAlignment="1" applyProtection="1">
      <alignment horizontal="center" vertical="center" wrapText="1"/>
      <protection locked="0"/>
    </xf>
    <xf numFmtId="0" fontId="8" fillId="34" borderId="21" xfId="53" applyNumberFormat="1" applyFont="1" applyFill="1" applyBorder="1" applyAlignment="1" applyProtection="1">
      <alignment horizontal="center" vertical="top" wrapText="1"/>
      <protection locked="0"/>
    </xf>
    <xf numFmtId="0" fontId="8" fillId="34" borderId="43" xfId="53" applyNumberFormat="1" applyFont="1" applyFill="1" applyBorder="1" applyAlignment="1" applyProtection="1">
      <alignment horizontal="center" vertical="top" wrapText="1"/>
      <protection locked="0"/>
    </xf>
    <xf numFmtId="49" fontId="31" fillId="36" borderId="44" xfId="53" applyNumberFormat="1" applyFont="1" applyFill="1" applyBorder="1" applyAlignment="1" applyProtection="1">
      <alignment horizontal="center" vertical="top" wrapText="1"/>
      <protection locked="0"/>
    </xf>
    <xf numFmtId="0" fontId="38" fillId="0" borderId="0" xfId="53" applyNumberFormat="1" applyFont="1" applyFill="1" applyBorder="1" applyAlignment="1" applyProtection="1">
      <alignment horizontal="left"/>
      <protection locked="0"/>
    </xf>
    <xf numFmtId="0" fontId="39" fillId="0" borderId="0" xfId="53" applyNumberFormat="1" applyFont="1" applyFill="1" applyBorder="1" applyAlignment="1" applyProtection="1">
      <alignment horizontal="left"/>
      <protection locked="0"/>
    </xf>
    <xf numFmtId="0" fontId="11" fillId="0" borderId="0" xfId="53" applyNumberFormat="1" applyFont="1" applyFill="1" applyBorder="1" applyAlignment="1" applyProtection="1">
      <alignment horizontal="left"/>
      <protection locked="0"/>
    </xf>
    <xf numFmtId="0" fontId="8" fillId="0" borderId="0" xfId="53" applyNumberFormat="1" applyFont="1" applyFill="1" applyBorder="1" applyAlignment="1" applyProtection="1">
      <alignment horizontal="left"/>
      <protection locked="0"/>
    </xf>
    <xf numFmtId="0" fontId="29" fillId="0" borderId="0" xfId="53" applyNumberFormat="1" applyFont="1" applyFill="1" applyBorder="1" applyAlignment="1" applyProtection="1">
      <alignment horizontal="right"/>
      <protection locked="0"/>
    </xf>
    <xf numFmtId="0" fontId="29" fillId="0" borderId="45" xfId="53" applyNumberFormat="1" applyFont="1" applyFill="1" applyBorder="1" applyAlignment="1" applyProtection="1">
      <alignment horizontal="right"/>
      <protection locked="0"/>
    </xf>
    <xf numFmtId="0" fontId="18" fillId="0" borderId="0" xfId="53" applyNumberFormat="1" applyFont="1" applyFill="1" applyBorder="1" applyAlignment="1" applyProtection="1">
      <alignment horizontal="center"/>
      <protection locked="0"/>
    </xf>
    <xf numFmtId="0" fontId="18" fillId="0" borderId="0" xfId="53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11" fillId="0" borderId="46" xfId="0" applyFont="1" applyBorder="1" applyAlignment="1">
      <alignment horizontal="right" wrapText="1"/>
    </xf>
    <xf numFmtId="43" fontId="22" fillId="0" borderId="10" xfId="56" applyNumberFormat="1" applyFont="1" applyBorder="1" applyAlignment="1">
      <alignment wrapText="1"/>
      <protection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2" fillId="0" borderId="10" xfId="56" applyFont="1" applyBorder="1" applyAlignment="1">
      <alignment wrapText="1"/>
      <protection/>
    </xf>
    <xf numFmtId="43" fontId="30" fillId="36" borderId="16" xfId="53" applyNumberFormat="1" applyFont="1" applyFill="1" applyBorder="1" applyAlignment="1" applyProtection="1">
      <alignment horizontal="right" vertical="center" wrapText="1"/>
      <protection locked="0"/>
    </xf>
    <xf numFmtId="43" fontId="32" fillId="36" borderId="18" xfId="53" applyNumberFormat="1" applyFont="1" applyFill="1" applyBorder="1" applyAlignment="1" applyProtection="1">
      <alignment horizontal="right" vertical="center" wrapText="1"/>
      <protection locked="0"/>
    </xf>
    <xf numFmtId="43" fontId="32" fillId="36" borderId="26" xfId="53" applyNumberFormat="1" applyFont="1" applyFill="1" applyBorder="1" applyAlignment="1" applyProtection="1">
      <alignment horizontal="right" vertical="center" wrapText="1"/>
      <protection locked="0"/>
    </xf>
    <xf numFmtId="43" fontId="30" fillId="36" borderId="18" xfId="53" applyNumberFormat="1" applyFont="1" applyFill="1" applyBorder="1" applyAlignment="1" applyProtection="1">
      <alignment horizontal="right" vertical="center" wrapText="1"/>
      <protection locked="0"/>
    </xf>
    <xf numFmtId="43" fontId="32" fillId="36" borderId="26" xfId="53" applyNumberFormat="1" applyFont="1" applyFill="1" applyBorder="1" applyAlignment="1" applyProtection="1">
      <alignment horizontal="right" vertical="center" wrapText="1"/>
      <protection locked="0"/>
    </xf>
    <xf numFmtId="43" fontId="32" fillId="36" borderId="27" xfId="53" applyNumberFormat="1" applyFont="1" applyFill="1" applyBorder="1" applyAlignment="1" applyProtection="1">
      <alignment horizontal="right" vertical="center" wrapText="1"/>
      <protection locked="0"/>
    </xf>
    <xf numFmtId="43" fontId="30" fillId="36" borderId="26" xfId="53" applyNumberFormat="1" applyFont="1" applyFill="1" applyBorder="1" applyAlignment="1" applyProtection="1">
      <alignment horizontal="right" vertical="center" wrapText="1"/>
      <protection locked="0"/>
    </xf>
    <xf numFmtId="43" fontId="30" fillId="36" borderId="27" xfId="53" applyNumberFormat="1" applyFont="1" applyFill="1" applyBorder="1" applyAlignment="1" applyProtection="1">
      <alignment horizontal="right" vertical="center" wrapText="1"/>
      <protection locked="0"/>
    </xf>
    <xf numFmtId="43" fontId="32" fillId="36" borderId="26" xfId="53" applyNumberFormat="1" applyFont="1" applyFill="1" applyBorder="1" applyAlignment="1" applyProtection="1">
      <alignment horizontal="center" vertical="center" wrapText="1"/>
      <protection locked="0"/>
    </xf>
    <xf numFmtId="43" fontId="32" fillId="36" borderId="27" xfId="53" applyNumberFormat="1" applyFont="1" applyFill="1" applyBorder="1" applyAlignment="1" applyProtection="1">
      <alignment horizontal="center" vertical="center" wrapText="1"/>
      <protection locked="0"/>
    </xf>
    <xf numFmtId="43" fontId="30" fillId="36" borderId="26" xfId="53" applyNumberFormat="1" applyFont="1" applyFill="1" applyBorder="1" applyAlignment="1" applyProtection="1">
      <alignment horizontal="center" vertical="center" wrapText="1"/>
      <protection locked="0"/>
    </xf>
    <xf numFmtId="43" fontId="30" fillId="36" borderId="27" xfId="53" applyNumberFormat="1" applyFont="1" applyFill="1" applyBorder="1" applyAlignment="1" applyProtection="1">
      <alignment horizontal="center" vertical="center" wrapText="1"/>
      <protection locked="0"/>
    </xf>
    <xf numFmtId="43" fontId="30" fillId="36" borderId="11" xfId="53" applyNumberFormat="1" applyFont="1" applyFill="1" applyBorder="1" applyAlignment="1" applyProtection="1">
      <alignment horizontal="right" vertical="center" wrapText="1"/>
      <protection locked="0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1.2" xfId="54"/>
    <cellStyle name="Normalny_1.2 2" xfId="55"/>
    <cellStyle name="Normalny_załączniki do projektu budżetu 2006_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88">
      <selection activeCell="K32" sqref="K32"/>
    </sheetView>
  </sheetViews>
  <sheetFormatPr defaultColWidth="9.00390625" defaultRowHeight="12.75"/>
  <cols>
    <col min="1" max="4" width="9.125" style="43" customWidth="1"/>
    <col min="5" max="5" width="14.25390625" style="43" customWidth="1"/>
    <col min="6" max="6" width="15.375" style="43" customWidth="1"/>
    <col min="7" max="7" width="11.125" style="43" customWidth="1"/>
    <col min="8" max="16384" width="9.125" style="43" customWidth="1"/>
  </cols>
  <sheetData>
    <row r="1" spans="2:7" ht="12.75">
      <c r="B1" s="75"/>
      <c r="C1" s="69"/>
      <c r="D1" s="68"/>
      <c r="E1" s="74"/>
      <c r="F1" s="73"/>
      <c r="G1" s="73"/>
    </row>
    <row r="2" spans="1:7" ht="13.5">
      <c r="A2" s="44"/>
      <c r="B2" s="123" t="s">
        <v>174</v>
      </c>
      <c r="C2" s="124"/>
      <c r="D2" s="124"/>
      <c r="E2" s="124"/>
      <c r="F2" s="124"/>
      <c r="G2" s="124"/>
    </row>
    <row r="3" spans="1:7" ht="15.75">
      <c r="A3" s="44"/>
      <c r="B3" s="72"/>
      <c r="C3" s="71"/>
      <c r="D3" s="71"/>
      <c r="E3" s="71"/>
      <c r="F3" s="71"/>
      <c r="G3" s="71"/>
    </row>
    <row r="4" spans="1:7" ht="15.75">
      <c r="A4" s="44"/>
      <c r="B4" s="70" t="s">
        <v>173</v>
      </c>
      <c r="C4" s="69"/>
      <c r="D4" s="68"/>
      <c r="E4" s="67"/>
      <c r="F4" s="67"/>
      <c r="G4" s="67"/>
    </row>
    <row r="5" spans="1:7" ht="15.75">
      <c r="A5" s="44"/>
      <c r="B5" s="70"/>
      <c r="C5" s="69"/>
      <c r="D5" s="68"/>
      <c r="E5" s="67"/>
      <c r="F5" s="67"/>
      <c r="G5" s="67"/>
    </row>
    <row r="6" spans="1:7" ht="25.5">
      <c r="A6" s="44"/>
      <c r="B6" s="66" t="s">
        <v>172</v>
      </c>
      <c r="C6" s="66" t="s">
        <v>171</v>
      </c>
      <c r="D6" s="65" t="s">
        <v>170</v>
      </c>
      <c r="E6" s="64" t="s">
        <v>169</v>
      </c>
      <c r="F6" s="64" t="s">
        <v>69</v>
      </c>
      <c r="G6" s="64" t="s">
        <v>168</v>
      </c>
    </row>
    <row r="7" spans="1:7" ht="12.75">
      <c r="A7" s="44"/>
      <c r="B7" s="63">
        <v>1</v>
      </c>
      <c r="C7" s="63">
        <v>2</v>
      </c>
      <c r="D7" s="62">
        <v>3</v>
      </c>
      <c r="E7" s="61">
        <v>4</v>
      </c>
      <c r="F7" s="61">
        <v>5</v>
      </c>
      <c r="G7" s="61">
        <v>6</v>
      </c>
    </row>
    <row r="8" spans="1:7" ht="12.75">
      <c r="A8" s="44"/>
      <c r="B8" s="105" t="s">
        <v>167</v>
      </c>
      <c r="C8" s="105"/>
      <c r="D8" s="105"/>
      <c r="E8" s="60"/>
      <c r="F8" s="60"/>
      <c r="G8" s="60"/>
    </row>
    <row r="9" spans="1:7" ht="12.75">
      <c r="A9" s="44"/>
      <c r="B9" s="49" t="s">
        <v>88</v>
      </c>
      <c r="C9" s="49" t="s">
        <v>89</v>
      </c>
      <c r="D9" s="56" t="s">
        <v>136</v>
      </c>
      <c r="E9" s="47">
        <v>0</v>
      </c>
      <c r="F9" s="47">
        <v>535.65</v>
      </c>
      <c r="G9" s="47">
        <v>0</v>
      </c>
    </row>
    <row r="10" spans="1:7" ht="12.75">
      <c r="A10" s="44"/>
      <c r="B10" s="49"/>
      <c r="C10" s="49"/>
      <c r="D10" s="56" t="s">
        <v>139</v>
      </c>
      <c r="E10" s="47">
        <v>110000</v>
      </c>
      <c r="F10" s="47">
        <v>126685.91</v>
      </c>
      <c r="G10" s="47">
        <f aca="true" t="shared" si="0" ref="G10:G20">SUM(F10/E10)*100</f>
        <v>115.1690090909091</v>
      </c>
    </row>
    <row r="11" spans="1:7" ht="12.75">
      <c r="A11" s="44"/>
      <c r="B11" s="49" t="s">
        <v>107</v>
      </c>
      <c r="C11" s="49" t="s">
        <v>106</v>
      </c>
      <c r="D11" s="56" t="s">
        <v>166</v>
      </c>
      <c r="E11" s="47">
        <v>1226</v>
      </c>
      <c r="F11" s="47">
        <v>2488.78</v>
      </c>
      <c r="G11" s="47">
        <f t="shared" si="0"/>
        <v>203.00000000000003</v>
      </c>
    </row>
    <row r="12" spans="1:7" ht="12.75">
      <c r="A12" s="44"/>
      <c r="B12" s="49"/>
      <c r="C12" s="49"/>
      <c r="D12" s="56" t="s">
        <v>142</v>
      </c>
      <c r="E12" s="47">
        <v>1180000</v>
      </c>
      <c r="F12" s="47">
        <v>1196514</v>
      </c>
      <c r="G12" s="47">
        <f t="shared" si="0"/>
        <v>101.39949152542374</v>
      </c>
    </row>
    <row r="13" spans="1:7" ht="12.75">
      <c r="A13" s="44"/>
      <c r="B13" s="49"/>
      <c r="C13" s="49"/>
      <c r="D13" s="56" t="s">
        <v>152</v>
      </c>
      <c r="E13" s="47">
        <v>300000</v>
      </c>
      <c r="F13" s="47">
        <v>281000</v>
      </c>
      <c r="G13" s="47">
        <f t="shared" si="0"/>
        <v>93.66666666666667</v>
      </c>
    </row>
    <row r="14" spans="1:7" ht="12.75">
      <c r="A14" s="44"/>
      <c r="B14" s="49"/>
      <c r="C14" s="49"/>
      <c r="D14" s="56" t="s">
        <v>139</v>
      </c>
      <c r="E14" s="47">
        <v>5000</v>
      </c>
      <c r="F14" s="47">
        <v>10759.18</v>
      </c>
      <c r="G14" s="47">
        <f t="shared" si="0"/>
        <v>215.18359999999998</v>
      </c>
    </row>
    <row r="15" spans="1:7" ht="12.75">
      <c r="A15" s="44"/>
      <c r="B15" s="49"/>
      <c r="C15" s="49"/>
      <c r="D15" s="56" t="s">
        <v>146</v>
      </c>
      <c r="E15" s="47">
        <v>90000</v>
      </c>
      <c r="F15" s="47">
        <v>153774.19</v>
      </c>
      <c r="G15" s="47">
        <f t="shared" si="0"/>
        <v>170.8602111111111</v>
      </c>
    </row>
    <row r="16" spans="1:7" ht="12.75">
      <c r="A16" s="44"/>
      <c r="B16" s="49" t="s">
        <v>103</v>
      </c>
      <c r="C16" s="49" t="s">
        <v>105</v>
      </c>
      <c r="D16" s="56" t="s">
        <v>134</v>
      </c>
      <c r="E16" s="47">
        <v>380000</v>
      </c>
      <c r="F16" s="47">
        <v>335094.3</v>
      </c>
      <c r="G16" s="59">
        <f t="shared" si="0"/>
        <v>88.18271052631579</v>
      </c>
    </row>
    <row r="17" spans="1:7" ht="12.75">
      <c r="A17" s="44"/>
      <c r="B17" s="49"/>
      <c r="C17" s="49"/>
      <c r="D17" s="56" t="s">
        <v>136</v>
      </c>
      <c r="E17" s="47">
        <v>500</v>
      </c>
      <c r="F17" s="47">
        <v>181.32</v>
      </c>
      <c r="G17" s="47">
        <f t="shared" si="0"/>
        <v>36.263999999999996</v>
      </c>
    </row>
    <row r="18" spans="1:7" ht="12.75">
      <c r="A18" s="44"/>
      <c r="B18" s="49" t="s">
        <v>79</v>
      </c>
      <c r="C18" s="49" t="s">
        <v>165</v>
      </c>
      <c r="D18" s="56" t="s">
        <v>164</v>
      </c>
      <c r="E18" s="47">
        <v>1000</v>
      </c>
      <c r="F18" s="47">
        <v>2494.93</v>
      </c>
      <c r="G18" s="47">
        <f t="shared" si="0"/>
        <v>249.49299999999997</v>
      </c>
    </row>
    <row r="19" spans="1:7" ht="12.75">
      <c r="A19" s="44"/>
      <c r="B19" s="49"/>
      <c r="C19" s="49"/>
      <c r="D19" s="56" t="s">
        <v>134</v>
      </c>
      <c r="E19" s="47">
        <v>750</v>
      </c>
      <c r="F19" s="47">
        <v>710</v>
      </c>
      <c r="G19" s="47">
        <f t="shared" si="0"/>
        <v>94.66666666666667</v>
      </c>
    </row>
    <row r="20" spans="1:7" ht="12.75">
      <c r="A20" s="44"/>
      <c r="B20" s="49"/>
      <c r="C20" s="49"/>
      <c r="D20" s="56" t="s">
        <v>142</v>
      </c>
      <c r="E20" s="47">
        <v>160000</v>
      </c>
      <c r="F20" s="47">
        <v>193900.41</v>
      </c>
      <c r="G20" s="47">
        <f t="shared" si="0"/>
        <v>121.18775625</v>
      </c>
    </row>
    <row r="21" spans="1:7" ht="12.75">
      <c r="A21" s="44"/>
      <c r="B21" s="49"/>
      <c r="C21" s="49"/>
      <c r="D21" s="56" t="s">
        <v>136</v>
      </c>
      <c r="E21" s="47">
        <v>0</v>
      </c>
      <c r="F21" s="47">
        <v>45.29</v>
      </c>
      <c r="G21" s="47">
        <v>0</v>
      </c>
    </row>
    <row r="22" spans="1:7" ht="12.75">
      <c r="A22" s="44"/>
      <c r="B22" s="49"/>
      <c r="C22" s="49"/>
      <c r="D22" s="56" t="s">
        <v>139</v>
      </c>
      <c r="E22" s="47">
        <v>36000</v>
      </c>
      <c r="F22" s="47">
        <v>38576.53</v>
      </c>
      <c r="G22" s="47">
        <f>SUM(F22/E22)*100</f>
        <v>107.15702777777778</v>
      </c>
    </row>
    <row r="23" spans="1:7" ht="12.75">
      <c r="A23" s="44"/>
      <c r="B23" s="49" t="s">
        <v>98</v>
      </c>
      <c r="C23" s="49" t="s">
        <v>100</v>
      </c>
      <c r="D23" s="56" t="s">
        <v>136</v>
      </c>
      <c r="E23" s="47">
        <v>0</v>
      </c>
      <c r="F23" s="47">
        <v>5263.35</v>
      </c>
      <c r="G23" s="47">
        <v>0</v>
      </c>
    </row>
    <row r="24" spans="1:7" ht="12.75">
      <c r="A24" s="44"/>
      <c r="B24" s="49" t="s">
        <v>160</v>
      </c>
      <c r="C24" s="49" t="s">
        <v>163</v>
      </c>
      <c r="D24" s="56" t="s">
        <v>162</v>
      </c>
      <c r="E24" s="47">
        <v>1000000</v>
      </c>
      <c r="F24" s="47">
        <v>1167160.07</v>
      </c>
      <c r="G24" s="47">
        <f>SUM(F24/E24)*100</f>
        <v>116.716007</v>
      </c>
    </row>
    <row r="25" spans="1:7" ht="12.75">
      <c r="A25" s="44"/>
      <c r="B25" s="49"/>
      <c r="C25" s="49"/>
      <c r="D25" s="56" t="s">
        <v>161</v>
      </c>
      <c r="E25" s="47">
        <v>0</v>
      </c>
      <c r="F25" s="47">
        <v>11049</v>
      </c>
      <c r="G25" s="47">
        <v>0</v>
      </c>
    </row>
    <row r="26" spans="1:7" ht="12.75">
      <c r="A26" s="44"/>
      <c r="B26" s="49" t="s">
        <v>160</v>
      </c>
      <c r="C26" s="49" t="s">
        <v>159</v>
      </c>
      <c r="D26" s="56" t="s">
        <v>158</v>
      </c>
      <c r="E26" s="47">
        <v>4328099</v>
      </c>
      <c r="F26" s="47">
        <v>4207974</v>
      </c>
      <c r="G26" s="47">
        <f>SUM(F26/E26)*100</f>
        <v>97.224532063615</v>
      </c>
    </row>
    <row r="27" spans="1:7" ht="12.75">
      <c r="A27" s="44"/>
      <c r="B27" s="49"/>
      <c r="C27" s="49"/>
      <c r="D27" s="56" t="s">
        <v>157</v>
      </c>
      <c r="E27" s="47">
        <v>451341</v>
      </c>
      <c r="F27" s="47">
        <v>380483.13</v>
      </c>
      <c r="G27" s="47">
        <f>SUM(F27/E27)*100</f>
        <v>84.30059090576748</v>
      </c>
    </row>
    <row r="28" spans="1:7" ht="12.75">
      <c r="A28" s="44"/>
      <c r="B28" s="58" t="s">
        <v>156</v>
      </c>
      <c r="C28" s="58" t="s">
        <v>155</v>
      </c>
      <c r="D28" s="56" t="s">
        <v>136</v>
      </c>
      <c r="E28" s="47">
        <v>100000</v>
      </c>
      <c r="F28" s="47">
        <v>191284.86</v>
      </c>
      <c r="G28" s="47">
        <f>SUM(F28/E28)*100</f>
        <v>191.28485999999998</v>
      </c>
    </row>
    <row r="29" spans="1:7" ht="12.75">
      <c r="A29" s="44"/>
      <c r="B29" s="58" t="s">
        <v>85</v>
      </c>
      <c r="C29" s="58" t="s">
        <v>154</v>
      </c>
      <c r="D29" s="56" t="s">
        <v>152</v>
      </c>
      <c r="E29" s="47">
        <v>12001</v>
      </c>
      <c r="F29" s="47">
        <v>12751.6</v>
      </c>
      <c r="G29" s="47">
        <v>0</v>
      </c>
    </row>
    <row r="30" spans="1:7" ht="12.75">
      <c r="A30" s="44"/>
      <c r="B30" s="58" t="s">
        <v>85</v>
      </c>
      <c r="C30" s="58" t="s">
        <v>153</v>
      </c>
      <c r="D30" s="56" t="s">
        <v>141</v>
      </c>
      <c r="E30" s="47">
        <v>19000</v>
      </c>
      <c r="F30" s="47">
        <v>11940</v>
      </c>
      <c r="G30" s="47">
        <f>SUM(F30/E30)*100</f>
        <v>62.8421052631579</v>
      </c>
    </row>
    <row r="31" spans="1:7" ht="12.75">
      <c r="A31" s="44"/>
      <c r="B31" s="49"/>
      <c r="C31" s="49"/>
      <c r="D31" s="56" t="s">
        <v>152</v>
      </c>
      <c r="E31" s="47">
        <v>0</v>
      </c>
      <c r="F31" s="47">
        <v>900</v>
      </c>
      <c r="G31" s="47">
        <v>0</v>
      </c>
    </row>
    <row r="32" spans="1:7" ht="12.75">
      <c r="A32" s="44"/>
      <c r="B32" s="49"/>
      <c r="C32" s="49"/>
      <c r="D32" s="56" t="s">
        <v>139</v>
      </c>
      <c r="E32" s="47">
        <v>0</v>
      </c>
      <c r="F32" s="47">
        <v>1738.17</v>
      </c>
      <c r="G32" s="47">
        <v>0</v>
      </c>
    </row>
    <row r="33" spans="1:7" ht="12.75">
      <c r="A33" s="44"/>
      <c r="B33" s="49"/>
      <c r="C33" s="49"/>
      <c r="D33" s="56" t="s">
        <v>151</v>
      </c>
      <c r="E33" s="47">
        <v>0</v>
      </c>
      <c r="F33" s="47">
        <v>2391.89</v>
      </c>
      <c r="G33" s="47">
        <v>0</v>
      </c>
    </row>
    <row r="34" spans="1:7" ht="12.75">
      <c r="A34" s="44"/>
      <c r="B34" s="49" t="s">
        <v>85</v>
      </c>
      <c r="C34" s="49" t="s">
        <v>150</v>
      </c>
      <c r="D34" s="56" t="s">
        <v>139</v>
      </c>
      <c r="E34" s="47">
        <v>26500</v>
      </c>
      <c r="F34" s="47">
        <v>25540.5</v>
      </c>
      <c r="G34" s="47">
        <f>SUM(F34/E34)*100</f>
        <v>96.37924528301886</v>
      </c>
    </row>
    <row r="35" spans="1:7" ht="12.75">
      <c r="A35" s="44"/>
      <c r="B35" s="49" t="s">
        <v>85</v>
      </c>
      <c r="C35" s="49" t="s">
        <v>84</v>
      </c>
      <c r="D35" s="56" t="s">
        <v>139</v>
      </c>
      <c r="E35" s="47">
        <v>0</v>
      </c>
      <c r="F35" s="47">
        <v>7333</v>
      </c>
      <c r="G35" s="47">
        <v>0</v>
      </c>
    </row>
    <row r="36" spans="1:7" ht="12.75">
      <c r="A36" s="44"/>
      <c r="B36" s="49" t="s">
        <v>77</v>
      </c>
      <c r="C36" s="49" t="s">
        <v>83</v>
      </c>
      <c r="D36" s="56" t="s">
        <v>142</v>
      </c>
      <c r="E36" s="47">
        <v>0</v>
      </c>
      <c r="F36" s="47">
        <v>118.26</v>
      </c>
      <c r="G36" s="47">
        <v>0</v>
      </c>
    </row>
    <row r="37" spans="1:7" ht="12.75">
      <c r="A37" s="44"/>
      <c r="B37" s="49"/>
      <c r="C37" s="49"/>
      <c r="D37" s="56" t="s">
        <v>136</v>
      </c>
      <c r="E37" s="47">
        <v>0</v>
      </c>
      <c r="F37" s="47">
        <v>14.96</v>
      </c>
      <c r="G37" s="47">
        <v>0</v>
      </c>
    </row>
    <row r="38" spans="1:7" ht="12.75">
      <c r="A38" s="44"/>
      <c r="B38" s="49"/>
      <c r="C38" s="49"/>
      <c r="D38" s="56" t="s">
        <v>140</v>
      </c>
      <c r="E38" s="47">
        <v>750</v>
      </c>
      <c r="F38" s="47">
        <v>750</v>
      </c>
      <c r="G38" s="47">
        <f>SUM(F38/E38)*100</f>
        <v>100</v>
      </c>
    </row>
    <row r="39" spans="1:7" ht="12.75">
      <c r="A39" s="44"/>
      <c r="B39" s="49"/>
      <c r="C39" s="49"/>
      <c r="D39" s="56" t="s">
        <v>139</v>
      </c>
      <c r="E39" s="47">
        <v>0</v>
      </c>
      <c r="F39" s="47">
        <v>1830.65</v>
      </c>
      <c r="G39" s="47">
        <v>0</v>
      </c>
    </row>
    <row r="40" spans="1:7" ht="12.75">
      <c r="A40" s="44"/>
      <c r="B40" s="49" t="s">
        <v>77</v>
      </c>
      <c r="C40" s="49" t="s">
        <v>82</v>
      </c>
      <c r="D40" s="56" t="s">
        <v>141</v>
      </c>
      <c r="E40" s="47">
        <v>5263000</v>
      </c>
      <c r="F40" s="47">
        <v>5277720.6</v>
      </c>
      <c r="G40" s="47">
        <f>SUM(F40/E40)*100</f>
        <v>100.27969979099372</v>
      </c>
    </row>
    <row r="41" spans="1:7" ht="12.75">
      <c r="A41" s="44"/>
      <c r="B41" s="49"/>
      <c r="C41" s="49"/>
      <c r="D41" s="56" t="s">
        <v>149</v>
      </c>
      <c r="E41" s="47">
        <v>599</v>
      </c>
      <c r="F41" s="47">
        <v>699.47</v>
      </c>
      <c r="G41" s="47">
        <f>SUM(F41/E41)*100</f>
        <v>116.77295492487481</v>
      </c>
    </row>
    <row r="42" spans="1:7" ht="12.75">
      <c r="A42" s="44"/>
      <c r="B42" s="49"/>
      <c r="C42" s="49"/>
      <c r="D42" s="56" t="s">
        <v>139</v>
      </c>
      <c r="E42" s="47">
        <v>9400</v>
      </c>
      <c r="F42" s="47">
        <v>10599.29</v>
      </c>
      <c r="G42" s="47">
        <f>SUM(F42/E42)*100</f>
        <v>112.75840425531915</v>
      </c>
    </row>
    <row r="43" spans="1:7" ht="12.75">
      <c r="A43" s="44"/>
      <c r="B43" s="49" t="s">
        <v>77</v>
      </c>
      <c r="C43" s="49" t="s">
        <v>120</v>
      </c>
      <c r="D43" s="56" t="s">
        <v>136</v>
      </c>
      <c r="E43" s="47">
        <v>0</v>
      </c>
      <c r="F43" s="47">
        <v>50</v>
      </c>
      <c r="G43" s="47">
        <v>0</v>
      </c>
    </row>
    <row r="44" spans="1:7" ht="12.75">
      <c r="A44" s="44"/>
      <c r="B44" s="49"/>
      <c r="C44" s="49"/>
      <c r="D44" s="56" t="s">
        <v>139</v>
      </c>
      <c r="E44" s="47">
        <v>0</v>
      </c>
      <c r="F44" s="47">
        <v>643.34</v>
      </c>
      <c r="G44" s="47">
        <v>0</v>
      </c>
    </row>
    <row r="45" spans="1:7" ht="12.75">
      <c r="A45" s="44"/>
      <c r="B45" s="49" t="s">
        <v>94</v>
      </c>
      <c r="C45" s="49" t="s">
        <v>148</v>
      </c>
      <c r="D45" s="56" t="s">
        <v>139</v>
      </c>
      <c r="E45" s="47">
        <v>5660</v>
      </c>
      <c r="F45" s="47">
        <v>4936.64</v>
      </c>
      <c r="G45" s="47">
        <f aca="true" t="shared" si="1" ref="G45:G52">SUM(F45/E45)*100</f>
        <v>87.21978798586572</v>
      </c>
    </row>
    <row r="46" spans="1:7" ht="12.75">
      <c r="A46" s="44"/>
      <c r="B46" s="49" t="s">
        <v>94</v>
      </c>
      <c r="C46" s="49" t="s">
        <v>147</v>
      </c>
      <c r="D46" s="56" t="s">
        <v>146</v>
      </c>
      <c r="E46" s="47">
        <v>23000</v>
      </c>
      <c r="F46" s="47">
        <v>34297</v>
      </c>
      <c r="G46" s="47">
        <f t="shared" si="1"/>
        <v>149.11739130434782</v>
      </c>
    </row>
    <row r="47" spans="1:7" ht="12.75">
      <c r="A47" s="44"/>
      <c r="B47" s="49" t="s">
        <v>94</v>
      </c>
      <c r="C47" s="49" t="s">
        <v>145</v>
      </c>
      <c r="D47" s="56" t="s">
        <v>139</v>
      </c>
      <c r="E47" s="47">
        <v>2200</v>
      </c>
      <c r="F47" s="47">
        <v>2201.08</v>
      </c>
      <c r="G47" s="47">
        <f t="shared" si="1"/>
        <v>100.0490909090909</v>
      </c>
    </row>
    <row r="48" spans="1:7" ht="12.75">
      <c r="A48" s="44"/>
      <c r="B48" s="49"/>
      <c r="C48" s="49"/>
      <c r="D48" s="56" t="s">
        <v>144</v>
      </c>
      <c r="E48" s="47">
        <v>282400</v>
      </c>
      <c r="F48" s="47">
        <v>282400</v>
      </c>
      <c r="G48" s="47">
        <f t="shared" si="1"/>
        <v>100</v>
      </c>
    </row>
    <row r="49" spans="1:7" ht="12.75">
      <c r="A49" s="44"/>
      <c r="B49" s="49" t="s">
        <v>138</v>
      </c>
      <c r="C49" s="49" t="s">
        <v>143</v>
      </c>
      <c r="D49" s="56" t="s">
        <v>142</v>
      </c>
      <c r="E49" s="47">
        <v>17060</v>
      </c>
      <c r="F49" s="47">
        <v>17642.67</v>
      </c>
      <c r="G49" s="47">
        <f t="shared" si="1"/>
        <v>103.4154161781946</v>
      </c>
    </row>
    <row r="50" spans="1:7" ht="12.75">
      <c r="A50" s="44"/>
      <c r="B50" s="49"/>
      <c r="C50" s="49"/>
      <c r="D50" s="56" t="s">
        <v>141</v>
      </c>
      <c r="E50" s="47">
        <v>44500</v>
      </c>
      <c r="F50" s="47">
        <v>45747.61</v>
      </c>
      <c r="G50" s="47">
        <f t="shared" si="1"/>
        <v>102.80361797752808</v>
      </c>
    </row>
    <row r="51" spans="1:7" ht="12.75">
      <c r="A51" s="44"/>
      <c r="B51" s="49"/>
      <c r="C51" s="49"/>
      <c r="D51" s="56" t="s">
        <v>140</v>
      </c>
      <c r="E51" s="47">
        <v>17698</v>
      </c>
      <c r="F51" s="47">
        <v>18350.41</v>
      </c>
      <c r="G51" s="47">
        <f t="shared" si="1"/>
        <v>103.68634873997063</v>
      </c>
    </row>
    <row r="52" spans="1:7" ht="12.75">
      <c r="A52" s="44"/>
      <c r="B52" s="49"/>
      <c r="C52" s="49"/>
      <c r="D52" s="56" t="s">
        <v>139</v>
      </c>
      <c r="E52" s="47">
        <v>2000</v>
      </c>
      <c r="F52" s="47">
        <v>2738.02</v>
      </c>
      <c r="G52" s="47">
        <f t="shared" si="1"/>
        <v>136.901</v>
      </c>
    </row>
    <row r="53" spans="1:7" ht="12.75">
      <c r="A53" s="44"/>
      <c r="B53" s="49" t="s">
        <v>138</v>
      </c>
      <c r="C53" s="49" t="s">
        <v>137</v>
      </c>
      <c r="D53" s="56" t="s">
        <v>136</v>
      </c>
      <c r="E53" s="47">
        <v>0</v>
      </c>
      <c r="F53" s="47">
        <v>812.55</v>
      </c>
      <c r="G53" s="47">
        <v>0</v>
      </c>
    </row>
    <row r="54" spans="1:7" ht="12.75">
      <c r="A54" s="44"/>
      <c r="B54" s="49" t="s">
        <v>118</v>
      </c>
      <c r="C54" s="49" t="s">
        <v>135</v>
      </c>
      <c r="D54" s="56" t="s">
        <v>134</v>
      </c>
      <c r="E54" s="47">
        <v>350000</v>
      </c>
      <c r="F54" s="47">
        <v>493499.43</v>
      </c>
      <c r="G54" s="47">
        <f>SUM(F54/E54)*100</f>
        <v>140.99983714285713</v>
      </c>
    </row>
    <row r="55" spans="1:7" ht="12.75">
      <c r="A55" s="44"/>
      <c r="B55" s="125" t="s">
        <v>74</v>
      </c>
      <c r="C55" s="126"/>
      <c r="D55" s="126"/>
      <c r="E55" s="57">
        <f>SUM(E9:E54)</f>
        <v>14219684</v>
      </c>
      <c r="F55" s="57">
        <f>SUM(F9:F54)</f>
        <v>14563622.04</v>
      </c>
      <c r="G55" s="46">
        <f>SUM(F55/E55)*100</f>
        <v>102.41874601432774</v>
      </c>
    </row>
    <row r="56" spans="1:7" ht="28.5" customHeight="1">
      <c r="A56" s="44"/>
      <c r="B56" s="115" t="s">
        <v>133</v>
      </c>
      <c r="C56" s="116"/>
      <c r="D56" s="116"/>
      <c r="E56" s="117"/>
      <c r="F56" s="47"/>
      <c r="G56" s="47"/>
    </row>
    <row r="57" spans="1:7" ht="12.75">
      <c r="A57" s="44"/>
      <c r="B57" s="49" t="s">
        <v>88</v>
      </c>
      <c r="C57" s="49" t="s">
        <v>89</v>
      </c>
      <c r="D57" s="48" t="s">
        <v>132</v>
      </c>
      <c r="E57" s="47">
        <v>455985</v>
      </c>
      <c r="F57" s="47">
        <v>483775.12</v>
      </c>
      <c r="G57" s="47">
        <f>SUM(F57/E57)*100</f>
        <v>106.09452503920085</v>
      </c>
    </row>
    <row r="58" spans="1:7" ht="12.75">
      <c r="A58" s="44"/>
      <c r="B58" s="49" t="s">
        <v>88</v>
      </c>
      <c r="C58" s="49" t="s">
        <v>89</v>
      </c>
      <c r="D58" s="56" t="s">
        <v>131</v>
      </c>
      <c r="E58" s="47">
        <v>1049947</v>
      </c>
      <c r="F58" s="47">
        <v>1049856.06</v>
      </c>
      <c r="G58" s="47">
        <f>SUM(F58/E58)*100</f>
        <v>99.9913386104251</v>
      </c>
    </row>
    <row r="59" spans="1:7" ht="12.75">
      <c r="A59" s="44"/>
      <c r="B59" s="49" t="s">
        <v>88</v>
      </c>
      <c r="C59" s="49" t="s">
        <v>87</v>
      </c>
      <c r="D59" s="48" t="s">
        <v>132</v>
      </c>
      <c r="E59" s="47">
        <v>375092</v>
      </c>
      <c r="F59" s="47">
        <v>232732.61</v>
      </c>
      <c r="G59" s="47">
        <f>SUM(F59/E59)*100</f>
        <v>62.04680718330437</v>
      </c>
    </row>
    <row r="60" spans="1:7" ht="12.75">
      <c r="A60" s="44"/>
      <c r="B60" s="49" t="s">
        <v>88</v>
      </c>
      <c r="C60" s="49" t="s">
        <v>87</v>
      </c>
      <c r="D60" s="48" t="s">
        <v>131</v>
      </c>
      <c r="E60" s="47">
        <v>0</v>
      </c>
      <c r="F60" s="47">
        <v>99052.55</v>
      </c>
      <c r="G60" s="47">
        <v>0</v>
      </c>
    </row>
    <row r="61" spans="1:7" ht="12.75">
      <c r="A61" s="44"/>
      <c r="B61" s="49" t="s">
        <v>77</v>
      </c>
      <c r="C61" s="49" t="s">
        <v>83</v>
      </c>
      <c r="D61" s="48" t="s">
        <v>130</v>
      </c>
      <c r="E61" s="47">
        <v>287000</v>
      </c>
      <c r="F61" s="47">
        <v>408268.17</v>
      </c>
      <c r="G61" s="47">
        <f>SUM(F61/E61)*100</f>
        <v>142.25371777003483</v>
      </c>
    </row>
    <row r="62" spans="1:7" ht="12.75">
      <c r="A62" s="44"/>
      <c r="B62" s="49" t="s">
        <v>77</v>
      </c>
      <c r="C62" s="49" t="s">
        <v>76</v>
      </c>
      <c r="D62" s="48" t="s">
        <v>130</v>
      </c>
      <c r="E62" s="47">
        <v>31256</v>
      </c>
      <c r="F62" s="47">
        <v>58071.25</v>
      </c>
      <c r="G62" s="47">
        <f>SUM(F62/E62)*100</f>
        <v>185.79232787304838</v>
      </c>
    </row>
    <row r="63" spans="1:7" ht="12.75">
      <c r="A63" s="44"/>
      <c r="B63" s="49" t="s">
        <v>94</v>
      </c>
      <c r="C63" s="49" t="s">
        <v>93</v>
      </c>
      <c r="D63" s="48" t="s">
        <v>130</v>
      </c>
      <c r="E63" s="47">
        <v>8400</v>
      </c>
      <c r="F63" s="47">
        <v>8400</v>
      </c>
      <c r="G63" s="47">
        <f>SUM(F63/E63)*100</f>
        <v>100</v>
      </c>
    </row>
    <row r="64" spans="1:7" ht="12.75">
      <c r="A64" s="44"/>
      <c r="B64" s="120" t="s">
        <v>74</v>
      </c>
      <c r="C64" s="121"/>
      <c r="D64" s="122"/>
      <c r="E64" s="46">
        <f>SUM(E57:E63)</f>
        <v>2207680</v>
      </c>
      <c r="F64" s="46">
        <f>SUM(F57:F63)</f>
        <v>2340155.7600000002</v>
      </c>
      <c r="G64" s="46">
        <f>SUM(F64/E64)*100</f>
        <v>106.00067763443978</v>
      </c>
    </row>
    <row r="65" spans="1:7" ht="31.5" customHeight="1">
      <c r="A65" s="44"/>
      <c r="B65" s="115" t="s">
        <v>129</v>
      </c>
      <c r="C65" s="116"/>
      <c r="D65" s="116"/>
      <c r="E65" s="117"/>
      <c r="F65" s="47"/>
      <c r="G65" s="47"/>
    </row>
    <row r="66" spans="1:7" ht="12.75">
      <c r="A66" s="44"/>
      <c r="B66" s="49" t="s">
        <v>109</v>
      </c>
      <c r="C66" s="49" t="s">
        <v>111</v>
      </c>
      <c r="D66" s="56" t="s">
        <v>128</v>
      </c>
      <c r="E66" s="47">
        <v>971286</v>
      </c>
      <c r="F66" s="47">
        <v>971286</v>
      </c>
      <c r="G66" s="47">
        <f>SUM(F66/E66)*100</f>
        <v>100</v>
      </c>
    </row>
    <row r="67" spans="1:7" ht="12.75">
      <c r="A67" s="44"/>
      <c r="B67" s="49" t="s">
        <v>127</v>
      </c>
      <c r="C67" s="49" t="s">
        <v>126</v>
      </c>
      <c r="D67" s="56" t="s">
        <v>125</v>
      </c>
      <c r="E67" s="47">
        <v>217568</v>
      </c>
      <c r="F67" s="47">
        <v>217567.94</v>
      </c>
      <c r="G67" s="47">
        <f>SUM(F67/E67)*100</f>
        <v>99.99997242241506</v>
      </c>
    </row>
    <row r="68" spans="1:7" ht="12.75">
      <c r="A68" s="44"/>
      <c r="B68" s="49" t="s">
        <v>107</v>
      </c>
      <c r="C68" s="49" t="s">
        <v>106</v>
      </c>
      <c r="D68" s="48" t="s">
        <v>121</v>
      </c>
      <c r="E68" s="47">
        <v>7500</v>
      </c>
      <c r="F68" s="47">
        <v>0</v>
      </c>
      <c r="G68" s="47">
        <f>SUM(F68/E68)*100</f>
        <v>0</v>
      </c>
    </row>
    <row r="69" spans="1:7" ht="12.75">
      <c r="A69" s="44"/>
      <c r="B69" s="49" t="s">
        <v>124</v>
      </c>
      <c r="C69" s="49" t="s">
        <v>123</v>
      </c>
      <c r="D69" s="48" t="s">
        <v>121</v>
      </c>
      <c r="E69" s="47">
        <v>985199</v>
      </c>
      <c r="F69" s="47">
        <v>16320</v>
      </c>
      <c r="G69" s="47">
        <f>SUM(F69/E69)*100</f>
        <v>1.6565181247646414</v>
      </c>
    </row>
    <row r="70" spans="1:7" ht="12.75">
      <c r="A70" s="44"/>
      <c r="B70" s="49" t="s">
        <v>85</v>
      </c>
      <c r="C70" s="49" t="s">
        <v>84</v>
      </c>
      <c r="D70" s="48" t="s">
        <v>113</v>
      </c>
      <c r="E70" s="47">
        <v>390620</v>
      </c>
      <c r="F70" s="47">
        <v>390574.87</v>
      </c>
      <c r="G70" s="47">
        <f>SUM(F70/E70)*100</f>
        <v>99.98844657211612</v>
      </c>
    </row>
    <row r="71" spans="1:7" ht="12.75">
      <c r="A71" s="44"/>
      <c r="B71" s="49" t="s">
        <v>85</v>
      </c>
      <c r="C71" s="49" t="s">
        <v>84</v>
      </c>
      <c r="D71" s="48" t="s">
        <v>119</v>
      </c>
      <c r="E71" s="47">
        <v>0</v>
      </c>
      <c r="F71" s="47">
        <v>45.13</v>
      </c>
      <c r="G71" s="47">
        <v>0</v>
      </c>
    </row>
    <row r="72" spans="1:7" ht="12.75">
      <c r="A72" s="44"/>
      <c r="B72" s="49" t="s">
        <v>85</v>
      </c>
      <c r="C72" s="49" t="s">
        <v>84</v>
      </c>
      <c r="D72" s="48" t="s">
        <v>122</v>
      </c>
      <c r="E72" s="47">
        <v>0</v>
      </c>
      <c r="F72" s="47">
        <v>65.59</v>
      </c>
      <c r="G72" s="47">
        <v>0</v>
      </c>
    </row>
    <row r="73" spans="1:7" ht="12.75">
      <c r="A73" s="44"/>
      <c r="B73" s="49" t="s">
        <v>85</v>
      </c>
      <c r="C73" s="49" t="s">
        <v>84</v>
      </c>
      <c r="D73" s="48" t="s">
        <v>121</v>
      </c>
      <c r="E73" s="47">
        <v>1748467</v>
      </c>
      <c r="F73" s="47">
        <v>1748466.46</v>
      </c>
      <c r="G73" s="47">
        <f aca="true" t="shared" si="2" ref="G73:G78">SUM(F73/E73)*100</f>
        <v>99.99996911580257</v>
      </c>
    </row>
    <row r="74" spans="1:7" ht="12.75">
      <c r="A74" s="44"/>
      <c r="B74" s="49" t="s">
        <v>77</v>
      </c>
      <c r="C74" s="49" t="s">
        <v>120</v>
      </c>
      <c r="D74" s="48" t="s">
        <v>113</v>
      </c>
      <c r="E74" s="47">
        <v>833126</v>
      </c>
      <c r="F74" s="47">
        <v>794933.41</v>
      </c>
      <c r="G74" s="47">
        <f t="shared" si="2"/>
        <v>95.4157486382612</v>
      </c>
    </row>
    <row r="75" spans="1:7" ht="12.75">
      <c r="A75" s="44"/>
      <c r="B75" s="49" t="s">
        <v>77</v>
      </c>
      <c r="C75" s="49" t="s">
        <v>120</v>
      </c>
      <c r="D75" s="48" t="s">
        <v>119</v>
      </c>
      <c r="E75" s="47">
        <v>44106</v>
      </c>
      <c r="F75" s="47">
        <v>42041.01</v>
      </c>
      <c r="G75" s="47">
        <f t="shared" si="2"/>
        <v>95.3181199836757</v>
      </c>
    </row>
    <row r="76" spans="1:7" ht="12.75">
      <c r="A76" s="44"/>
      <c r="B76" s="49" t="s">
        <v>118</v>
      </c>
      <c r="C76" s="49" t="s">
        <v>117</v>
      </c>
      <c r="D76" s="48" t="s">
        <v>116</v>
      </c>
      <c r="E76" s="47">
        <v>28000</v>
      </c>
      <c r="F76" s="47">
        <v>28000</v>
      </c>
      <c r="G76" s="47">
        <f t="shared" si="2"/>
        <v>100</v>
      </c>
    </row>
    <row r="77" spans="1:7" ht="12.75">
      <c r="A77" s="44"/>
      <c r="B77" s="49" t="s">
        <v>115</v>
      </c>
      <c r="C77" s="49" t="s">
        <v>114</v>
      </c>
      <c r="D77" s="48" t="s">
        <v>113</v>
      </c>
      <c r="E77" s="47">
        <v>26244</v>
      </c>
      <c r="F77" s="47">
        <v>0</v>
      </c>
      <c r="G77" s="47">
        <f t="shared" si="2"/>
        <v>0</v>
      </c>
    </row>
    <row r="78" spans="1:7" ht="12.75">
      <c r="A78" s="44"/>
      <c r="B78" s="112" t="s">
        <v>74</v>
      </c>
      <c r="C78" s="113"/>
      <c r="D78" s="114"/>
      <c r="E78" s="46">
        <f>SUM(E66:E77)</f>
        <v>5252116</v>
      </c>
      <c r="F78" s="46">
        <f>SUM(F66:F77)</f>
        <v>4209300.41</v>
      </c>
      <c r="G78" s="46">
        <f t="shared" si="2"/>
        <v>80.14484847630936</v>
      </c>
    </row>
    <row r="79" spans="1:7" ht="26.25" customHeight="1">
      <c r="A79" s="44"/>
      <c r="B79" s="115" t="s">
        <v>112</v>
      </c>
      <c r="C79" s="116"/>
      <c r="D79" s="116"/>
      <c r="E79" s="117"/>
      <c r="F79" s="47"/>
      <c r="G79" s="47"/>
    </row>
    <row r="80" spans="1:7" ht="12.75">
      <c r="A80" s="44"/>
      <c r="B80" s="49" t="s">
        <v>109</v>
      </c>
      <c r="C80" s="49" t="s">
        <v>111</v>
      </c>
      <c r="D80" s="56" t="s">
        <v>110</v>
      </c>
      <c r="E80" s="47">
        <v>323762</v>
      </c>
      <c r="F80" s="47">
        <v>323762</v>
      </c>
      <c r="G80" s="47">
        <f aca="true" t="shared" si="3" ref="G80:G93">SUM(F80/E80)*100</f>
        <v>100</v>
      </c>
    </row>
    <row r="81" spans="1:7" ht="12.75">
      <c r="A81" s="44"/>
      <c r="B81" s="49" t="s">
        <v>109</v>
      </c>
      <c r="C81" s="49" t="s">
        <v>108</v>
      </c>
      <c r="D81" s="56" t="s">
        <v>92</v>
      </c>
      <c r="E81" s="47">
        <v>51364</v>
      </c>
      <c r="F81" s="47">
        <v>51363.92</v>
      </c>
      <c r="G81" s="47">
        <f t="shared" si="3"/>
        <v>99.99984424889027</v>
      </c>
    </row>
    <row r="82" spans="1:7" ht="12.75">
      <c r="A82" s="44"/>
      <c r="B82" s="49" t="s">
        <v>107</v>
      </c>
      <c r="C82" s="49" t="s">
        <v>106</v>
      </c>
      <c r="D82" s="48" t="s">
        <v>92</v>
      </c>
      <c r="E82" s="47">
        <v>20000</v>
      </c>
      <c r="F82" s="47">
        <v>19999.48</v>
      </c>
      <c r="G82" s="47">
        <f t="shared" si="3"/>
        <v>99.9974</v>
      </c>
    </row>
    <row r="83" spans="1:7" ht="12.75">
      <c r="A83" s="44"/>
      <c r="B83" s="49" t="s">
        <v>103</v>
      </c>
      <c r="C83" s="49" t="s">
        <v>105</v>
      </c>
      <c r="D83" s="48" t="s">
        <v>92</v>
      </c>
      <c r="E83" s="47">
        <v>30000</v>
      </c>
      <c r="F83" s="47">
        <v>30000</v>
      </c>
      <c r="G83" s="47">
        <f t="shared" si="3"/>
        <v>100</v>
      </c>
    </row>
    <row r="84" spans="1:7" ht="12.75">
      <c r="A84" s="44"/>
      <c r="B84" s="49" t="s">
        <v>103</v>
      </c>
      <c r="C84" s="49" t="s">
        <v>104</v>
      </c>
      <c r="D84" s="48" t="s">
        <v>92</v>
      </c>
      <c r="E84" s="47">
        <v>5000</v>
      </c>
      <c r="F84" s="47">
        <v>5000</v>
      </c>
      <c r="G84" s="47">
        <f t="shared" si="3"/>
        <v>100</v>
      </c>
    </row>
    <row r="85" spans="1:7" ht="12.75">
      <c r="A85" s="44"/>
      <c r="B85" s="49" t="s">
        <v>103</v>
      </c>
      <c r="C85" s="49" t="s">
        <v>102</v>
      </c>
      <c r="D85" s="48" t="s">
        <v>92</v>
      </c>
      <c r="E85" s="47">
        <v>262089</v>
      </c>
      <c r="F85" s="47">
        <v>262084.18</v>
      </c>
      <c r="G85" s="47">
        <f t="shared" si="3"/>
        <v>99.99816093006574</v>
      </c>
    </row>
    <row r="86" spans="1:7" ht="12.75">
      <c r="A86" s="44"/>
      <c r="B86" s="49" t="s">
        <v>79</v>
      </c>
      <c r="C86" s="49" t="s">
        <v>101</v>
      </c>
      <c r="D86" s="48" t="s">
        <v>92</v>
      </c>
      <c r="E86" s="47">
        <v>147822</v>
      </c>
      <c r="F86" s="47">
        <v>147822</v>
      </c>
      <c r="G86" s="47">
        <f t="shared" si="3"/>
        <v>100</v>
      </c>
    </row>
    <row r="87" spans="1:7" ht="12.75">
      <c r="A87" s="44"/>
      <c r="B87" s="49" t="s">
        <v>79</v>
      </c>
      <c r="C87" s="49" t="s">
        <v>78</v>
      </c>
      <c r="D87" s="48" t="s">
        <v>92</v>
      </c>
      <c r="E87" s="47">
        <v>15136</v>
      </c>
      <c r="F87" s="47">
        <v>15135.44</v>
      </c>
      <c r="G87" s="47">
        <f t="shared" si="3"/>
        <v>99.99630021141648</v>
      </c>
    </row>
    <row r="88" spans="1:7" ht="12.75">
      <c r="A88" s="44"/>
      <c r="B88" s="49" t="s">
        <v>98</v>
      </c>
      <c r="C88" s="49" t="s">
        <v>100</v>
      </c>
      <c r="D88" s="48" t="s">
        <v>92</v>
      </c>
      <c r="E88" s="47">
        <v>3235436</v>
      </c>
      <c r="F88" s="47">
        <v>3235345.01</v>
      </c>
      <c r="G88" s="47">
        <f t="shared" si="3"/>
        <v>99.9971877051501</v>
      </c>
    </row>
    <row r="89" spans="1:7" ht="12.75">
      <c r="A89" s="44"/>
      <c r="B89" s="49"/>
      <c r="C89" s="49"/>
      <c r="D89" s="48" t="s">
        <v>99</v>
      </c>
      <c r="E89" s="47">
        <v>22194</v>
      </c>
      <c r="F89" s="47">
        <v>22194</v>
      </c>
      <c r="G89" s="47">
        <f t="shared" si="3"/>
        <v>100</v>
      </c>
    </row>
    <row r="90" spans="1:7" ht="12.75">
      <c r="A90" s="44"/>
      <c r="B90" s="49" t="s">
        <v>98</v>
      </c>
      <c r="C90" s="49" t="s">
        <v>97</v>
      </c>
      <c r="D90" s="48" t="s">
        <v>92</v>
      </c>
      <c r="E90" s="47">
        <v>1960</v>
      </c>
      <c r="F90" s="47">
        <v>1960</v>
      </c>
      <c r="G90" s="47">
        <f t="shared" si="3"/>
        <v>100</v>
      </c>
    </row>
    <row r="91" spans="1:7" ht="12.75">
      <c r="A91" s="44"/>
      <c r="B91" s="49" t="s">
        <v>96</v>
      </c>
      <c r="C91" s="49" t="s">
        <v>95</v>
      </c>
      <c r="D91" s="48" t="s">
        <v>92</v>
      </c>
      <c r="E91" s="47">
        <v>3024315</v>
      </c>
      <c r="F91" s="47">
        <v>3024315</v>
      </c>
      <c r="G91" s="47">
        <f t="shared" si="3"/>
        <v>100</v>
      </c>
    </row>
    <row r="92" spans="1:7" ht="12.75">
      <c r="A92" s="44"/>
      <c r="B92" s="49" t="s">
        <v>94</v>
      </c>
      <c r="C92" s="49" t="s">
        <v>93</v>
      </c>
      <c r="D92" s="48" t="s">
        <v>92</v>
      </c>
      <c r="E92" s="47">
        <v>351050</v>
      </c>
      <c r="F92" s="47">
        <v>350975.64</v>
      </c>
      <c r="G92" s="47">
        <f t="shared" si="3"/>
        <v>99.97881783221764</v>
      </c>
    </row>
    <row r="93" spans="1:7" ht="12.75">
      <c r="A93" s="44"/>
      <c r="B93" s="112" t="s">
        <v>74</v>
      </c>
      <c r="C93" s="113"/>
      <c r="D93" s="114"/>
      <c r="E93" s="46">
        <f>SUM(E80:E92)</f>
        <v>7490128</v>
      </c>
      <c r="F93" s="46">
        <f>SUM(F80:F92)</f>
        <v>7489956.669999999</v>
      </c>
      <c r="G93" s="46">
        <f t="shared" si="3"/>
        <v>99.99771258915735</v>
      </c>
    </row>
    <row r="94" spans="1:7" ht="12.75">
      <c r="A94" s="44"/>
      <c r="B94" s="105" t="s">
        <v>91</v>
      </c>
      <c r="C94" s="105"/>
      <c r="D94" s="105"/>
      <c r="E94" s="47"/>
      <c r="F94" s="47"/>
      <c r="G94" s="47"/>
    </row>
    <row r="95" spans="1:7" ht="12.75">
      <c r="A95" s="44"/>
      <c r="B95" s="54">
        <v>758</v>
      </c>
      <c r="C95" s="54">
        <v>75801</v>
      </c>
      <c r="D95" s="53">
        <v>2920</v>
      </c>
      <c r="E95" s="55">
        <v>22858676</v>
      </c>
      <c r="F95" s="47">
        <v>22858676</v>
      </c>
      <c r="G95" s="47">
        <f>SUM(F95/E95)*100</f>
        <v>100</v>
      </c>
    </row>
    <row r="96" spans="1:7" ht="12.75">
      <c r="A96" s="44"/>
      <c r="B96" s="54">
        <v>758</v>
      </c>
      <c r="C96" s="54">
        <v>75802</v>
      </c>
      <c r="D96" s="53">
        <v>2760</v>
      </c>
      <c r="E96" s="47">
        <v>152073</v>
      </c>
      <c r="F96" s="47">
        <v>152073</v>
      </c>
      <c r="G96" s="47">
        <f>SUM(F96/E96)*100</f>
        <v>100</v>
      </c>
    </row>
    <row r="97" spans="1:7" ht="12.75">
      <c r="A97" s="44"/>
      <c r="B97" s="54">
        <v>758</v>
      </c>
      <c r="C97" s="54">
        <v>75803</v>
      </c>
      <c r="D97" s="53">
        <v>2920</v>
      </c>
      <c r="E97" s="47">
        <v>5118156</v>
      </c>
      <c r="F97" s="47">
        <v>5118156</v>
      </c>
      <c r="G97" s="47">
        <f>SUM(F97/E97)*100</f>
        <v>100</v>
      </c>
    </row>
    <row r="98" spans="1:7" ht="12.75">
      <c r="A98" s="44"/>
      <c r="B98" s="54">
        <v>758</v>
      </c>
      <c r="C98" s="54">
        <v>75832</v>
      </c>
      <c r="D98" s="53">
        <v>2920</v>
      </c>
      <c r="E98" s="47">
        <v>2781117</v>
      </c>
      <c r="F98" s="47">
        <v>2781117</v>
      </c>
      <c r="G98" s="47">
        <f>SUM(F98/E98)*100</f>
        <v>100</v>
      </c>
    </row>
    <row r="99" spans="1:7" ht="12.75">
      <c r="A99" s="44"/>
      <c r="B99" s="112" t="s">
        <v>74</v>
      </c>
      <c r="C99" s="113"/>
      <c r="D99" s="114"/>
      <c r="E99" s="46">
        <f>SUM(E95:E98)</f>
        <v>30910022</v>
      </c>
      <c r="F99" s="46">
        <f>SUM(F95:F98)</f>
        <v>30910022</v>
      </c>
      <c r="G99" s="46">
        <f>SUM(F99/E99)*100</f>
        <v>100</v>
      </c>
    </row>
    <row r="100" spans="1:7" ht="27.75" customHeight="1">
      <c r="A100" s="44"/>
      <c r="B100" s="106" t="s">
        <v>90</v>
      </c>
      <c r="C100" s="107"/>
      <c r="D100" s="107"/>
      <c r="E100" s="108"/>
      <c r="F100" s="47"/>
      <c r="G100" s="47"/>
    </row>
    <row r="101" spans="1:7" ht="12.75">
      <c r="A101" s="44"/>
      <c r="B101" s="49" t="s">
        <v>88</v>
      </c>
      <c r="C101" s="49" t="s">
        <v>89</v>
      </c>
      <c r="D101" s="48" t="s">
        <v>81</v>
      </c>
      <c r="E101" s="47">
        <v>110155</v>
      </c>
      <c r="F101" s="47">
        <v>110155</v>
      </c>
      <c r="G101" s="47">
        <f aca="true" t="shared" si="4" ref="G101:G108">SUM(F101/E101)*100</f>
        <v>100</v>
      </c>
    </row>
    <row r="102" spans="1:7" ht="12.75">
      <c r="A102" s="44"/>
      <c r="B102" s="52" t="s">
        <v>88</v>
      </c>
      <c r="C102" s="52" t="s">
        <v>87</v>
      </c>
      <c r="D102" s="51" t="s">
        <v>81</v>
      </c>
      <c r="E102" s="50">
        <v>1300000</v>
      </c>
      <c r="F102" s="50">
        <v>1293295</v>
      </c>
      <c r="G102" s="50">
        <f t="shared" si="4"/>
        <v>99.48423076923076</v>
      </c>
    </row>
    <row r="103" spans="1:7" ht="12.75">
      <c r="A103" s="44"/>
      <c r="B103" s="52" t="s">
        <v>88</v>
      </c>
      <c r="C103" s="52" t="s">
        <v>87</v>
      </c>
      <c r="D103" s="51" t="s">
        <v>86</v>
      </c>
      <c r="E103" s="50">
        <v>1493089</v>
      </c>
      <c r="F103" s="50">
        <v>1493089</v>
      </c>
      <c r="G103" s="50">
        <f t="shared" si="4"/>
        <v>100</v>
      </c>
    </row>
    <row r="104" spans="1:7" ht="12.75">
      <c r="A104" s="44"/>
      <c r="B104" s="52" t="s">
        <v>85</v>
      </c>
      <c r="C104" s="52" t="s">
        <v>84</v>
      </c>
      <c r="D104" s="51" t="s">
        <v>81</v>
      </c>
      <c r="E104" s="50">
        <v>968</v>
      </c>
      <c r="F104" s="50">
        <v>968</v>
      </c>
      <c r="G104" s="47">
        <f t="shared" si="4"/>
        <v>100</v>
      </c>
    </row>
    <row r="105" spans="1:7" ht="12.75">
      <c r="A105" s="44"/>
      <c r="B105" s="49" t="s">
        <v>77</v>
      </c>
      <c r="C105" s="49" t="s">
        <v>83</v>
      </c>
      <c r="D105" s="48" t="s">
        <v>81</v>
      </c>
      <c r="E105" s="47">
        <v>88949</v>
      </c>
      <c r="F105" s="47">
        <v>79283.03</v>
      </c>
      <c r="G105" s="47">
        <f t="shared" si="4"/>
        <v>89.13313246916772</v>
      </c>
    </row>
    <row r="106" spans="1:7" ht="12.75">
      <c r="A106" s="44"/>
      <c r="B106" s="49" t="s">
        <v>77</v>
      </c>
      <c r="C106" s="49" t="s">
        <v>82</v>
      </c>
      <c r="D106" s="48" t="s">
        <v>81</v>
      </c>
      <c r="E106" s="47">
        <v>5185460</v>
      </c>
      <c r="F106" s="47">
        <v>5185460</v>
      </c>
      <c r="G106" s="47">
        <f t="shared" si="4"/>
        <v>100</v>
      </c>
    </row>
    <row r="107" spans="1:7" ht="12.75">
      <c r="A107" s="44"/>
      <c r="B107" s="49" t="s">
        <v>77</v>
      </c>
      <c r="C107" s="49" t="s">
        <v>76</v>
      </c>
      <c r="D107" s="48" t="s">
        <v>81</v>
      </c>
      <c r="E107" s="47">
        <v>27845</v>
      </c>
      <c r="F107" s="47">
        <v>27845</v>
      </c>
      <c r="G107" s="47">
        <f t="shared" si="4"/>
        <v>100</v>
      </c>
    </row>
    <row r="108" spans="1:7" ht="12.75">
      <c r="A108" s="44"/>
      <c r="B108" s="109" t="s">
        <v>74</v>
      </c>
      <c r="C108" s="110"/>
      <c r="D108" s="111"/>
      <c r="E108" s="46">
        <f>SUM(E101:E107)</f>
        <v>8206466</v>
      </c>
      <c r="F108" s="46">
        <f>SUM(F101:F107)</f>
        <v>8190095.029999999</v>
      </c>
      <c r="G108" s="46">
        <f t="shared" si="4"/>
        <v>99.80051132850608</v>
      </c>
    </row>
    <row r="109" spans="1:7" ht="12.75" customHeight="1">
      <c r="A109" s="44"/>
      <c r="B109" s="112" t="s">
        <v>80</v>
      </c>
      <c r="C109" s="118"/>
      <c r="D109" s="118"/>
      <c r="E109" s="119"/>
      <c r="F109" s="46"/>
      <c r="G109" s="46"/>
    </row>
    <row r="110" spans="1:7" ht="12.75" customHeight="1">
      <c r="A110" s="44"/>
      <c r="B110" s="49" t="s">
        <v>79</v>
      </c>
      <c r="C110" s="49" t="s">
        <v>78</v>
      </c>
      <c r="D110" s="48" t="s">
        <v>75</v>
      </c>
      <c r="E110" s="47">
        <v>21560</v>
      </c>
      <c r="F110" s="47">
        <v>21559.52</v>
      </c>
      <c r="G110" s="47">
        <f>SUM(F110/E110)*100</f>
        <v>99.99777365491651</v>
      </c>
    </row>
    <row r="111" spans="1:7" ht="12.75" customHeight="1">
      <c r="A111" s="44"/>
      <c r="B111" s="49" t="s">
        <v>77</v>
      </c>
      <c r="C111" s="49" t="s">
        <v>76</v>
      </c>
      <c r="D111" s="48" t="s">
        <v>75</v>
      </c>
      <c r="E111" s="47">
        <v>7611</v>
      </c>
      <c r="F111" s="47">
        <v>7548.11</v>
      </c>
      <c r="G111" s="47">
        <f>SUM(F111/E111)*100</f>
        <v>99.17369596636448</v>
      </c>
    </row>
    <row r="112" spans="1:7" ht="12.75" customHeight="1">
      <c r="A112" s="44"/>
      <c r="B112" s="112" t="s">
        <v>74</v>
      </c>
      <c r="C112" s="118"/>
      <c r="D112" s="119"/>
      <c r="E112" s="46">
        <f>SUM(E110:E111)</f>
        <v>29171</v>
      </c>
      <c r="F112" s="46">
        <f>SUM(F110:F111)</f>
        <v>29107.63</v>
      </c>
      <c r="G112" s="46">
        <f>SUM(F112/E112)*100</f>
        <v>99.78276370367831</v>
      </c>
    </row>
    <row r="113" spans="1:7" ht="12.75">
      <c r="A113" s="44"/>
      <c r="B113" s="105" t="s">
        <v>73</v>
      </c>
      <c r="C113" s="105"/>
      <c r="D113" s="105"/>
      <c r="E113" s="46">
        <f>SUM(E55+E64+E78+E93+E99+E108+E112)</f>
        <v>68315267</v>
      </c>
      <c r="F113" s="46">
        <f>SUM(F55+F64+F78+F93+F99+F108+F112)</f>
        <v>67732259.53999999</v>
      </c>
      <c r="G113" s="46">
        <f>SUM(F113/E113)*100</f>
        <v>99.1465927228243</v>
      </c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5"/>
      <c r="F115" s="45"/>
      <c r="G115" s="44"/>
    </row>
  </sheetData>
  <sheetProtection/>
  <mergeCells count="16">
    <mergeCell ref="B64:D64"/>
    <mergeCell ref="B65:E65"/>
    <mergeCell ref="B2:G2"/>
    <mergeCell ref="B8:D8"/>
    <mergeCell ref="B55:D55"/>
    <mergeCell ref="B56:E56"/>
    <mergeCell ref="B113:D113"/>
    <mergeCell ref="B100:E100"/>
    <mergeCell ref="B108:D108"/>
    <mergeCell ref="B78:D78"/>
    <mergeCell ref="B79:E79"/>
    <mergeCell ref="B93:D93"/>
    <mergeCell ref="B94:D94"/>
    <mergeCell ref="B99:D99"/>
    <mergeCell ref="B109:E109"/>
    <mergeCell ref="B112:D1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&amp;R&amp;"Times New Roman,Normalny"&amp;8Załącznik nr 1 do Sprawozdania
z wykonania budżetu
Powiatu Opatowskiego za 2012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5" sqref="A5:F30"/>
    </sheetView>
  </sheetViews>
  <sheetFormatPr defaultColWidth="9.00390625" defaultRowHeight="12.75"/>
  <cols>
    <col min="1" max="1" width="4.75390625" style="3" bestFit="1" customWidth="1"/>
    <col min="2" max="2" width="39.625" style="3" customWidth="1"/>
    <col min="3" max="3" width="12.75390625" style="3" customWidth="1"/>
    <col min="4" max="4" width="14.625" style="3" customWidth="1"/>
    <col min="5" max="5" width="14.875" style="3" customWidth="1"/>
    <col min="6" max="6" width="10.625" style="3" customWidth="1"/>
    <col min="7" max="16384" width="9.125" style="3" customWidth="1"/>
  </cols>
  <sheetData>
    <row r="1" spans="6:9" ht="12.75">
      <c r="F1" s="11"/>
      <c r="G1" s="11"/>
      <c r="H1" s="11"/>
      <c r="I1" s="8"/>
    </row>
    <row r="2" spans="6:9" ht="12.75">
      <c r="F2" s="11"/>
      <c r="G2" s="11"/>
      <c r="H2" s="11"/>
      <c r="I2" s="8"/>
    </row>
    <row r="3" spans="6:9" ht="12.75">
      <c r="F3" s="11"/>
      <c r="G3" s="11"/>
      <c r="H3" s="11"/>
      <c r="I3" s="8"/>
    </row>
    <row r="5" spans="1:6" ht="24.75" customHeight="1">
      <c r="A5" s="127" t="s">
        <v>68</v>
      </c>
      <c r="B5" s="127"/>
      <c r="C5" s="127"/>
      <c r="D5" s="127"/>
      <c r="E5" s="128"/>
      <c r="F5" s="128"/>
    </row>
    <row r="6" spans="1:6" ht="18.75" customHeight="1">
      <c r="A6" s="129"/>
      <c r="B6" s="130"/>
      <c r="C6" s="130"/>
      <c r="D6" s="130"/>
      <c r="E6" s="130"/>
      <c r="F6" s="130"/>
    </row>
    <row r="7" spans="1:6" ht="12.75">
      <c r="A7" s="131" t="s">
        <v>21</v>
      </c>
      <c r="B7" s="132"/>
      <c r="C7" s="132"/>
      <c r="D7" s="132"/>
      <c r="E7" s="132"/>
      <c r="F7" s="132"/>
    </row>
    <row r="8" spans="1:6" ht="15" customHeight="1">
      <c r="A8" s="135" t="s">
        <v>0</v>
      </c>
      <c r="B8" s="135" t="s">
        <v>22</v>
      </c>
      <c r="C8" s="136" t="s">
        <v>23</v>
      </c>
      <c r="D8" s="136" t="s">
        <v>15</v>
      </c>
      <c r="E8" s="136" t="s">
        <v>69</v>
      </c>
      <c r="F8" s="136" t="s">
        <v>59</v>
      </c>
    </row>
    <row r="9" spans="1:6" ht="15" customHeight="1">
      <c r="A9" s="135"/>
      <c r="B9" s="135"/>
      <c r="C9" s="135"/>
      <c r="D9" s="136"/>
      <c r="E9" s="136"/>
      <c r="F9" s="136"/>
    </row>
    <row r="10" spans="1:6" ht="15.75" customHeight="1">
      <c r="A10" s="135"/>
      <c r="B10" s="135"/>
      <c r="C10" s="135"/>
      <c r="D10" s="136"/>
      <c r="E10" s="136"/>
      <c r="F10" s="136"/>
    </row>
    <row r="11" spans="1:6" s="4" customFormat="1" ht="6.75" customHeight="1">
      <c r="A11" s="32">
        <v>1</v>
      </c>
      <c r="B11" s="32">
        <v>2</v>
      </c>
      <c r="C11" s="32">
        <v>3</v>
      </c>
      <c r="D11" s="32">
        <v>4</v>
      </c>
      <c r="E11" s="32">
        <v>4</v>
      </c>
      <c r="F11" s="32">
        <v>4</v>
      </c>
    </row>
    <row r="12" spans="1:6" ht="18.75" customHeight="1">
      <c r="A12" s="133" t="s">
        <v>24</v>
      </c>
      <c r="B12" s="133"/>
      <c r="C12" s="33"/>
      <c r="D12" s="34">
        <f>SUM(D13:D21)</f>
        <v>1301113</v>
      </c>
      <c r="E12" s="34">
        <f>SUM(E13:E21)</f>
        <v>3540579.33</v>
      </c>
      <c r="F12" s="34">
        <f>SUM(E12/D12)*100</f>
        <v>272.1192801855027</v>
      </c>
    </row>
    <row r="13" spans="1:6" ht="18.75" customHeight="1">
      <c r="A13" s="33" t="s">
        <v>1</v>
      </c>
      <c r="B13" s="35" t="s">
        <v>25</v>
      </c>
      <c r="C13" s="33" t="s">
        <v>26</v>
      </c>
      <c r="D13" s="36">
        <v>0</v>
      </c>
      <c r="E13" s="36">
        <v>0</v>
      </c>
      <c r="F13" s="34">
        <v>0</v>
      </c>
    </row>
    <row r="14" spans="1:6" ht="18.75" customHeight="1">
      <c r="A14" s="33" t="s">
        <v>2</v>
      </c>
      <c r="B14" s="35" t="s">
        <v>27</v>
      </c>
      <c r="C14" s="33" t="s">
        <v>26</v>
      </c>
      <c r="D14" s="36">
        <v>0</v>
      </c>
      <c r="E14" s="36">
        <v>0</v>
      </c>
      <c r="F14" s="34">
        <v>0</v>
      </c>
    </row>
    <row r="15" spans="1:6" ht="28.5" customHeight="1">
      <c r="A15" s="33" t="s">
        <v>3</v>
      </c>
      <c r="B15" s="37" t="s">
        <v>28</v>
      </c>
      <c r="C15" s="33" t="s">
        <v>29</v>
      </c>
      <c r="D15" s="36">
        <v>0</v>
      </c>
      <c r="E15" s="36">
        <v>0</v>
      </c>
      <c r="F15" s="34">
        <v>0</v>
      </c>
    </row>
    <row r="16" spans="1:6" ht="18.75" customHeight="1">
      <c r="A16" s="33" t="s">
        <v>4</v>
      </c>
      <c r="B16" s="35" t="s">
        <v>30</v>
      </c>
      <c r="C16" s="33" t="s">
        <v>31</v>
      </c>
      <c r="D16" s="36">
        <v>0</v>
      </c>
      <c r="E16" s="36">
        <v>0</v>
      </c>
      <c r="F16" s="34">
        <v>0</v>
      </c>
    </row>
    <row r="17" spans="1:6" ht="18.75" customHeight="1">
      <c r="A17" s="33" t="s">
        <v>5</v>
      </c>
      <c r="B17" s="35" t="s">
        <v>32</v>
      </c>
      <c r="C17" s="33" t="s">
        <v>33</v>
      </c>
      <c r="D17" s="36">
        <v>0</v>
      </c>
      <c r="E17" s="36">
        <v>0</v>
      </c>
      <c r="F17" s="34">
        <v>0</v>
      </c>
    </row>
    <row r="18" spans="1:6" ht="18.75" customHeight="1">
      <c r="A18" s="33" t="s">
        <v>6</v>
      </c>
      <c r="B18" s="35" t="s">
        <v>34</v>
      </c>
      <c r="C18" s="33" t="s">
        <v>35</v>
      </c>
      <c r="D18" s="36">
        <v>775991</v>
      </c>
      <c r="E18" s="36">
        <v>3015456.97</v>
      </c>
      <c r="F18" s="36">
        <f>SUM(E18/D18)*100</f>
        <v>388.5943226145664</v>
      </c>
    </row>
    <row r="19" spans="1:6" ht="18.75" customHeight="1">
      <c r="A19" s="33" t="s">
        <v>8</v>
      </c>
      <c r="B19" s="35" t="s">
        <v>36</v>
      </c>
      <c r="C19" s="33" t="s">
        <v>37</v>
      </c>
      <c r="D19" s="36">
        <v>0</v>
      </c>
      <c r="E19" s="36">
        <v>0</v>
      </c>
      <c r="F19" s="34">
        <v>0</v>
      </c>
    </row>
    <row r="20" spans="1:6" ht="18.75" customHeight="1">
      <c r="A20" s="33" t="s">
        <v>38</v>
      </c>
      <c r="B20" s="35" t="s">
        <v>39</v>
      </c>
      <c r="C20" s="33" t="s">
        <v>40</v>
      </c>
      <c r="D20" s="36">
        <v>525122</v>
      </c>
      <c r="E20" s="36">
        <v>525122.36</v>
      </c>
      <c r="F20" s="36">
        <f>SUM(E20/D20)*100</f>
        <v>100.00006855549756</v>
      </c>
    </row>
    <row r="21" spans="1:6" ht="18.75" customHeight="1">
      <c r="A21" s="33" t="s">
        <v>41</v>
      </c>
      <c r="B21" s="35" t="s">
        <v>42</v>
      </c>
      <c r="C21" s="33" t="s">
        <v>43</v>
      </c>
      <c r="D21" s="36">
        <v>0</v>
      </c>
      <c r="E21" s="36">
        <v>0</v>
      </c>
      <c r="F21" s="34">
        <v>0</v>
      </c>
    </row>
    <row r="22" spans="1:6" ht="18.75" customHeight="1">
      <c r="A22" s="133" t="s">
        <v>44</v>
      </c>
      <c r="B22" s="133"/>
      <c r="C22" s="33"/>
      <c r="D22" s="34">
        <f>SUM(D23:D29)</f>
        <v>499992</v>
      </c>
      <c r="E22" s="34">
        <f>SUM(E23)</f>
        <v>499992</v>
      </c>
      <c r="F22" s="34">
        <f>SUM(E22/D22)*100</f>
        <v>100</v>
      </c>
    </row>
    <row r="23" spans="1:6" ht="18.75" customHeight="1">
      <c r="A23" s="33" t="s">
        <v>1</v>
      </c>
      <c r="B23" s="35" t="s">
        <v>45</v>
      </c>
      <c r="C23" s="33" t="s">
        <v>46</v>
      </c>
      <c r="D23" s="36">
        <v>499992</v>
      </c>
      <c r="E23" s="36">
        <v>499992</v>
      </c>
      <c r="F23" s="36">
        <f>SUM(E23/D23)*100</f>
        <v>100</v>
      </c>
    </row>
    <row r="24" spans="1:6" ht="18.75" customHeight="1">
      <c r="A24" s="33" t="s">
        <v>2</v>
      </c>
      <c r="B24" s="35" t="s">
        <v>47</v>
      </c>
      <c r="C24" s="33" t="s">
        <v>46</v>
      </c>
      <c r="D24" s="36">
        <v>0</v>
      </c>
      <c r="E24" s="36">
        <v>0</v>
      </c>
      <c r="F24" s="34">
        <v>0</v>
      </c>
    </row>
    <row r="25" spans="1:6" ht="38.25">
      <c r="A25" s="33" t="s">
        <v>3</v>
      </c>
      <c r="B25" s="37" t="s">
        <v>48</v>
      </c>
      <c r="C25" s="33" t="s">
        <v>49</v>
      </c>
      <c r="D25" s="36">
        <v>0</v>
      </c>
      <c r="E25" s="36">
        <v>0</v>
      </c>
      <c r="F25" s="34">
        <v>0</v>
      </c>
    </row>
    <row r="26" spans="1:6" ht="18.75" customHeight="1">
      <c r="A26" s="33" t="s">
        <v>4</v>
      </c>
      <c r="B26" s="35" t="s">
        <v>50</v>
      </c>
      <c r="C26" s="33" t="s">
        <v>51</v>
      </c>
      <c r="D26" s="36">
        <v>0</v>
      </c>
      <c r="E26" s="36">
        <v>0</v>
      </c>
      <c r="F26" s="34">
        <v>0</v>
      </c>
    </row>
    <row r="27" spans="1:6" ht="18.75" customHeight="1">
      <c r="A27" s="33" t="s">
        <v>5</v>
      </c>
      <c r="B27" s="35" t="s">
        <v>52</v>
      </c>
      <c r="C27" s="33" t="s">
        <v>43</v>
      </c>
      <c r="D27" s="36">
        <v>0</v>
      </c>
      <c r="E27" s="36">
        <v>0</v>
      </c>
      <c r="F27" s="34">
        <v>0</v>
      </c>
    </row>
    <row r="28" spans="1:6" ht="27" customHeight="1">
      <c r="A28" s="33" t="s">
        <v>6</v>
      </c>
      <c r="B28" s="37" t="s">
        <v>53</v>
      </c>
      <c r="C28" s="33" t="s">
        <v>54</v>
      </c>
      <c r="D28" s="36">
        <v>0</v>
      </c>
      <c r="E28" s="36">
        <v>0</v>
      </c>
      <c r="F28" s="34">
        <v>0</v>
      </c>
    </row>
    <row r="29" spans="1:6" ht="18.75" customHeight="1">
      <c r="A29" s="33" t="s">
        <v>8</v>
      </c>
      <c r="B29" s="35" t="s">
        <v>55</v>
      </c>
      <c r="C29" s="33" t="s">
        <v>56</v>
      </c>
      <c r="D29" s="36">
        <v>0</v>
      </c>
      <c r="E29" s="36">
        <v>0</v>
      </c>
      <c r="F29" s="34">
        <v>0</v>
      </c>
    </row>
    <row r="30" spans="1:6" ht="7.5" customHeight="1">
      <c r="A30" s="38"/>
      <c r="B30" s="39"/>
      <c r="C30" s="39"/>
      <c r="D30" s="39"/>
      <c r="E30" s="40"/>
      <c r="F30" s="40"/>
    </row>
    <row r="31" spans="1:6" ht="12.75">
      <c r="A31" s="5"/>
      <c r="B31" s="6"/>
      <c r="C31" s="6"/>
      <c r="D31" s="6"/>
      <c r="E31" s="7"/>
      <c r="F31" s="7"/>
    </row>
    <row r="32" spans="1:6" ht="12.75">
      <c r="A32" s="134"/>
      <c r="B32" s="134"/>
      <c r="C32" s="134"/>
      <c r="D32" s="134"/>
      <c r="E32" s="134"/>
      <c r="F32" s="134"/>
    </row>
    <row r="33" spans="1:6" ht="22.5" customHeight="1">
      <c r="A33" s="134"/>
      <c r="B33" s="134"/>
      <c r="C33" s="134"/>
      <c r="D33" s="134"/>
      <c r="E33" s="134"/>
      <c r="F33" s="134"/>
    </row>
  </sheetData>
  <sheetProtection/>
  <mergeCells count="12">
    <mergeCell ref="E8:E10"/>
    <mergeCell ref="F8:F10"/>
    <mergeCell ref="A5:F5"/>
    <mergeCell ref="A6:F6"/>
    <mergeCell ref="A7:F7"/>
    <mergeCell ref="A22:B22"/>
    <mergeCell ref="A32:F33"/>
    <mergeCell ref="A8:A10"/>
    <mergeCell ref="B8:B10"/>
    <mergeCell ref="C8:C10"/>
    <mergeCell ref="D8:D10"/>
    <mergeCell ref="A12:B12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0" r:id="rId1"/>
  <headerFooter alignWithMargins="0">
    <oddHeader>&amp;RZ&amp;"Times New Roman,Normalny"&amp;8ałącznik Nr 2 do Sprawozdania
z wykonania budżetu
Powiatu Opatowskiego za 2012 rok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97"/>
  <sheetViews>
    <sheetView showGridLines="0" tabSelected="1" workbookViewId="0" topLeftCell="A7">
      <pane ySplit="4125" topLeftCell="A28" activePane="bottomLeft" state="split"/>
      <selection pane="topLeft" activeCell="A10" sqref="A10:U93"/>
      <selection pane="bottomLeft" activeCell="J97" sqref="J97"/>
    </sheetView>
  </sheetViews>
  <sheetFormatPr defaultColWidth="9.00390625" defaultRowHeight="12.75"/>
  <cols>
    <col min="1" max="1" width="3.75390625" style="76" customWidth="1"/>
    <col min="2" max="2" width="4.25390625" style="76" customWidth="1"/>
    <col min="3" max="3" width="5.625" style="76" customWidth="1"/>
    <col min="4" max="4" width="5.375" style="76" customWidth="1"/>
    <col min="5" max="5" width="5.00390625" style="76" customWidth="1"/>
    <col min="6" max="6" width="4.25390625" style="76" customWidth="1"/>
    <col min="7" max="7" width="8.875" style="76" customWidth="1"/>
    <col min="8" max="8" width="6.625" style="76" customWidth="1"/>
    <col min="9" max="9" width="9.25390625" style="76" customWidth="1"/>
    <col min="10" max="10" width="10.125" style="76" customWidth="1"/>
    <col min="11" max="11" width="8.375" style="76" customWidth="1"/>
    <col min="12" max="12" width="8.625" style="76" customWidth="1"/>
    <col min="13" max="13" width="8.125" style="76" customWidth="1"/>
    <col min="14" max="14" width="8.00390625" style="76" customWidth="1"/>
    <col min="15" max="15" width="8.125" style="76" customWidth="1"/>
    <col min="16" max="17" width="7.25390625" style="76" customWidth="1"/>
    <col min="18" max="19" width="8.625" style="76" customWidth="1"/>
    <col min="20" max="20" width="8.25390625" style="76" customWidth="1"/>
    <col min="21" max="21" width="8.125" style="76" customWidth="1"/>
    <col min="22" max="16384" width="9.125" style="76" customWidth="1"/>
  </cols>
  <sheetData>
    <row r="1" spans="19:22" ht="12.75">
      <c r="S1" s="177"/>
      <c r="T1" s="178"/>
      <c r="U1" s="86"/>
      <c r="V1" s="86"/>
    </row>
    <row r="2" spans="1:22" ht="12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179"/>
      <c r="T2" s="180"/>
      <c r="U2" s="180"/>
      <c r="V2" s="180"/>
    </row>
    <row r="3" spans="1:22" ht="12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79"/>
      <c r="T3" s="180"/>
      <c r="U3" s="180"/>
      <c r="V3" s="180"/>
    </row>
    <row r="4" spans="1:22" ht="9.7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1:22" ht="9.75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80"/>
    </row>
    <row r="6" spans="1:22" ht="9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0"/>
    </row>
    <row r="7" spans="1:22" ht="15.75">
      <c r="A7" s="183" t="s">
        <v>310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80"/>
    </row>
    <row r="8" spans="1:22" ht="15.75">
      <c r="A8" s="184" t="s">
        <v>309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80"/>
    </row>
    <row r="9" spans="1:22" ht="10.5" thickBot="1">
      <c r="A9" s="182" t="s">
        <v>21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80"/>
    </row>
    <row r="10" spans="1:22" ht="15" customHeight="1">
      <c r="A10" s="169" t="s">
        <v>172</v>
      </c>
      <c r="B10" s="161" t="s">
        <v>171</v>
      </c>
      <c r="C10" s="161" t="s">
        <v>308</v>
      </c>
      <c r="D10" s="161"/>
      <c r="E10" s="161" t="s">
        <v>307</v>
      </c>
      <c r="F10" s="161"/>
      <c r="G10" s="151" t="s">
        <v>306</v>
      </c>
      <c r="H10" s="154" t="s">
        <v>59</v>
      </c>
      <c r="I10" s="160" t="s">
        <v>305</v>
      </c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2"/>
      <c r="V10" s="80"/>
    </row>
    <row r="11" spans="1:22" ht="15.75" customHeight="1">
      <c r="A11" s="170"/>
      <c r="B11" s="163"/>
      <c r="C11" s="163"/>
      <c r="D11" s="163"/>
      <c r="E11" s="163"/>
      <c r="F11" s="163"/>
      <c r="G11" s="152"/>
      <c r="H11" s="155"/>
      <c r="I11" s="158" t="s">
        <v>304</v>
      </c>
      <c r="J11" s="163" t="s">
        <v>298</v>
      </c>
      <c r="K11" s="163"/>
      <c r="L11" s="163"/>
      <c r="M11" s="163"/>
      <c r="N11" s="163"/>
      <c r="O11" s="163"/>
      <c r="P11" s="163"/>
      <c r="Q11" s="163"/>
      <c r="R11" s="163" t="s">
        <v>303</v>
      </c>
      <c r="S11" s="163" t="s">
        <v>298</v>
      </c>
      <c r="T11" s="163"/>
      <c r="U11" s="172"/>
      <c r="V11" s="80"/>
    </row>
    <row r="12" spans="1:22" ht="9.75" customHeight="1">
      <c r="A12" s="170"/>
      <c r="B12" s="163"/>
      <c r="C12" s="163"/>
      <c r="D12" s="163"/>
      <c r="E12" s="163"/>
      <c r="F12" s="163"/>
      <c r="G12" s="152"/>
      <c r="H12" s="155"/>
      <c r="I12" s="158"/>
      <c r="J12" s="163"/>
      <c r="K12" s="163"/>
      <c r="L12" s="163"/>
      <c r="M12" s="163"/>
      <c r="N12" s="163"/>
      <c r="O12" s="163"/>
      <c r="P12" s="163"/>
      <c r="Q12" s="163"/>
      <c r="R12" s="163"/>
      <c r="S12" s="163" t="s">
        <v>302</v>
      </c>
      <c r="T12" s="165" t="s">
        <v>301</v>
      </c>
      <c r="U12" s="166" t="s">
        <v>300</v>
      </c>
      <c r="V12" s="80"/>
    </row>
    <row r="13" spans="1:22" ht="17.25" customHeight="1">
      <c r="A13" s="170"/>
      <c r="B13" s="163"/>
      <c r="C13" s="163"/>
      <c r="D13" s="163"/>
      <c r="E13" s="163"/>
      <c r="F13" s="163"/>
      <c r="G13" s="152"/>
      <c r="H13" s="155"/>
      <c r="I13" s="158"/>
      <c r="J13" s="163" t="s">
        <v>299</v>
      </c>
      <c r="K13" s="163" t="s">
        <v>298</v>
      </c>
      <c r="L13" s="163"/>
      <c r="M13" s="163" t="s">
        <v>297</v>
      </c>
      <c r="N13" s="163" t="s">
        <v>296</v>
      </c>
      <c r="O13" s="163" t="s">
        <v>295</v>
      </c>
      <c r="P13" s="163" t="s">
        <v>294</v>
      </c>
      <c r="Q13" s="163" t="s">
        <v>293</v>
      </c>
      <c r="R13" s="163"/>
      <c r="S13" s="163"/>
      <c r="T13" s="165"/>
      <c r="U13" s="166"/>
      <c r="V13" s="80"/>
    </row>
    <row r="14" spans="1:22" ht="26.25" customHeight="1">
      <c r="A14" s="170"/>
      <c r="B14" s="163"/>
      <c r="C14" s="163"/>
      <c r="D14" s="163"/>
      <c r="E14" s="163"/>
      <c r="F14" s="163"/>
      <c r="G14" s="152"/>
      <c r="H14" s="155"/>
      <c r="I14" s="158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5" t="s">
        <v>292</v>
      </c>
      <c r="U14" s="166"/>
      <c r="V14" s="80"/>
    </row>
    <row r="15" spans="1:22" ht="60.75" customHeight="1" thickBot="1">
      <c r="A15" s="171"/>
      <c r="B15" s="164"/>
      <c r="C15" s="164"/>
      <c r="D15" s="164"/>
      <c r="E15" s="164"/>
      <c r="F15" s="164"/>
      <c r="G15" s="153"/>
      <c r="H15" s="156"/>
      <c r="I15" s="159"/>
      <c r="J15" s="164"/>
      <c r="K15" s="87" t="s">
        <v>291</v>
      </c>
      <c r="L15" s="87" t="s">
        <v>290</v>
      </c>
      <c r="M15" s="164"/>
      <c r="N15" s="164"/>
      <c r="O15" s="164"/>
      <c r="P15" s="164"/>
      <c r="Q15" s="164"/>
      <c r="R15" s="164"/>
      <c r="S15" s="164"/>
      <c r="T15" s="173"/>
      <c r="U15" s="167"/>
      <c r="V15" s="80"/>
    </row>
    <row r="16" spans="1:22" s="83" customFormat="1" ht="15" customHeight="1" thickBot="1">
      <c r="A16" s="88" t="s">
        <v>289</v>
      </c>
      <c r="B16" s="89" t="s">
        <v>288</v>
      </c>
      <c r="C16" s="168" t="s">
        <v>287</v>
      </c>
      <c r="D16" s="168"/>
      <c r="E16" s="168" t="s">
        <v>286</v>
      </c>
      <c r="F16" s="168"/>
      <c r="G16" s="89" t="s">
        <v>285</v>
      </c>
      <c r="H16" s="90" t="s">
        <v>284</v>
      </c>
      <c r="I16" s="88" t="s">
        <v>283</v>
      </c>
      <c r="J16" s="89" t="s">
        <v>282</v>
      </c>
      <c r="K16" s="89" t="s">
        <v>281</v>
      </c>
      <c r="L16" s="89" t="s">
        <v>280</v>
      </c>
      <c r="M16" s="89" t="s">
        <v>279</v>
      </c>
      <c r="N16" s="89" t="s">
        <v>278</v>
      </c>
      <c r="O16" s="89" t="s">
        <v>277</v>
      </c>
      <c r="P16" s="89" t="s">
        <v>276</v>
      </c>
      <c r="Q16" s="89" t="s">
        <v>275</v>
      </c>
      <c r="R16" s="89" t="s">
        <v>274</v>
      </c>
      <c r="S16" s="89" t="s">
        <v>273</v>
      </c>
      <c r="T16" s="90" t="s">
        <v>272</v>
      </c>
      <c r="U16" s="91" t="s">
        <v>271</v>
      </c>
      <c r="V16" s="84"/>
    </row>
    <row r="17" spans="1:22" s="81" customFormat="1" ht="26.25" customHeight="1">
      <c r="A17" s="176" t="s">
        <v>109</v>
      </c>
      <c r="B17" s="92"/>
      <c r="C17" s="157" t="s">
        <v>270</v>
      </c>
      <c r="D17" s="157"/>
      <c r="E17" s="194">
        <f>SUM(E18:F19)</f>
        <v>1360705</v>
      </c>
      <c r="F17" s="194"/>
      <c r="G17" s="93">
        <f>SUM(G18:G19)</f>
        <v>1353082.75</v>
      </c>
      <c r="H17" s="93">
        <f aca="true" t="shared" si="0" ref="H17:H48">SUM(G17/E17)*100</f>
        <v>99.43983082299249</v>
      </c>
      <c r="I17" s="93">
        <f aca="true" t="shared" si="1" ref="I17:U17">SUM(I18:I19)</f>
        <v>1353082.75</v>
      </c>
      <c r="J17" s="93">
        <f t="shared" si="1"/>
        <v>56334.75</v>
      </c>
      <c r="K17" s="93">
        <f t="shared" si="1"/>
        <v>1099</v>
      </c>
      <c r="L17" s="93">
        <f t="shared" si="1"/>
        <v>55235.75</v>
      </c>
      <c r="M17" s="93">
        <f t="shared" si="1"/>
        <v>0</v>
      </c>
      <c r="N17" s="93">
        <f t="shared" si="1"/>
        <v>1700</v>
      </c>
      <c r="O17" s="93">
        <f t="shared" si="1"/>
        <v>1295048</v>
      </c>
      <c r="P17" s="93">
        <f t="shared" si="1"/>
        <v>0</v>
      </c>
      <c r="Q17" s="93">
        <f t="shared" si="1"/>
        <v>0</v>
      </c>
      <c r="R17" s="93">
        <f t="shared" si="1"/>
        <v>0</v>
      </c>
      <c r="S17" s="93">
        <f t="shared" si="1"/>
        <v>0</v>
      </c>
      <c r="T17" s="93">
        <f t="shared" si="1"/>
        <v>0</v>
      </c>
      <c r="U17" s="94">
        <f t="shared" si="1"/>
        <v>0</v>
      </c>
      <c r="V17" s="82"/>
    </row>
    <row r="18" spans="1:22" ht="57.75" customHeight="1">
      <c r="A18" s="174"/>
      <c r="B18" s="95" t="s">
        <v>111</v>
      </c>
      <c r="C18" s="146" t="s">
        <v>269</v>
      </c>
      <c r="D18" s="146"/>
      <c r="E18" s="195">
        <v>1295048</v>
      </c>
      <c r="F18" s="195"/>
      <c r="G18" s="96">
        <v>1295048</v>
      </c>
      <c r="H18" s="96">
        <f t="shared" si="0"/>
        <v>100</v>
      </c>
      <c r="I18" s="96">
        <v>1295048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1295048</v>
      </c>
      <c r="P18" s="96">
        <v>0</v>
      </c>
      <c r="Q18" s="96">
        <v>0</v>
      </c>
      <c r="R18" s="96">
        <f>SUM(S18)</f>
        <v>0</v>
      </c>
      <c r="S18" s="96">
        <v>0</v>
      </c>
      <c r="T18" s="196">
        <v>0</v>
      </c>
      <c r="U18" s="97">
        <v>0</v>
      </c>
      <c r="V18" s="80"/>
    </row>
    <row r="19" spans="1:22" ht="30" customHeight="1">
      <c r="A19" s="175"/>
      <c r="B19" s="95" t="s">
        <v>108</v>
      </c>
      <c r="C19" s="146" t="s">
        <v>180</v>
      </c>
      <c r="D19" s="146"/>
      <c r="E19" s="195">
        <v>65657</v>
      </c>
      <c r="F19" s="195"/>
      <c r="G19" s="96">
        <v>58034.75</v>
      </c>
      <c r="H19" s="96">
        <f t="shared" si="0"/>
        <v>88.39080372237538</v>
      </c>
      <c r="I19" s="96">
        <v>58034.75</v>
      </c>
      <c r="J19" s="96">
        <v>56334.75</v>
      </c>
      <c r="K19" s="96">
        <v>1099</v>
      </c>
      <c r="L19" s="96">
        <v>55235.75</v>
      </c>
      <c r="M19" s="96">
        <v>0</v>
      </c>
      <c r="N19" s="96">
        <v>1700</v>
      </c>
      <c r="O19" s="96">
        <v>0</v>
      </c>
      <c r="P19" s="96">
        <v>0</v>
      </c>
      <c r="Q19" s="96">
        <v>0</v>
      </c>
      <c r="R19" s="96">
        <f>SUM(S19)</f>
        <v>0</v>
      </c>
      <c r="S19" s="96">
        <v>0</v>
      </c>
      <c r="T19" s="196">
        <v>0</v>
      </c>
      <c r="U19" s="97">
        <v>0</v>
      </c>
      <c r="V19" s="80"/>
    </row>
    <row r="20" spans="1:22" s="81" customFormat="1" ht="14.25" customHeight="1">
      <c r="A20" s="141" t="s">
        <v>127</v>
      </c>
      <c r="B20" s="98"/>
      <c r="C20" s="145" t="s">
        <v>268</v>
      </c>
      <c r="D20" s="145"/>
      <c r="E20" s="197">
        <f>SUM(E21:F22)</f>
        <v>381268</v>
      </c>
      <c r="F20" s="197"/>
      <c r="G20" s="99">
        <f>SUM(G21:G22)</f>
        <v>377469.72</v>
      </c>
      <c r="H20" s="99">
        <f t="shared" si="0"/>
        <v>99.00377687086248</v>
      </c>
      <c r="I20" s="99">
        <f aca="true" t="shared" si="2" ref="I20:O20">SUM(I21:I22)</f>
        <v>377469.72</v>
      </c>
      <c r="J20" s="99">
        <f t="shared" si="2"/>
        <v>160208.2</v>
      </c>
      <c r="K20" s="99">
        <f t="shared" si="2"/>
        <v>0</v>
      </c>
      <c r="L20" s="99">
        <f t="shared" si="2"/>
        <v>160208.2</v>
      </c>
      <c r="M20" s="99">
        <f t="shared" si="2"/>
        <v>0</v>
      </c>
      <c r="N20" s="99">
        <f t="shared" si="2"/>
        <v>217261.52</v>
      </c>
      <c r="O20" s="99">
        <f t="shared" si="2"/>
        <v>0</v>
      </c>
      <c r="P20" s="99">
        <v>0</v>
      </c>
      <c r="Q20" s="99">
        <f>SUM(Q21:Q22)</f>
        <v>0</v>
      </c>
      <c r="R20" s="99">
        <f>SUM(R21:R22)</f>
        <v>0</v>
      </c>
      <c r="S20" s="99">
        <f>SUM(S21:S22)</f>
        <v>0</v>
      </c>
      <c r="T20" s="99">
        <f>SUM(T21:T22)</f>
        <v>0</v>
      </c>
      <c r="U20" s="100">
        <f>SUM(U21:U22)</f>
        <v>0</v>
      </c>
      <c r="V20" s="82"/>
    </row>
    <row r="21" spans="1:22" ht="22.5" customHeight="1">
      <c r="A21" s="174"/>
      <c r="B21" s="95" t="s">
        <v>126</v>
      </c>
      <c r="C21" s="146" t="s">
        <v>267</v>
      </c>
      <c r="D21" s="146"/>
      <c r="E21" s="195">
        <v>222568</v>
      </c>
      <c r="F21" s="195"/>
      <c r="G21" s="96">
        <v>220561.52</v>
      </c>
      <c r="H21" s="96">
        <f t="shared" si="0"/>
        <v>99.09848675460982</v>
      </c>
      <c r="I21" s="96">
        <v>220561.52</v>
      </c>
      <c r="J21" s="96">
        <v>3300</v>
      </c>
      <c r="K21" s="96">
        <v>0</v>
      </c>
      <c r="L21" s="96">
        <v>3300</v>
      </c>
      <c r="M21" s="96">
        <v>0</v>
      </c>
      <c r="N21" s="96">
        <v>217261.52</v>
      </c>
      <c r="O21" s="96">
        <v>0</v>
      </c>
      <c r="P21" s="96">
        <v>0</v>
      </c>
      <c r="Q21" s="96">
        <v>0</v>
      </c>
      <c r="R21" s="96">
        <f>SUM(S21)</f>
        <v>0</v>
      </c>
      <c r="S21" s="96">
        <v>0</v>
      </c>
      <c r="T21" s="196">
        <v>0</v>
      </c>
      <c r="U21" s="97">
        <v>0</v>
      </c>
      <c r="V21" s="80"/>
    </row>
    <row r="22" spans="1:22" ht="36.75" customHeight="1">
      <c r="A22" s="175"/>
      <c r="B22" s="95" t="s">
        <v>266</v>
      </c>
      <c r="C22" s="146" t="s">
        <v>265</v>
      </c>
      <c r="D22" s="146"/>
      <c r="E22" s="195">
        <v>158700</v>
      </c>
      <c r="F22" s="195"/>
      <c r="G22" s="96">
        <v>156908.2</v>
      </c>
      <c r="H22" s="96">
        <f t="shared" si="0"/>
        <v>98.87095148078136</v>
      </c>
      <c r="I22" s="96">
        <v>156908.2</v>
      </c>
      <c r="J22" s="96">
        <v>156908.2</v>
      </c>
      <c r="K22" s="96">
        <v>0</v>
      </c>
      <c r="L22" s="96">
        <v>156908.2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f>SUM(S22)</f>
        <v>0</v>
      </c>
      <c r="S22" s="96">
        <v>0</v>
      </c>
      <c r="T22" s="196">
        <v>0</v>
      </c>
      <c r="U22" s="97">
        <v>0</v>
      </c>
      <c r="V22" s="80"/>
    </row>
    <row r="23" spans="1:22" s="81" customFormat="1" ht="20.25" customHeight="1">
      <c r="A23" s="141" t="s">
        <v>88</v>
      </c>
      <c r="B23" s="98"/>
      <c r="C23" s="145" t="s">
        <v>264</v>
      </c>
      <c r="D23" s="145"/>
      <c r="E23" s="197">
        <f>SUM(E24:F26)</f>
        <v>7607328</v>
      </c>
      <c r="F23" s="197"/>
      <c r="G23" s="99">
        <f>SUM(G24:G26)</f>
        <v>7408599.22</v>
      </c>
      <c r="H23" s="99">
        <f t="shared" si="0"/>
        <v>97.3876664710658</v>
      </c>
      <c r="I23" s="99">
        <f aca="true" t="shared" si="3" ref="I23:O23">SUM(I24:I26)</f>
        <v>4277463.05</v>
      </c>
      <c r="J23" s="99">
        <f t="shared" si="3"/>
        <v>4264018.68</v>
      </c>
      <c r="K23" s="99">
        <f t="shared" si="3"/>
        <v>887474.78</v>
      </c>
      <c r="L23" s="99">
        <f t="shared" si="3"/>
        <v>3376543.9</v>
      </c>
      <c r="M23" s="99">
        <f t="shared" si="3"/>
        <v>0</v>
      </c>
      <c r="N23" s="99">
        <f t="shared" si="3"/>
        <v>13444.37</v>
      </c>
      <c r="O23" s="99">
        <f t="shared" si="3"/>
        <v>0</v>
      </c>
      <c r="P23" s="99">
        <v>0</v>
      </c>
      <c r="Q23" s="99">
        <v>0</v>
      </c>
      <c r="R23" s="99">
        <f>SUM(R24:R26)</f>
        <v>3131136.17</v>
      </c>
      <c r="S23" s="99">
        <f>SUM(S24:S26)</f>
        <v>3131136.17</v>
      </c>
      <c r="T23" s="99">
        <f>SUM(T25:T26)</f>
        <v>0</v>
      </c>
      <c r="U23" s="100">
        <f>SUM(U25:U26)</f>
        <v>0</v>
      </c>
      <c r="V23" s="82"/>
    </row>
    <row r="24" spans="1:22" s="81" customFormat="1" ht="46.5" customHeight="1">
      <c r="A24" s="142"/>
      <c r="B24" s="95" t="s">
        <v>263</v>
      </c>
      <c r="C24" s="137" t="s">
        <v>262</v>
      </c>
      <c r="D24" s="138"/>
      <c r="E24" s="195">
        <v>49243</v>
      </c>
      <c r="F24" s="195"/>
      <c r="G24" s="96">
        <v>0</v>
      </c>
      <c r="H24" s="96">
        <f t="shared" si="0"/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196">
        <v>0</v>
      </c>
      <c r="U24" s="97">
        <v>0</v>
      </c>
      <c r="V24" s="82"/>
    </row>
    <row r="25" spans="1:22" ht="34.5" customHeight="1">
      <c r="A25" s="174"/>
      <c r="B25" s="95" t="s">
        <v>89</v>
      </c>
      <c r="C25" s="137" t="s">
        <v>261</v>
      </c>
      <c r="D25" s="138"/>
      <c r="E25" s="198">
        <v>4225393</v>
      </c>
      <c r="F25" s="199"/>
      <c r="G25" s="96">
        <v>4082617.63</v>
      </c>
      <c r="H25" s="96">
        <f t="shared" si="0"/>
        <v>96.62101560730564</v>
      </c>
      <c r="I25" s="96">
        <v>2641389.86</v>
      </c>
      <c r="J25" s="96">
        <v>2627945.49</v>
      </c>
      <c r="K25" s="96">
        <v>887474.78</v>
      </c>
      <c r="L25" s="96">
        <v>1740470.71</v>
      </c>
      <c r="M25" s="96">
        <v>0</v>
      </c>
      <c r="N25" s="96">
        <v>13444.37</v>
      </c>
      <c r="O25" s="96">
        <v>0</v>
      </c>
      <c r="P25" s="96">
        <v>0</v>
      </c>
      <c r="Q25" s="96">
        <v>0</v>
      </c>
      <c r="R25" s="96">
        <v>1441227.77</v>
      </c>
      <c r="S25" s="96">
        <v>1441227.77</v>
      </c>
      <c r="T25" s="196">
        <v>0</v>
      </c>
      <c r="U25" s="97">
        <v>0</v>
      </c>
      <c r="V25" s="80"/>
    </row>
    <row r="26" spans="1:22" ht="42" customHeight="1">
      <c r="A26" s="175"/>
      <c r="B26" s="95" t="s">
        <v>87</v>
      </c>
      <c r="C26" s="146" t="s">
        <v>238</v>
      </c>
      <c r="D26" s="146"/>
      <c r="E26" s="195">
        <v>3332692</v>
      </c>
      <c r="F26" s="195"/>
      <c r="G26" s="96">
        <v>3325981.59</v>
      </c>
      <c r="H26" s="96">
        <f t="shared" si="0"/>
        <v>99.79864896005991</v>
      </c>
      <c r="I26" s="96">
        <v>1636073.19</v>
      </c>
      <c r="J26" s="96">
        <v>1636073.19</v>
      </c>
      <c r="K26" s="96">
        <v>0</v>
      </c>
      <c r="L26" s="96">
        <v>1636073.19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1689908.4</v>
      </c>
      <c r="S26" s="96">
        <v>1689908.4</v>
      </c>
      <c r="T26" s="196">
        <v>0</v>
      </c>
      <c r="U26" s="97">
        <v>0</v>
      </c>
      <c r="V26" s="80"/>
    </row>
    <row r="27" spans="1:22" s="81" customFormat="1" ht="32.25" customHeight="1">
      <c r="A27" s="141" t="s">
        <v>107</v>
      </c>
      <c r="B27" s="98"/>
      <c r="C27" s="145" t="s">
        <v>260</v>
      </c>
      <c r="D27" s="145"/>
      <c r="E27" s="197">
        <f>SUM(E28)</f>
        <v>97000</v>
      </c>
      <c r="F27" s="197"/>
      <c r="G27" s="99">
        <f>SUM(G28)</f>
        <v>30136.91</v>
      </c>
      <c r="H27" s="99">
        <f t="shared" si="0"/>
        <v>31.068979381443302</v>
      </c>
      <c r="I27" s="99">
        <f aca="true" t="shared" si="4" ref="I27:O27">SUM(I28)</f>
        <v>30136.91</v>
      </c>
      <c r="J27" s="99">
        <f t="shared" si="4"/>
        <v>30136.91</v>
      </c>
      <c r="K27" s="99">
        <f t="shared" si="4"/>
        <v>14836</v>
      </c>
      <c r="L27" s="99">
        <f t="shared" si="4"/>
        <v>15300.91</v>
      </c>
      <c r="M27" s="99">
        <f t="shared" si="4"/>
        <v>0</v>
      </c>
      <c r="N27" s="99">
        <f t="shared" si="4"/>
        <v>0</v>
      </c>
      <c r="O27" s="99">
        <f t="shared" si="4"/>
        <v>0</v>
      </c>
      <c r="P27" s="99">
        <v>0</v>
      </c>
      <c r="Q27" s="99">
        <f>SUM(Q28)</f>
        <v>0</v>
      </c>
      <c r="R27" s="99">
        <f>SUM(R28)</f>
        <v>0</v>
      </c>
      <c r="S27" s="99">
        <f>SUM(S28)</f>
        <v>0</v>
      </c>
      <c r="T27" s="99">
        <f>SUM(T28)</f>
        <v>0</v>
      </c>
      <c r="U27" s="100">
        <f>SUM(U28)</f>
        <v>0</v>
      </c>
      <c r="V27" s="82"/>
    </row>
    <row r="28" spans="1:22" ht="44.25" customHeight="1">
      <c r="A28" s="175"/>
      <c r="B28" s="95" t="s">
        <v>106</v>
      </c>
      <c r="C28" s="137" t="s">
        <v>259</v>
      </c>
      <c r="D28" s="138"/>
      <c r="E28" s="198">
        <v>97000</v>
      </c>
      <c r="F28" s="199"/>
      <c r="G28" s="96">
        <v>30136.91</v>
      </c>
      <c r="H28" s="96">
        <f t="shared" si="0"/>
        <v>31.068979381443302</v>
      </c>
      <c r="I28" s="96">
        <v>30136.91</v>
      </c>
      <c r="J28" s="96">
        <v>30136.91</v>
      </c>
      <c r="K28" s="96">
        <v>14836</v>
      </c>
      <c r="L28" s="96">
        <v>15300.91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196">
        <v>0</v>
      </c>
      <c r="U28" s="97">
        <v>0</v>
      </c>
      <c r="V28" s="80"/>
    </row>
    <row r="29" spans="1:22" s="81" customFormat="1" ht="24.75" customHeight="1">
      <c r="A29" s="141" t="s">
        <v>103</v>
      </c>
      <c r="B29" s="98"/>
      <c r="C29" s="139" t="s">
        <v>258</v>
      </c>
      <c r="D29" s="140"/>
      <c r="E29" s="200">
        <f>SUM(E30:F33)</f>
        <v>596803</v>
      </c>
      <c r="F29" s="201"/>
      <c r="G29" s="99">
        <f>SUM(G30:G33)</f>
        <v>393931.95999999996</v>
      </c>
      <c r="H29" s="99">
        <f t="shared" si="0"/>
        <v>66.00703414694631</v>
      </c>
      <c r="I29" s="99">
        <f>SUM(I30:I33)</f>
        <v>366136.95999999996</v>
      </c>
      <c r="J29" s="99">
        <f>SUM(J30:J33)</f>
        <v>366136.95999999996</v>
      </c>
      <c r="K29" s="99">
        <f>SUM(K30:K33)</f>
        <v>229954.75</v>
      </c>
      <c r="L29" s="99">
        <f>SUM(L30:L33)</f>
        <v>136182.21</v>
      </c>
      <c r="M29" s="99">
        <f>SUM(M31:M33)</f>
        <v>0</v>
      </c>
      <c r="N29" s="99">
        <f>SUM(N30:N33)</f>
        <v>0</v>
      </c>
      <c r="O29" s="99">
        <f>SUM(O31:O33)</f>
        <v>0</v>
      </c>
      <c r="P29" s="99">
        <v>0</v>
      </c>
      <c r="Q29" s="99">
        <f>SUM(Q31:Q33)</f>
        <v>0</v>
      </c>
      <c r="R29" s="99">
        <f>SUM(R30:R33)</f>
        <v>27795</v>
      </c>
      <c r="S29" s="99">
        <f>SUM(S30:S33)</f>
        <v>27795</v>
      </c>
      <c r="T29" s="99">
        <f>SUM(T31:T33)</f>
        <v>0</v>
      </c>
      <c r="U29" s="100">
        <f>SUM(U31:U33)</f>
        <v>0</v>
      </c>
      <c r="V29" s="82"/>
    </row>
    <row r="30" spans="1:22" s="81" customFormat="1" ht="49.5" customHeight="1">
      <c r="A30" s="142"/>
      <c r="B30" s="95" t="s">
        <v>257</v>
      </c>
      <c r="C30" s="143" t="s">
        <v>256</v>
      </c>
      <c r="D30" s="144"/>
      <c r="E30" s="202">
        <v>106000</v>
      </c>
      <c r="F30" s="203"/>
      <c r="G30" s="96">
        <v>87415.78</v>
      </c>
      <c r="H30" s="96">
        <f t="shared" si="0"/>
        <v>82.46771698113207</v>
      </c>
      <c r="I30" s="96">
        <v>59620.78</v>
      </c>
      <c r="J30" s="96">
        <v>59620.78</v>
      </c>
      <c r="K30" s="96">
        <v>13500</v>
      </c>
      <c r="L30" s="96">
        <v>46120.78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27795</v>
      </c>
      <c r="S30" s="96">
        <v>27795</v>
      </c>
      <c r="T30" s="196">
        <v>0</v>
      </c>
      <c r="U30" s="97">
        <v>0</v>
      </c>
      <c r="V30" s="82"/>
    </row>
    <row r="31" spans="1:22" ht="59.25" customHeight="1">
      <c r="A31" s="142"/>
      <c r="B31" s="95" t="s">
        <v>105</v>
      </c>
      <c r="C31" s="137" t="s">
        <v>255</v>
      </c>
      <c r="D31" s="138"/>
      <c r="E31" s="198">
        <v>223714</v>
      </c>
      <c r="F31" s="199"/>
      <c r="G31" s="96">
        <v>39432</v>
      </c>
      <c r="H31" s="96">
        <f t="shared" si="0"/>
        <v>17.626076150799683</v>
      </c>
      <c r="I31" s="96">
        <v>39432</v>
      </c>
      <c r="J31" s="96">
        <v>39432</v>
      </c>
      <c r="K31" s="96">
        <v>0</v>
      </c>
      <c r="L31" s="96">
        <v>39432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f>SUM(S31)</f>
        <v>0</v>
      </c>
      <c r="S31" s="96">
        <v>0</v>
      </c>
      <c r="T31" s="196">
        <v>0</v>
      </c>
      <c r="U31" s="97">
        <v>0</v>
      </c>
      <c r="V31" s="80"/>
    </row>
    <row r="32" spans="1:22" ht="45.75" customHeight="1">
      <c r="A32" s="142"/>
      <c r="B32" s="95" t="s">
        <v>104</v>
      </c>
      <c r="C32" s="137" t="s">
        <v>254</v>
      </c>
      <c r="D32" s="138"/>
      <c r="E32" s="198">
        <v>5000</v>
      </c>
      <c r="F32" s="199"/>
      <c r="G32" s="96">
        <v>5000</v>
      </c>
      <c r="H32" s="96">
        <f t="shared" si="0"/>
        <v>100</v>
      </c>
      <c r="I32" s="96">
        <v>5000</v>
      </c>
      <c r="J32" s="96">
        <v>5000</v>
      </c>
      <c r="K32" s="96">
        <v>0</v>
      </c>
      <c r="L32" s="96">
        <v>5000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f>SUM(S32)</f>
        <v>0</v>
      </c>
      <c r="S32" s="96">
        <v>0</v>
      </c>
      <c r="T32" s="196">
        <v>0</v>
      </c>
      <c r="U32" s="97">
        <v>0</v>
      </c>
      <c r="V32" s="80"/>
    </row>
    <row r="33" spans="1:22" ht="29.25" customHeight="1">
      <c r="A33" s="142"/>
      <c r="B33" s="95" t="s">
        <v>102</v>
      </c>
      <c r="C33" s="137" t="s">
        <v>253</v>
      </c>
      <c r="D33" s="138"/>
      <c r="E33" s="198">
        <v>262089</v>
      </c>
      <c r="F33" s="199"/>
      <c r="G33" s="96">
        <v>262084.18</v>
      </c>
      <c r="H33" s="96">
        <f t="shared" si="0"/>
        <v>99.99816093006574</v>
      </c>
      <c r="I33" s="96">
        <v>262084.18</v>
      </c>
      <c r="J33" s="96">
        <v>262084.18</v>
      </c>
      <c r="K33" s="96">
        <v>216454.75</v>
      </c>
      <c r="L33" s="96">
        <v>45629.43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f>SUM(S33)</f>
        <v>0</v>
      </c>
      <c r="S33" s="96">
        <v>0</v>
      </c>
      <c r="T33" s="196">
        <v>0</v>
      </c>
      <c r="U33" s="97">
        <v>0</v>
      </c>
      <c r="V33" s="80"/>
    </row>
    <row r="34" spans="1:22" s="81" customFormat="1" ht="20.25" customHeight="1">
      <c r="A34" s="141" t="s">
        <v>124</v>
      </c>
      <c r="B34" s="98"/>
      <c r="C34" s="145" t="s">
        <v>252</v>
      </c>
      <c r="D34" s="145"/>
      <c r="E34" s="197">
        <f>SUM(E35)</f>
        <v>1224551</v>
      </c>
      <c r="F34" s="197"/>
      <c r="G34" s="99">
        <f>SUM(G35)</f>
        <v>19200</v>
      </c>
      <c r="H34" s="99">
        <f t="shared" si="0"/>
        <v>1.5679216300505245</v>
      </c>
      <c r="I34" s="99">
        <f>SUM(I35)</f>
        <v>0</v>
      </c>
      <c r="J34" s="99">
        <f>SUM(J35)</f>
        <v>0</v>
      </c>
      <c r="K34" s="99">
        <f>SUM(K35)</f>
        <v>0</v>
      </c>
      <c r="L34" s="99">
        <f>SUM(L35)</f>
        <v>0</v>
      </c>
      <c r="M34" s="99">
        <v>0</v>
      </c>
      <c r="N34" s="99">
        <f>SUM(N35)</f>
        <v>0</v>
      </c>
      <c r="O34" s="99">
        <f>SUM(O35)</f>
        <v>0</v>
      </c>
      <c r="P34" s="99">
        <v>0</v>
      </c>
      <c r="Q34" s="99">
        <f>SUM(Q35)</f>
        <v>0</v>
      </c>
      <c r="R34" s="99">
        <f>SUM(R35)</f>
        <v>19200</v>
      </c>
      <c r="S34" s="99">
        <f>SUM(S35)</f>
        <v>19200</v>
      </c>
      <c r="T34" s="99">
        <f>SUM(T35)</f>
        <v>19200</v>
      </c>
      <c r="U34" s="100">
        <f>SUM(U35)</f>
        <v>0</v>
      </c>
      <c r="V34" s="82"/>
    </row>
    <row r="35" spans="1:22" ht="29.25" customHeight="1">
      <c r="A35" s="175"/>
      <c r="B35" s="95" t="s">
        <v>123</v>
      </c>
      <c r="C35" s="146" t="s">
        <v>180</v>
      </c>
      <c r="D35" s="146"/>
      <c r="E35" s="195">
        <v>1224551</v>
      </c>
      <c r="F35" s="195"/>
      <c r="G35" s="96">
        <v>19200</v>
      </c>
      <c r="H35" s="96">
        <f t="shared" si="0"/>
        <v>1.5679216300505245</v>
      </c>
      <c r="I35" s="96">
        <f>SUM(J35+M35+N35+O35+P35+Q35)</f>
        <v>0</v>
      </c>
      <c r="J35" s="96">
        <f>SUM(K35:L35)</f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f>SUM(S35)</f>
        <v>19200</v>
      </c>
      <c r="S35" s="96">
        <v>19200</v>
      </c>
      <c r="T35" s="196">
        <v>19200</v>
      </c>
      <c r="U35" s="97">
        <v>0</v>
      </c>
      <c r="V35" s="80"/>
    </row>
    <row r="36" spans="1:22" s="81" customFormat="1" ht="32.25" customHeight="1">
      <c r="A36" s="141" t="s">
        <v>79</v>
      </c>
      <c r="B36" s="98"/>
      <c r="C36" s="145" t="s">
        <v>251</v>
      </c>
      <c r="D36" s="145"/>
      <c r="E36" s="197">
        <f>SUM(E37:F42)</f>
        <v>6638430</v>
      </c>
      <c r="F36" s="197"/>
      <c r="G36" s="99">
        <f>SUM(G37:G42)</f>
        <v>5923557.909999999</v>
      </c>
      <c r="H36" s="99">
        <f t="shared" si="0"/>
        <v>89.23130785441738</v>
      </c>
      <c r="I36" s="99">
        <f>SUM(I37:I42)</f>
        <v>5903669.909999999</v>
      </c>
      <c r="J36" s="99">
        <f>SUM(J37:J42)</f>
        <v>5633616.529999999</v>
      </c>
      <c r="K36" s="99">
        <f>SUM(K37:K42)</f>
        <v>4045703.45</v>
      </c>
      <c r="L36" s="99">
        <f>SUM(L37:L42)</f>
        <v>1587913.0799999998</v>
      </c>
      <c r="M36" s="99">
        <f>SUM(M37+M38+M39+M40+M41+M42)</f>
        <v>0</v>
      </c>
      <c r="N36" s="99">
        <f>SUM(N37:N42)</f>
        <v>270053.38</v>
      </c>
      <c r="O36" s="99">
        <f>SUM(O37:O42)</f>
        <v>0</v>
      </c>
      <c r="P36" s="99">
        <v>0</v>
      </c>
      <c r="Q36" s="99">
        <f>SUM(Q37:Q42)</f>
        <v>0</v>
      </c>
      <c r="R36" s="99">
        <f>SUM(R37:R42)</f>
        <v>19888</v>
      </c>
      <c r="S36" s="99">
        <f>SUM(S37:S42)</f>
        <v>19888</v>
      </c>
      <c r="T36" s="99">
        <f>SUM(T37:T42)</f>
        <v>0</v>
      </c>
      <c r="U36" s="100">
        <f>SUM(U37:U42)</f>
        <v>0</v>
      </c>
      <c r="V36" s="82"/>
    </row>
    <row r="37" spans="1:22" ht="32.25" customHeight="1">
      <c r="A37" s="174"/>
      <c r="B37" s="95" t="s">
        <v>101</v>
      </c>
      <c r="C37" s="146" t="s">
        <v>250</v>
      </c>
      <c r="D37" s="146"/>
      <c r="E37" s="195">
        <v>147822</v>
      </c>
      <c r="F37" s="195"/>
      <c r="G37" s="96">
        <v>147822</v>
      </c>
      <c r="H37" s="96">
        <f t="shared" si="0"/>
        <v>100</v>
      </c>
      <c r="I37" s="96">
        <v>147822</v>
      </c>
      <c r="J37" s="96">
        <v>147822</v>
      </c>
      <c r="K37" s="96">
        <v>147822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196">
        <v>0</v>
      </c>
      <c r="U37" s="97"/>
      <c r="V37" s="80"/>
    </row>
    <row r="38" spans="1:22" ht="26.25" customHeight="1">
      <c r="A38" s="174"/>
      <c r="B38" s="95" t="s">
        <v>249</v>
      </c>
      <c r="C38" s="146" t="s">
        <v>248</v>
      </c>
      <c r="D38" s="146"/>
      <c r="E38" s="195">
        <v>275000</v>
      </c>
      <c r="F38" s="195"/>
      <c r="G38" s="96">
        <v>265852.54</v>
      </c>
      <c r="H38" s="96">
        <f t="shared" si="0"/>
        <v>96.6736509090909</v>
      </c>
      <c r="I38" s="96">
        <v>265852.54</v>
      </c>
      <c r="J38" s="96">
        <v>11252.64</v>
      </c>
      <c r="K38" s="96">
        <v>0</v>
      </c>
      <c r="L38" s="96">
        <v>11252.64</v>
      </c>
      <c r="M38" s="96">
        <v>0</v>
      </c>
      <c r="N38" s="96">
        <v>254599.9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196">
        <v>0</v>
      </c>
      <c r="U38" s="97">
        <v>0</v>
      </c>
      <c r="V38" s="80"/>
    </row>
    <row r="39" spans="1:22" ht="29.25" customHeight="1">
      <c r="A39" s="174"/>
      <c r="B39" s="95" t="s">
        <v>165</v>
      </c>
      <c r="C39" s="146" t="s">
        <v>247</v>
      </c>
      <c r="D39" s="146"/>
      <c r="E39" s="195">
        <v>5946411</v>
      </c>
      <c r="F39" s="195"/>
      <c r="G39" s="96">
        <v>5336209.35</v>
      </c>
      <c r="H39" s="96">
        <f t="shared" si="0"/>
        <v>89.73832030782937</v>
      </c>
      <c r="I39" s="96">
        <v>5316321.35</v>
      </c>
      <c r="J39" s="96">
        <v>5315254.85</v>
      </c>
      <c r="K39" s="96">
        <v>3868158.47</v>
      </c>
      <c r="L39" s="96">
        <v>1447096.38</v>
      </c>
      <c r="M39" s="96">
        <v>0</v>
      </c>
      <c r="N39" s="96">
        <v>1066.5</v>
      </c>
      <c r="O39" s="96">
        <v>0</v>
      </c>
      <c r="P39" s="96">
        <v>0</v>
      </c>
      <c r="Q39" s="96">
        <v>0</v>
      </c>
      <c r="R39" s="96">
        <v>19888</v>
      </c>
      <c r="S39" s="96">
        <v>19888</v>
      </c>
      <c r="T39" s="196">
        <v>0</v>
      </c>
      <c r="U39" s="97">
        <v>0</v>
      </c>
      <c r="V39" s="80"/>
    </row>
    <row r="40" spans="1:22" ht="27.75" customHeight="1">
      <c r="A40" s="174"/>
      <c r="B40" s="95" t="s">
        <v>78</v>
      </c>
      <c r="C40" s="146" t="s">
        <v>246</v>
      </c>
      <c r="D40" s="146"/>
      <c r="E40" s="195">
        <v>36697</v>
      </c>
      <c r="F40" s="195"/>
      <c r="G40" s="96">
        <v>36694.96</v>
      </c>
      <c r="H40" s="96">
        <f t="shared" si="0"/>
        <v>99.99444096247649</v>
      </c>
      <c r="I40" s="96">
        <v>36694.96</v>
      </c>
      <c r="J40" s="96">
        <v>24448.1</v>
      </c>
      <c r="K40" s="96">
        <v>16811.58</v>
      </c>
      <c r="L40" s="96">
        <v>7636.52</v>
      </c>
      <c r="M40" s="96">
        <v>0</v>
      </c>
      <c r="N40" s="96">
        <v>12246.86</v>
      </c>
      <c r="O40" s="96">
        <v>0</v>
      </c>
      <c r="P40" s="96">
        <v>0</v>
      </c>
      <c r="Q40" s="96">
        <v>0</v>
      </c>
      <c r="R40" s="96">
        <v>0</v>
      </c>
      <c r="S40" s="96">
        <v>0</v>
      </c>
      <c r="T40" s="196">
        <v>0</v>
      </c>
      <c r="U40" s="97">
        <v>0</v>
      </c>
      <c r="V40" s="80"/>
    </row>
    <row r="41" spans="1:22" ht="53.25" customHeight="1">
      <c r="A41" s="174"/>
      <c r="B41" s="95" t="s">
        <v>245</v>
      </c>
      <c r="C41" s="146" t="s">
        <v>244</v>
      </c>
      <c r="D41" s="146"/>
      <c r="E41" s="195">
        <v>62500</v>
      </c>
      <c r="F41" s="195"/>
      <c r="G41" s="96">
        <v>31211.21</v>
      </c>
      <c r="H41" s="96">
        <f t="shared" si="0"/>
        <v>49.937936</v>
      </c>
      <c r="I41" s="96">
        <v>31211.21</v>
      </c>
      <c r="J41" s="96">
        <v>31211.21</v>
      </c>
      <c r="K41" s="96">
        <v>0</v>
      </c>
      <c r="L41" s="96">
        <v>31211.21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0</v>
      </c>
      <c r="S41" s="96">
        <v>0</v>
      </c>
      <c r="T41" s="196">
        <v>0</v>
      </c>
      <c r="U41" s="97">
        <v>0</v>
      </c>
      <c r="V41" s="80"/>
    </row>
    <row r="42" spans="1:22" ht="34.5" customHeight="1">
      <c r="A42" s="175"/>
      <c r="B42" s="95" t="s">
        <v>243</v>
      </c>
      <c r="C42" s="146" t="s">
        <v>180</v>
      </c>
      <c r="D42" s="146"/>
      <c r="E42" s="195">
        <v>170000</v>
      </c>
      <c r="F42" s="195"/>
      <c r="G42" s="96">
        <v>105767.85</v>
      </c>
      <c r="H42" s="96">
        <f t="shared" si="0"/>
        <v>62.21638235294118</v>
      </c>
      <c r="I42" s="96">
        <v>105767.85</v>
      </c>
      <c r="J42" s="96">
        <v>103627.73</v>
      </c>
      <c r="K42" s="96">
        <v>12911.4</v>
      </c>
      <c r="L42" s="96">
        <v>90716.33</v>
      </c>
      <c r="M42" s="96">
        <v>0</v>
      </c>
      <c r="N42" s="96">
        <v>2140.12</v>
      </c>
      <c r="O42" s="96">
        <v>0</v>
      </c>
      <c r="P42" s="96">
        <v>0</v>
      </c>
      <c r="Q42" s="96">
        <v>0</v>
      </c>
      <c r="R42" s="96">
        <v>0</v>
      </c>
      <c r="S42" s="96">
        <v>0</v>
      </c>
      <c r="T42" s="196">
        <v>0</v>
      </c>
      <c r="U42" s="97">
        <v>0</v>
      </c>
      <c r="V42" s="80"/>
    </row>
    <row r="43" spans="1:22" s="81" customFormat="1" ht="63" customHeight="1">
      <c r="A43" s="141" t="s">
        <v>98</v>
      </c>
      <c r="B43" s="98"/>
      <c r="C43" s="145" t="s">
        <v>242</v>
      </c>
      <c r="D43" s="145"/>
      <c r="E43" s="197">
        <f>SUM(E44:F47)</f>
        <v>3296590</v>
      </c>
      <c r="F43" s="197"/>
      <c r="G43" s="99">
        <f>SUM(G44:G47)</f>
        <v>3276028.48</v>
      </c>
      <c r="H43" s="99">
        <f t="shared" si="0"/>
        <v>99.37627912479259</v>
      </c>
      <c r="I43" s="99">
        <f aca="true" t="shared" si="5" ref="I43:O43">SUM(I44:I47)</f>
        <v>3253834.48</v>
      </c>
      <c r="J43" s="99">
        <f t="shared" si="5"/>
        <v>3082933.83</v>
      </c>
      <c r="K43" s="99">
        <f t="shared" si="5"/>
        <v>2744846.09</v>
      </c>
      <c r="L43" s="99">
        <f t="shared" si="5"/>
        <v>338087.74</v>
      </c>
      <c r="M43" s="99">
        <f t="shared" si="5"/>
        <v>10000</v>
      </c>
      <c r="N43" s="99">
        <f t="shared" si="5"/>
        <v>160900.65</v>
      </c>
      <c r="O43" s="99">
        <f t="shared" si="5"/>
        <v>0</v>
      </c>
      <c r="P43" s="99">
        <v>0</v>
      </c>
      <c r="Q43" s="99">
        <f>SUM(Q44:Q47)</f>
        <v>0</v>
      </c>
      <c r="R43" s="99">
        <f>SUM(R44:R47)</f>
        <v>22194</v>
      </c>
      <c r="S43" s="99">
        <f>SUM(S44:S47)</f>
        <v>22194</v>
      </c>
      <c r="T43" s="99">
        <f>SUM(T44:T47)</f>
        <v>0</v>
      </c>
      <c r="U43" s="100">
        <f>SUM(U44:U47)</f>
        <v>0</v>
      </c>
      <c r="V43" s="82"/>
    </row>
    <row r="44" spans="1:22" ht="56.25" customHeight="1">
      <c r="A44" s="174"/>
      <c r="B44" s="95" t="s">
        <v>100</v>
      </c>
      <c r="C44" s="146" t="s">
        <v>241</v>
      </c>
      <c r="D44" s="146"/>
      <c r="E44" s="195">
        <v>3257630</v>
      </c>
      <c r="F44" s="195"/>
      <c r="G44" s="96">
        <v>3257539.01</v>
      </c>
      <c r="H44" s="96">
        <f t="shared" si="0"/>
        <v>99.99720686511358</v>
      </c>
      <c r="I44" s="96">
        <v>3235345.01</v>
      </c>
      <c r="J44" s="96">
        <v>3074444.36</v>
      </c>
      <c r="K44" s="96">
        <v>2744846.09</v>
      </c>
      <c r="L44" s="96">
        <v>329598.27</v>
      </c>
      <c r="M44" s="96">
        <v>0</v>
      </c>
      <c r="N44" s="96">
        <v>160900.65</v>
      </c>
      <c r="O44" s="96">
        <v>0</v>
      </c>
      <c r="P44" s="96">
        <v>0</v>
      </c>
      <c r="Q44" s="96">
        <v>0</v>
      </c>
      <c r="R44" s="96">
        <v>22194</v>
      </c>
      <c r="S44" s="96">
        <v>22194</v>
      </c>
      <c r="T44" s="196">
        <v>0</v>
      </c>
      <c r="U44" s="97">
        <v>0</v>
      </c>
      <c r="V44" s="80"/>
    </row>
    <row r="45" spans="1:22" ht="33" customHeight="1">
      <c r="A45" s="174"/>
      <c r="B45" s="95" t="s">
        <v>240</v>
      </c>
      <c r="C45" s="146" t="s">
        <v>239</v>
      </c>
      <c r="D45" s="146"/>
      <c r="E45" s="195">
        <v>20000</v>
      </c>
      <c r="F45" s="195"/>
      <c r="G45" s="96">
        <v>6029.47</v>
      </c>
      <c r="H45" s="96">
        <f t="shared" si="0"/>
        <v>30.14735</v>
      </c>
      <c r="I45" s="96">
        <v>6029.47</v>
      </c>
      <c r="J45" s="96">
        <v>6029.47</v>
      </c>
      <c r="K45" s="96">
        <v>0</v>
      </c>
      <c r="L45" s="96">
        <v>6029.47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f>SUM(S45)</f>
        <v>0</v>
      </c>
      <c r="S45" s="96">
        <v>0</v>
      </c>
      <c r="T45" s="196">
        <v>0</v>
      </c>
      <c r="U45" s="97">
        <v>0</v>
      </c>
      <c r="V45" s="80"/>
    </row>
    <row r="46" spans="1:22" ht="39.75" customHeight="1">
      <c r="A46" s="174"/>
      <c r="B46" s="95" t="s">
        <v>97</v>
      </c>
      <c r="C46" s="137" t="s">
        <v>238</v>
      </c>
      <c r="D46" s="138"/>
      <c r="E46" s="202">
        <v>1960</v>
      </c>
      <c r="F46" s="203"/>
      <c r="G46" s="96">
        <v>1960</v>
      </c>
      <c r="H46" s="96">
        <f t="shared" si="0"/>
        <v>100</v>
      </c>
      <c r="I46" s="96">
        <v>1960</v>
      </c>
      <c r="J46" s="96">
        <v>1960</v>
      </c>
      <c r="K46" s="96">
        <v>0</v>
      </c>
      <c r="L46" s="96">
        <v>1960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f>SUM(S46)</f>
        <v>0</v>
      </c>
      <c r="S46" s="96">
        <v>0</v>
      </c>
      <c r="T46" s="196">
        <v>0</v>
      </c>
      <c r="U46" s="97">
        <v>0</v>
      </c>
      <c r="V46" s="80"/>
    </row>
    <row r="47" spans="1:22" ht="30.75" customHeight="1">
      <c r="A47" s="175"/>
      <c r="B47" s="95" t="s">
        <v>237</v>
      </c>
      <c r="C47" s="146" t="s">
        <v>180</v>
      </c>
      <c r="D47" s="146"/>
      <c r="E47" s="195">
        <v>17000</v>
      </c>
      <c r="F47" s="195"/>
      <c r="G47" s="96">
        <v>10500</v>
      </c>
      <c r="H47" s="96">
        <f t="shared" si="0"/>
        <v>61.76470588235294</v>
      </c>
      <c r="I47" s="96">
        <v>10500</v>
      </c>
      <c r="J47" s="96">
        <v>500</v>
      </c>
      <c r="K47" s="96">
        <v>0</v>
      </c>
      <c r="L47" s="96">
        <v>500</v>
      </c>
      <c r="M47" s="96">
        <v>10000</v>
      </c>
      <c r="N47" s="96">
        <v>0</v>
      </c>
      <c r="O47" s="96">
        <v>0</v>
      </c>
      <c r="P47" s="96">
        <v>0</v>
      </c>
      <c r="Q47" s="96">
        <v>0</v>
      </c>
      <c r="R47" s="96">
        <f>SUM(S47)</f>
        <v>0</v>
      </c>
      <c r="S47" s="96">
        <v>0</v>
      </c>
      <c r="T47" s="196">
        <v>0</v>
      </c>
      <c r="U47" s="97">
        <v>0</v>
      </c>
      <c r="V47" s="80"/>
    </row>
    <row r="48" spans="1:22" s="81" customFormat="1" ht="27.75" customHeight="1">
      <c r="A48" s="141" t="s">
        <v>236</v>
      </c>
      <c r="B48" s="98"/>
      <c r="C48" s="145" t="s">
        <v>235</v>
      </c>
      <c r="D48" s="145"/>
      <c r="E48" s="197">
        <f>SUM(E49+E50)</f>
        <v>347349</v>
      </c>
      <c r="F48" s="197"/>
      <c r="G48" s="99">
        <f>SUM(G49)</f>
        <v>88686.67</v>
      </c>
      <c r="H48" s="99">
        <f t="shared" si="0"/>
        <v>25.53243855603442</v>
      </c>
      <c r="I48" s="99">
        <f>SUM(I49+I50)</f>
        <v>88686.67</v>
      </c>
      <c r="J48" s="99">
        <f aca="true" t="shared" si="6" ref="J48:O48">SUM(J49)</f>
        <v>0</v>
      </c>
      <c r="K48" s="99">
        <f t="shared" si="6"/>
        <v>0</v>
      </c>
      <c r="L48" s="99">
        <f t="shared" si="6"/>
        <v>0</v>
      </c>
      <c r="M48" s="99">
        <f t="shared" si="6"/>
        <v>0</v>
      </c>
      <c r="N48" s="99">
        <f t="shared" si="6"/>
        <v>0</v>
      </c>
      <c r="O48" s="99">
        <f t="shared" si="6"/>
        <v>0</v>
      </c>
      <c r="P48" s="99">
        <v>0</v>
      </c>
      <c r="Q48" s="99">
        <f>SUM(Q49)</f>
        <v>88686.67</v>
      </c>
      <c r="R48" s="99">
        <f>SUM(R49)</f>
        <v>0</v>
      </c>
      <c r="S48" s="99">
        <f>SUM(S49)</f>
        <v>0</v>
      </c>
      <c r="T48" s="99">
        <f>SUM(T49)</f>
        <v>0</v>
      </c>
      <c r="U48" s="100">
        <f>SUM(U49)</f>
        <v>0</v>
      </c>
      <c r="V48" s="82"/>
    </row>
    <row r="49" spans="1:22" ht="91.5" customHeight="1">
      <c r="A49" s="142"/>
      <c r="B49" s="95" t="s">
        <v>234</v>
      </c>
      <c r="C49" s="146" t="s">
        <v>233</v>
      </c>
      <c r="D49" s="146"/>
      <c r="E49" s="195">
        <v>96000</v>
      </c>
      <c r="F49" s="195"/>
      <c r="G49" s="96">
        <v>88686.67</v>
      </c>
      <c r="H49" s="96">
        <f aca="true" t="shared" si="7" ref="H49:H80">SUM(G49/E49)*100</f>
        <v>92.38194791666666</v>
      </c>
      <c r="I49" s="96">
        <v>88686.67</v>
      </c>
      <c r="J49" s="96">
        <f>SUM(K49:L49)</f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88686.67</v>
      </c>
      <c r="R49" s="96">
        <f>SUM(S49)</f>
        <v>0</v>
      </c>
      <c r="S49" s="96">
        <v>0</v>
      </c>
      <c r="T49" s="196">
        <v>0</v>
      </c>
      <c r="U49" s="97">
        <v>0</v>
      </c>
      <c r="V49" s="80"/>
    </row>
    <row r="50" spans="1:22" ht="115.5" customHeight="1">
      <c r="A50" s="142"/>
      <c r="B50" s="95" t="s">
        <v>232</v>
      </c>
      <c r="C50" s="137" t="s">
        <v>231</v>
      </c>
      <c r="D50" s="138"/>
      <c r="E50" s="195">
        <v>251349</v>
      </c>
      <c r="F50" s="195"/>
      <c r="G50" s="96">
        <v>0</v>
      </c>
      <c r="H50" s="96">
        <f t="shared" si="7"/>
        <v>0</v>
      </c>
      <c r="I50" s="96">
        <v>0</v>
      </c>
      <c r="J50" s="96">
        <f>SUM(K50:L50)</f>
        <v>0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  <c r="P50" s="96">
        <v>0</v>
      </c>
      <c r="Q50" s="96">
        <v>0</v>
      </c>
      <c r="R50" s="96">
        <f>SUM(S50)</f>
        <v>0</v>
      </c>
      <c r="S50" s="96">
        <v>0</v>
      </c>
      <c r="T50" s="196">
        <v>0</v>
      </c>
      <c r="U50" s="97">
        <v>0</v>
      </c>
      <c r="V50" s="80"/>
    </row>
    <row r="51" spans="1:22" ht="27" customHeight="1">
      <c r="A51" s="101">
        <v>758</v>
      </c>
      <c r="B51" s="95"/>
      <c r="C51" s="139" t="s">
        <v>230</v>
      </c>
      <c r="D51" s="140"/>
      <c r="E51" s="204">
        <f>SUM(E52)</f>
        <v>372017</v>
      </c>
      <c r="F51" s="205"/>
      <c r="G51" s="99">
        <v>0</v>
      </c>
      <c r="H51" s="99">
        <f t="shared" si="7"/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9">
        <f>SUM(S52)</f>
        <v>0</v>
      </c>
      <c r="T51" s="99">
        <f>SUM(T52)</f>
        <v>0</v>
      </c>
      <c r="U51" s="100">
        <f>SUM(U52:U59)</f>
        <v>0</v>
      </c>
      <c r="V51" s="80"/>
    </row>
    <row r="52" spans="1:22" ht="33.75" customHeight="1">
      <c r="A52" s="102"/>
      <c r="B52" s="95" t="s">
        <v>229</v>
      </c>
      <c r="C52" s="137" t="s">
        <v>228</v>
      </c>
      <c r="D52" s="138"/>
      <c r="E52" s="202">
        <v>372017</v>
      </c>
      <c r="F52" s="203"/>
      <c r="G52" s="96">
        <v>0</v>
      </c>
      <c r="H52" s="96">
        <f t="shared" si="7"/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96">
        <v>0</v>
      </c>
      <c r="R52" s="96">
        <v>0</v>
      </c>
      <c r="S52" s="96">
        <v>0</v>
      </c>
      <c r="T52" s="196">
        <v>0</v>
      </c>
      <c r="U52" s="97">
        <v>0</v>
      </c>
      <c r="V52" s="80"/>
    </row>
    <row r="53" spans="1:22" s="81" customFormat="1" ht="26.25" customHeight="1">
      <c r="A53" s="141" t="s">
        <v>85</v>
      </c>
      <c r="B53" s="98"/>
      <c r="C53" s="145" t="s">
        <v>227</v>
      </c>
      <c r="D53" s="145"/>
      <c r="E53" s="197">
        <f>SUM(E54:F61)</f>
        <v>18286672</v>
      </c>
      <c r="F53" s="197"/>
      <c r="G53" s="99">
        <f>SUM(G54:G61)</f>
        <v>18127784.919999998</v>
      </c>
      <c r="H53" s="99">
        <f t="shared" si="7"/>
        <v>99.13113178822258</v>
      </c>
      <c r="I53" s="99">
        <f aca="true" t="shared" si="8" ref="I53:O53">SUM(I54:I61)</f>
        <v>15213674.139999999</v>
      </c>
      <c r="J53" s="99">
        <f t="shared" si="8"/>
        <v>13374174.719999999</v>
      </c>
      <c r="K53" s="99">
        <f t="shared" si="8"/>
        <v>11752802.21</v>
      </c>
      <c r="L53" s="99">
        <f t="shared" si="8"/>
        <v>1621372.51</v>
      </c>
      <c r="M53" s="99">
        <f t="shared" si="8"/>
        <v>1227897.6</v>
      </c>
      <c r="N53" s="99">
        <f t="shared" si="8"/>
        <v>265990.70999999996</v>
      </c>
      <c r="O53" s="99">
        <f t="shared" si="8"/>
        <v>345611.11</v>
      </c>
      <c r="P53" s="99">
        <v>0</v>
      </c>
      <c r="Q53" s="99">
        <f>SUM(Q54:Q61)</f>
        <v>0</v>
      </c>
      <c r="R53" s="99">
        <f>SUM(R54:R61)</f>
        <v>2914110.78</v>
      </c>
      <c r="S53" s="99">
        <f>SUM(S54:S61)</f>
        <v>2914110.78</v>
      </c>
      <c r="T53" s="99">
        <f>SUM(T54:T61)</f>
        <v>2914110.78</v>
      </c>
      <c r="U53" s="100">
        <f>SUM(U54:U61)</f>
        <v>0</v>
      </c>
      <c r="V53" s="82"/>
    </row>
    <row r="54" spans="1:22" ht="37.5" customHeight="1">
      <c r="A54" s="174"/>
      <c r="B54" s="95" t="s">
        <v>226</v>
      </c>
      <c r="C54" s="146" t="s">
        <v>225</v>
      </c>
      <c r="D54" s="146"/>
      <c r="E54" s="195">
        <v>659299</v>
      </c>
      <c r="F54" s="195"/>
      <c r="G54" s="96">
        <v>643246.8</v>
      </c>
      <c r="H54" s="96">
        <f t="shared" si="7"/>
        <v>97.56526249850221</v>
      </c>
      <c r="I54" s="96">
        <v>643246.8</v>
      </c>
      <c r="J54" s="96">
        <v>607916.59</v>
      </c>
      <c r="K54" s="96">
        <v>540148.01</v>
      </c>
      <c r="L54" s="96">
        <v>67768.58</v>
      </c>
      <c r="M54" s="96">
        <v>0</v>
      </c>
      <c r="N54" s="96">
        <v>35330.21</v>
      </c>
      <c r="O54" s="96">
        <v>0</v>
      </c>
      <c r="P54" s="96">
        <v>0</v>
      </c>
      <c r="Q54" s="96">
        <v>0</v>
      </c>
      <c r="R54" s="96">
        <f aca="true" t="shared" si="9" ref="R54:R60">SUM(S54)</f>
        <v>0</v>
      </c>
      <c r="S54" s="96">
        <v>0</v>
      </c>
      <c r="T54" s="196">
        <v>0</v>
      </c>
      <c r="U54" s="97">
        <v>0</v>
      </c>
      <c r="V54" s="80"/>
    </row>
    <row r="55" spans="1:22" ht="30.75" customHeight="1">
      <c r="A55" s="174"/>
      <c r="B55" s="95" t="s">
        <v>224</v>
      </c>
      <c r="C55" s="146" t="s">
        <v>223</v>
      </c>
      <c r="D55" s="146"/>
      <c r="E55" s="195">
        <v>831596</v>
      </c>
      <c r="F55" s="195"/>
      <c r="G55" s="96">
        <v>828596.12</v>
      </c>
      <c r="H55" s="96">
        <f t="shared" si="7"/>
        <v>99.63926233411416</v>
      </c>
      <c r="I55" s="96">
        <v>828596.12</v>
      </c>
      <c r="J55" s="96">
        <v>782573.17</v>
      </c>
      <c r="K55" s="96">
        <v>718948.74</v>
      </c>
      <c r="L55" s="96">
        <v>63624.43</v>
      </c>
      <c r="M55" s="96">
        <v>0</v>
      </c>
      <c r="N55" s="96">
        <v>46022.95</v>
      </c>
      <c r="O55" s="96">
        <v>0</v>
      </c>
      <c r="P55" s="96">
        <v>0</v>
      </c>
      <c r="Q55" s="96">
        <v>0</v>
      </c>
      <c r="R55" s="96">
        <f t="shared" si="9"/>
        <v>0</v>
      </c>
      <c r="S55" s="96">
        <v>0</v>
      </c>
      <c r="T55" s="196">
        <v>0</v>
      </c>
      <c r="U55" s="97">
        <v>0</v>
      </c>
      <c r="V55" s="80"/>
    </row>
    <row r="56" spans="1:22" ht="35.25" customHeight="1">
      <c r="A56" s="174"/>
      <c r="B56" s="95" t="s">
        <v>154</v>
      </c>
      <c r="C56" s="146" t="s">
        <v>222</v>
      </c>
      <c r="D56" s="146"/>
      <c r="E56" s="195">
        <v>4578253</v>
      </c>
      <c r="F56" s="195"/>
      <c r="G56" s="96">
        <v>4574726.87</v>
      </c>
      <c r="H56" s="96">
        <f t="shared" si="7"/>
        <v>99.92298088375632</v>
      </c>
      <c r="I56" s="96">
        <v>4574726.87</v>
      </c>
      <c r="J56" s="96">
        <v>4212099.35</v>
      </c>
      <c r="K56" s="96">
        <v>3828176.92</v>
      </c>
      <c r="L56" s="96">
        <v>383922.43</v>
      </c>
      <c r="M56" s="96">
        <v>329910.3</v>
      </c>
      <c r="N56" s="96">
        <v>32717.22</v>
      </c>
      <c r="O56" s="96">
        <v>0</v>
      </c>
      <c r="P56" s="96">
        <v>0</v>
      </c>
      <c r="Q56" s="96">
        <v>0</v>
      </c>
      <c r="R56" s="96">
        <f t="shared" si="9"/>
        <v>0</v>
      </c>
      <c r="S56" s="96">
        <v>0</v>
      </c>
      <c r="T56" s="196">
        <v>0</v>
      </c>
      <c r="U56" s="97">
        <v>0</v>
      </c>
      <c r="V56" s="80"/>
    </row>
    <row r="57" spans="1:22" ht="32.25" customHeight="1">
      <c r="A57" s="174"/>
      <c r="B57" s="95" t="s">
        <v>153</v>
      </c>
      <c r="C57" s="146" t="s">
        <v>221</v>
      </c>
      <c r="D57" s="146"/>
      <c r="E57" s="195">
        <v>7345655</v>
      </c>
      <c r="F57" s="195"/>
      <c r="G57" s="96">
        <v>7337878</v>
      </c>
      <c r="H57" s="96">
        <f t="shared" si="7"/>
        <v>99.89412788920798</v>
      </c>
      <c r="I57" s="96">
        <v>7337878</v>
      </c>
      <c r="J57" s="96">
        <v>6356288.15</v>
      </c>
      <c r="K57" s="96">
        <v>5416611.15</v>
      </c>
      <c r="L57" s="96">
        <v>939677</v>
      </c>
      <c r="M57" s="96">
        <v>897987.3</v>
      </c>
      <c r="N57" s="96">
        <v>83602.55</v>
      </c>
      <c r="O57" s="96">
        <v>0</v>
      </c>
      <c r="P57" s="96">
        <v>0</v>
      </c>
      <c r="Q57" s="96">
        <v>0</v>
      </c>
      <c r="R57" s="96">
        <f t="shared" si="9"/>
        <v>0</v>
      </c>
      <c r="S57" s="96">
        <v>0</v>
      </c>
      <c r="T57" s="196">
        <v>0</v>
      </c>
      <c r="U57" s="97">
        <v>0</v>
      </c>
      <c r="V57" s="80"/>
    </row>
    <row r="58" spans="1:22" ht="42" customHeight="1">
      <c r="A58" s="174"/>
      <c r="B58" s="95" t="s">
        <v>220</v>
      </c>
      <c r="C58" s="146" t="s">
        <v>219</v>
      </c>
      <c r="D58" s="146"/>
      <c r="E58" s="195">
        <v>1249934</v>
      </c>
      <c r="F58" s="195"/>
      <c r="G58" s="96">
        <v>1238775.55</v>
      </c>
      <c r="H58" s="96">
        <f t="shared" si="7"/>
        <v>99.10727686421843</v>
      </c>
      <c r="I58" s="96">
        <v>1238775.55</v>
      </c>
      <c r="J58" s="96">
        <v>1173179.32</v>
      </c>
      <c r="K58" s="96">
        <v>1098506.9</v>
      </c>
      <c r="L58" s="96">
        <v>74672.42</v>
      </c>
      <c r="M58" s="96">
        <v>0</v>
      </c>
      <c r="N58" s="96">
        <v>65596.23</v>
      </c>
      <c r="O58" s="96">
        <v>0</v>
      </c>
      <c r="P58" s="96">
        <v>0</v>
      </c>
      <c r="Q58" s="96">
        <v>0</v>
      </c>
      <c r="R58" s="96">
        <f t="shared" si="9"/>
        <v>0</v>
      </c>
      <c r="S58" s="96">
        <v>0</v>
      </c>
      <c r="T58" s="196">
        <v>0</v>
      </c>
      <c r="U58" s="97">
        <v>0</v>
      </c>
      <c r="V58" s="80"/>
    </row>
    <row r="59" spans="1:22" ht="42" customHeight="1">
      <c r="A59" s="174"/>
      <c r="B59" s="95" t="s">
        <v>218</v>
      </c>
      <c r="C59" s="146" t="s">
        <v>188</v>
      </c>
      <c r="D59" s="146"/>
      <c r="E59" s="195">
        <v>13500</v>
      </c>
      <c r="F59" s="195"/>
      <c r="G59" s="96">
        <v>13180.01</v>
      </c>
      <c r="H59" s="96">
        <f t="shared" si="7"/>
        <v>97.62970370370371</v>
      </c>
      <c r="I59" s="96">
        <v>13180.01</v>
      </c>
      <c r="J59" s="96">
        <v>13180.01</v>
      </c>
      <c r="K59" s="96">
        <v>0</v>
      </c>
      <c r="L59" s="96">
        <v>13180.01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f t="shared" si="9"/>
        <v>0</v>
      </c>
      <c r="S59" s="96">
        <v>0</v>
      </c>
      <c r="T59" s="196">
        <v>0</v>
      </c>
      <c r="U59" s="97">
        <v>0</v>
      </c>
      <c r="V59" s="80"/>
    </row>
    <row r="60" spans="1:22" ht="42.75" customHeight="1">
      <c r="A60" s="174"/>
      <c r="B60" s="95" t="s">
        <v>150</v>
      </c>
      <c r="C60" s="146" t="s">
        <v>217</v>
      </c>
      <c r="D60" s="146"/>
      <c r="E60" s="195">
        <v>221242</v>
      </c>
      <c r="F60" s="195"/>
      <c r="G60" s="96">
        <v>220278.76</v>
      </c>
      <c r="H60" s="96">
        <f t="shared" si="7"/>
        <v>99.5646215456378</v>
      </c>
      <c r="I60" s="96">
        <v>220278.76</v>
      </c>
      <c r="J60" s="96">
        <v>219478.76</v>
      </c>
      <c r="K60" s="96">
        <v>149010.49</v>
      </c>
      <c r="L60" s="96">
        <v>70468.27</v>
      </c>
      <c r="M60" s="96">
        <v>0</v>
      </c>
      <c r="N60" s="96">
        <v>800</v>
      </c>
      <c r="O60" s="96">
        <v>0</v>
      </c>
      <c r="P60" s="96">
        <v>0</v>
      </c>
      <c r="Q60" s="96">
        <v>0</v>
      </c>
      <c r="R60" s="96">
        <f t="shared" si="9"/>
        <v>0</v>
      </c>
      <c r="S60" s="96">
        <v>0</v>
      </c>
      <c r="T60" s="196">
        <v>0</v>
      </c>
      <c r="U60" s="97">
        <v>0</v>
      </c>
      <c r="V60" s="80"/>
    </row>
    <row r="61" spans="1:22" ht="24" customHeight="1">
      <c r="A61" s="175"/>
      <c r="B61" s="95" t="s">
        <v>84</v>
      </c>
      <c r="C61" s="146" t="s">
        <v>180</v>
      </c>
      <c r="D61" s="146"/>
      <c r="E61" s="195">
        <v>3387193</v>
      </c>
      <c r="F61" s="195"/>
      <c r="G61" s="96">
        <v>3271102.81</v>
      </c>
      <c r="H61" s="96">
        <f t="shared" si="7"/>
        <v>96.57267271159334</v>
      </c>
      <c r="I61" s="96">
        <v>356992.03</v>
      </c>
      <c r="J61" s="96">
        <v>9459.37</v>
      </c>
      <c r="K61" s="96">
        <v>1400</v>
      </c>
      <c r="L61" s="96">
        <v>8059.37</v>
      </c>
      <c r="M61" s="96">
        <v>0</v>
      </c>
      <c r="N61" s="96">
        <v>1921.55</v>
      </c>
      <c r="O61" s="96">
        <v>345611.11</v>
      </c>
      <c r="P61" s="96">
        <v>0</v>
      </c>
      <c r="Q61" s="96">
        <v>0</v>
      </c>
      <c r="R61" s="96">
        <v>2914110.78</v>
      </c>
      <c r="S61" s="96">
        <v>2914110.78</v>
      </c>
      <c r="T61" s="196">
        <v>2914110.78</v>
      </c>
      <c r="U61" s="97">
        <v>0</v>
      </c>
      <c r="V61" s="80"/>
    </row>
    <row r="62" spans="1:22" s="81" customFormat="1" ht="25.5" customHeight="1">
      <c r="A62" s="141" t="s">
        <v>96</v>
      </c>
      <c r="B62" s="98"/>
      <c r="C62" s="145" t="s">
        <v>216</v>
      </c>
      <c r="D62" s="145"/>
      <c r="E62" s="197">
        <f>SUM(E63:F65)</f>
        <v>5126348</v>
      </c>
      <c r="F62" s="197"/>
      <c r="G62" s="99">
        <f>SUM(G65+G64+G63)</f>
        <v>5111395.11</v>
      </c>
      <c r="H62" s="99">
        <f t="shared" si="7"/>
        <v>99.70831301347471</v>
      </c>
      <c r="I62" s="99">
        <f>SUM(I63:I65)</f>
        <v>3811395.11</v>
      </c>
      <c r="J62" s="99">
        <f>SUM(J63:J65)</f>
        <v>3811395.11</v>
      </c>
      <c r="K62" s="99">
        <f>SUM(K65+K64+K63)</f>
        <v>0</v>
      </c>
      <c r="L62" s="99">
        <f>SUM(L63:L65)</f>
        <v>3811395.11</v>
      </c>
      <c r="M62" s="99">
        <f>SUM(M65+M64+M63)</f>
        <v>0</v>
      </c>
      <c r="N62" s="99">
        <f>SUM(N65+N64+N63)</f>
        <v>0</v>
      </c>
      <c r="O62" s="99">
        <f>SUM(O65+O64+O63)</f>
        <v>0</v>
      </c>
      <c r="P62" s="99">
        <v>0</v>
      </c>
      <c r="Q62" s="99">
        <f>SUM(Q65+Q64+Q63)</f>
        <v>0</v>
      </c>
      <c r="R62" s="99">
        <f>SUM(R63:R65)</f>
        <v>1300000</v>
      </c>
      <c r="S62" s="99">
        <f>SUM(S63:S65)</f>
        <v>0</v>
      </c>
      <c r="T62" s="99">
        <f>SUM(T63:T65)</f>
        <v>0</v>
      </c>
      <c r="U62" s="100">
        <f>SUM(U63:U65)</f>
        <v>1300000</v>
      </c>
      <c r="V62" s="82"/>
    </row>
    <row r="63" spans="1:22" ht="21" customHeight="1">
      <c r="A63" s="174"/>
      <c r="B63" s="95" t="s">
        <v>215</v>
      </c>
      <c r="C63" s="146" t="s">
        <v>214</v>
      </c>
      <c r="D63" s="146"/>
      <c r="E63" s="195">
        <v>14939</v>
      </c>
      <c r="F63" s="195"/>
      <c r="G63" s="96">
        <v>14939</v>
      </c>
      <c r="H63" s="96">
        <f t="shared" si="7"/>
        <v>100</v>
      </c>
      <c r="I63" s="96">
        <v>14939</v>
      </c>
      <c r="J63" s="96">
        <v>14939</v>
      </c>
      <c r="K63" s="96">
        <v>0</v>
      </c>
      <c r="L63" s="96">
        <v>14939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96">
        <v>0</v>
      </c>
      <c r="T63" s="196">
        <v>0</v>
      </c>
      <c r="U63" s="97">
        <v>0</v>
      </c>
      <c r="V63" s="80"/>
    </row>
    <row r="64" spans="1:22" ht="105" customHeight="1">
      <c r="A64" s="174"/>
      <c r="B64" s="95" t="s">
        <v>95</v>
      </c>
      <c r="C64" s="146" t="s">
        <v>213</v>
      </c>
      <c r="D64" s="146"/>
      <c r="E64" s="195">
        <v>3024315</v>
      </c>
      <c r="F64" s="195"/>
      <c r="G64" s="96">
        <v>3024315</v>
      </c>
      <c r="H64" s="96">
        <f t="shared" si="7"/>
        <v>100</v>
      </c>
      <c r="I64" s="96">
        <v>3024315</v>
      </c>
      <c r="J64" s="96">
        <v>3024315</v>
      </c>
      <c r="K64" s="96">
        <v>0</v>
      </c>
      <c r="L64" s="96">
        <v>3024315</v>
      </c>
      <c r="M64" s="96">
        <v>0</v>
      </c>
      <c r="N64" s="96">
        <v>0</v>
      </c>
      <c r="O64" s="96">
        <v>0</v>
      </c>
      <c r="P64" s="96">
        <v>0</v>
      </c>
      <c r="Q64" s="96">
        <v>0</v>
      </c>
      <c r="R64" s="96">
        <f>SUM(S64)</f>
        <v>0</v>
      </c>
      <c r="S64" s="96">
        <v>0</v>
      </c>
      <c r="T64" s="196">
        <v>0</v>
      </c>
      <c r="U64" s="97">
        <v>0</v>
      </c>
      <c r="V64" s="80"/>
    </row>
    <row r="65" spans="1:22" ht="32.25" customHeight="1">
      <c r="A65" s="175"/>
      <c r="B65" s="95" t="s">
        <v>212</v>
      </c>
      <c r="C65" s="146" t="s">
        <v>180</v>
      </c>
      <c r="D65" s="146"/>
      <c r="E65" s="195">
        <v>2087094</v>
      </c>
      <c r="F65" s="195"/>
      <c r="G65" s="96">
        <v>2072141.11</v>
      </c>
      <c r="H65" s="96">
        <f t="shared" si="7"/>
        <v>99.28355455001069</v>
      </c>
      <c r="I65" s="96">
        <v>772141.11</v>
      </c>
      <c r="J65" s="96">
        <v>772141.11</v>
      </c>
      <c r="K65" s="96">
        <v>0</v>
      </c>
      <c r="L65" s="96">
        <v>772141.11</v>
      </c>
      <c r="M65" s="96">
        <v>0</v>
      </c>
      <c r="N65" s="96">
        <v>0</v>
      </c>
      <c r="O65" s="96">
        <v>0</v>
      </c>
      <c r="P65" s="96">
        <v>0</v>
      </c>
      <c r="Q65" s="96">
        <v>0</v>
      </c>
      <c r="R65" s="96">
        <v>1300000</v>
      </c>
      <c r="S65" s="96">
        <v>0</v>
      </c>
      <c r="T65" s="196">
        <v>0</v>
      </c>
      <c r="U65" s="97">
        <v>1300000</v>
      </c>
      <c r="V65" s="80"/>
    </row>
    <row r="66" spans="1:22" s="81" customFormat="1" ht="27.75" customHeight="1">
      <c r="A66" s="141" t="s">
        <v>77</v>
      </c>
      <c r="B66" s="98"/>
      <c r="C66" s="145" t="s">
        <v>211</v>
      </c>
      <c r="D66" s="145"/>
      <c r="E66" s="197">
        <f>SUM(E67:F72)</f>
        <v>13901711</v>
      </c>
      <c r="F66" s="197"/>
      <c r="G66" s="99">
        <f>SUM(G67:G72)</f>
        <v>13488975.2</v>
      </c>
      <c r="H66" s="99">
        <f t="shared" si="7"/>
        <v>97.03104315720562</v>
      </c>
      <c r="I66" s="99">
        <f aca="true" t="shared" si="10" ref="I66:O66">SUM(I67:I72)</f>
        <v>13324495</v>
      </c>
      <c r="J66" s="99">
        <f t="shared" si="10"/>
        <v>11463450.17</v>
      </c>
      <c r="K66" s="99">
        <f t="shared" si="10"/>
        <v>7200882.0200000005</v>
      </c>
      <c r="L66" s="99">
        <f t="shared" si="10"/>
        <v>4262568.15</v>
      </c>
      <c r="M66" s="99">
        <f t="shared" si="10"/>
        <v>177842.54</v>
      </c>
      <c r="N66" s="99">
        <f t="shared" si="10"/>
        <v>821212.33</v>
      </c>
      <c r="O66" s="99">
        <f t="shared" si="10"/>
        <v>861989.96</v>
      </c>
      <c r="P66" s="99">
        <v>0</v>
      </c>
      <c r="Q66" s="99">
        <f>SUM(Q67:Q72)</f>
        <v>0</v>
      </c>
      <c r="R66" s="99">
        <f>SUM(R67:R72)</f>
        <v>164480.2</v>
      </c>
      <c r="S66" s="99">
        <f>SUM(S67:S72)</f>
        <v>164480.2</v>
      </c>
      <c r="T66" s="99">
        <f>SUM(T67:T72)</f>
        <v>0</v>
      </c>
      <c r="U66" s="100">
        <f>SUM(U67:U72)</f>
        <v>0</v>
      </c>
      <c r="V66" s="82"/>
    </row>
    <row r="67" spans="1:22" ht="43.5" customHeight="1">
      <c r="A67" s="174"/>
      <c r="B67" s="95" t="s">
        <v>83</v>
      </c>
      <c r="C67" s="146" t="s">
        <v>210</v>
      </c>
      <c r="D67" s="146"/>
      <c r="E67" s="195">
        <v>1012273</v>
      </c>
      <c r="F67" s="195"/>
      <c r="G67" s="96">
        <v>965218.27</v>
      </c>
      <c r="H67" s="96">
        <f t="shared" si="7"/>
        <v>95.3515770943214</v>
      </c>
      <c r="I67" s="96">
        <v>965218.27</v>
      </c>
      <c r="J67" s="96">
        <v>790142.77</v>
      </c>
      <c r="K67" s="96">
        <v>464603.64</v>
      </c>
      <c r="L67" s="96">
        <v>325539.13</v>
      </c>
      <c r="M67" s="96">
        <v>135009.5</v>
      </c>
      <c r="N67" s="96">
        <v>40066</v>
      </c>
      <c r="O67" s="96">
        <v>0</v>
      </c>
      <c r="P67" s="96">
        <v>0</v>
      </c>
      <c r="Q67" s="96">
        <v>0</v>
      </c>
      <c r="R67" s="96">
        <v>0</v>
      </c>
      <c r="S67" s="96">
        <v>0</v>
      </c>
      <c r="T67" s="196">
        <v>0</v>
      </c>
      <c r="U67" s="97">
        <v>0</v>
      </c>
      <c r="V67" s="80"/>
    </row>
    <row r="68" spans="1:22" ht="32.25" customHeight="1">
      <c r="A68" s="174"/>
      <c r="B68" s="95" t="s">
        <v>82</v>
      </c>
      <c r="C68" s="146" t="s">
        <v>209</v>
      </c>
      <c r="D68" s="146"/>
      <c r="E68" s="195">
        <v>10446951</v>
      </c>
      <c r="F68" s="195"/>
      <c r="G68" s="96">
        <v>10434289.03</v>
      </c>
      <c r="H68" s="96">
        <f t="shared" si="7"/>
        <v>99.8787974596607</v>
      </c>
      <c r="I68" s="96">
        <v>10337458.83</v>
      </c>
      <c r="J68" s="96">
        <v>10321969.23</v>
      </c>
      <c r="K68" s="96">
        <v>6427765.15</v>
      </c>
      <c r="L68" s="96">
        <v>3894204.08</v>
      </c>
      <c r="M68" s="96">
        <v>0</v>
      </c>
      <c r="N68" s="96">
        <v>15489.6</v>
      </c>
      <c r="O68" s="96">
        <v>0</v>
      </c>
      <c r="P68" s="96">
        <v>0</v>
      </c>
      <c r="Q68" s="96">
        <v>0</v>
      </c>
      <c r="R68" s="96">
        <v>96830.2</v>
      </c>
      <c r="S68" s="96">
        <v>96830.2</v>
      </c>
      <c r="T68" s="196">
        <v>0</v>
      </c>
      <c r="U68" s="97">
        <v>0</v>
      </c>
      <c r="V68" s="80"/>
    </row>
    <row r="69" spans="1:22" ht="21.75" customHeight="1">
      <c r="A69" s="174"/>
      <c r="B69" s="95" t="s">
        <v>76</v>
      </c>
      <c r="C69" s="146" t="s">
        <v>208</v>
      </c>
      <c r="D69" s="146"/>
      <c r="E69" s="195">
        <v>933218</v>
      </c>
      <c r="F69" s="195"/>
      <c r="G69" s="96">
        <v>818523.8</v>
      </c>
      <c r="H69" s="96">
        <f t="shared" si="7"/>
        <v>87.70981699881486</v>
      </c>
      <c r="I69" s="96">
        <v>818523.8</v>
      </c>
      <c r="J69" s="96">
        <v>10783.03</v>
      </c>
      <c r="K69" s="96">
        <v>10783.03</v>
      </c>
      <c r="L69" s="96">
        <v>0</v>
      </c>
      <c r="M69" s="96">
        <v>42833.04</v>
      </c>
      <c r="N69" s="96">
        <v>764907.73</v>
      </c>
      <c r="O69" s="96">
        <v>0</v>
      </c>
      <c r="P69" s="96">
        <v>0</v>
      </c>
      <c r="Q69" s="96">
        <v>0</v>
      </c>
      <c r="R69" s="96">
        <f>SUM(S69)</f>
        <v>0</v>
      </c>
      <c r="S69" s="96">
        <v>0</v>
      </c>
      <c r="T69" s="196">
        <v>0</v>
      </c>
      <c r="U69" s="97">
        <v>0</v>
      </c>
      <c r="V69" s="80"/>
    </row>
    <row r="70" spans="1:22" ht="42" customHeight="1">
      <c r="A70" s="174"/>
      <c r="B70" s="95" t="s">
        <v>207</v>
      </c>
      <c r="C70" s="146" t="s">
        <v>206</v>
      </c>
      <c r="D70" s="146"/>
      <c r="E70" s="195">
        <v>370238</v>
      </c>
      <c r="F70" s="195"/>
      <c r="G70" s="96">
        <v>341211.16</v>
      </c>
      <c r="H70" s="96">
        <f t="shared" si="7"/>
        <v>92.15995116654692</v>
      </c>
      <c r="I70" s="96">
        <v>341211.16</v>
      </c>
      <c r="J70" s="96">
        <v>340462.16</v>
      </c>
      <c r="K70" s="96">
        <v>297730.2</v>
      </c>
      <c r="L70" s="96">
        <v>42731.96</v>
      </c>
      <c r="M70" s="96">
        <v>0</v>
      </c>
      <c r="N70" s="96">
        <v>749</v>
      </c>
      <c r="O70" s="96">
        <v>0</v>
      </c>
      <c r="P70" s="96">
        <v>0</v>
      </c>
      <c r="Q70" s="96">
        <v>0</v>
      </c>
      <c r="R70" s="96">
        <f>SUM(S70)</f>
        <v>0</v>
      </c>
      <c r="S70" s="96">
        <v>0</v>
      </c>
      <c r="T70" s="196">
        <v>0</v>
      </c>
      <c r="U70" s="97">
        <v>0</v>
      </c>
      <c r="V70" s="80"/>
    </row>
    <row r="71" spans="1:22" ht="99.75" customHeight="1">
      <c r="A71" s="174"/>
      <c r="B71" s="95" t="s">
        <v>205</v>
      </c>
      <c r="C71" s="137" t="s">
        <v>204</v>
      </c>
      <c r="D71" s="138"/>
      <c r="E71" s="195">
        <v>236</v>
      </c>
      <c r="F71" s="195"/>
      <c r="G71" s="96">
        <v>92.98</v>
      </c>
      <c r="H71" s="96">
        <f t="shared" si="7"/>
        <v>39.398305084745765</v>
      </c>
      <c r="I71" s="96">
        <v>92.98</v>
      </c>
      <c r="J71" s="96">
        <v>92.98</v>
      </c>
      <c r="K71" s="96">
        <v>0</v>
      </c>
      <c r="L71" s="96">
        <v>92.98</v>
      </c>
      <c r="M71" s="96">
        <v>0</v>
      </c>
      <c r="N71" s="96">
        <v>0</v>
      </c>
      <c r="O71" s="96">
        <v>0</v>
      </c>
      <c r="P71" s="96">
        <v>0</v>
      </c>
      <c r="Q71" s="96">
        <v>0</v>
      </c>
      <c r="R71" s="96">
        <f>SUM(S71)</f>
        <v>0</v>
      </c>
      <c r="S71" s="96">
        <v>0</v>
      </c>
      <c r="T71" s="196">
        <v>0</v>
      </c>
      <c r="U71" s="97">
        <v>0</v>
      </c>
      <c r="V71" s="80"/>
    </row>
    <row r="72" spans="1:22" ht="29.25" customHeight="1">
      <c r="A72" s="175"/>
      <c r="B72" s="95" t="s">
        <v>120</v>
      </c>
      <c r="C72" s="146" t="s">
        <v>180</v>
      </c>
      <c r="D72" s="146"/>
      <c r="E72" s="195">
        <v>1138795</v>
      </c>
      <c r="F72" s="195"/>
      <c r="G72" s="96">
        <v>929639.96</v>
      </c>
      <c r="H72" s="96">
        <f t="shared" si="7"/>
        <v>81.63365311579345</v>
      </c>
      <c r="I72" s="96">
        <v>861989.96</v>
      </c>
      <c r="J72" s="96">
        <v>0</v>
      </c>
      <c r="K72" s="96">
        <v>0</v>
      </c>
      <c r="L72" s="96">
        <v>0</v>
      </c>
      <c r="M72" s="96">
        <v>0</v>
      </c>
      <c r="N72" s="96">
        <v>0</v>
      </c>
      <c r="O72" s="96">
        <v>861989.96</v>
      </c>
      <c r="P72" s="96">
        <v>0</v>
      </c>
      <c r="Q72" s="96">
        <v>0</v>
      </c>
      <c r="R72" s="96">
        <v>67650</v>
      </c>
      <c r="S72" s="96">
        <v>67650</v>
      </c>
      <c r="T72" s="196">
        <v>0</v>
      </c>
      <c r="U72" s="97">
        <v>0</v>
      </c>
      <c r="V72" s="80"/>
    </row>
    <row r="73" spans="1:22" s="81" customFormat="1" ht="54.75" customHeight="1">
      <c r="A73" s="141" t="s">
        <v>94</v>
      </c>
      <c r="B73" s="98"/>
      <c r="C73" s="145" t="s">
        <v>203</v>
      </c>
      <c r="D73" s="145"/>
      <c r="E73" s="197">
        <f>SUM(E74:F77)</f>
        <v>1947456</v>
      </c>
      <c r="F73" s="197"/>
      <c r="G73" s="99">
        <f>SUM(G74:G77)</f>
        <v>1939900.27</v>
      </c>
      <c r="H73" s="99">
        <f t="shared" si="7"/>
        <v>99.6120205026455</v>
      </c>
      <c r="I73" s="99">
        <f aca="true" t="shared" si="11" ref="I73:O73">SUM(I74:I77)</f>
        <v>1939900.27</v>
      </c>
      <c r="J73" s="99">
        <f t="shared" si="11"/>
        <v>1820248.63</v>
      </c>
      <c r="K73" s="99">
        <f t="shared" si="11"/>
        <v>1521429.1</v>
      </c>
      <c r="L73" s="99">
        <f t="shared" si="11"/>
        <v>298819.53</v>
      </c>
      <c r="M73" s="99">
        <f t="shared" si="11"/>
        <v>119352.64</v>
      </c>
      <c r="N73" s="99">
        <f t="shared" si="11"/>
        <v>299</v>
      </c>
      <c r="O73" s="99">
        <f t="shared" si="11"/>
        <v>0</v>
      </c>
      <c r="P73" s="99">
        <v>0</v>
      </c>
      <c r="Q73" s="99">
        <f>SUM(Q74:Q77)</f>
        <v>0</v>
      </c>
      <c r="R73" s="99">
        <f>SUM(R74:R77)</f>
        <v>0</v>
      </c>
      <c r="S73" s="99">
        <f>SUM(S74:S77)</f>
        <v>0</v>
      </c>
      <c r="T73" s="99">
        <f>SUM(T74:T77)</f>
        <v>0</v>
      </c>
      <c r="U73" s="100">
        <f>SUM(U74:U77)</f>
        <v>0</v>
      </c>
      <c r="V73" s="82"/>
    </row>
    <row r="74" spans="1:22" ht="62.25" customHeight="1">
      <c r="A74" s="174"/>
      <c r="B74" s="95" t="s">
        <v>148</v>
      </c>
      <c r="C74" s="146" t="s">
        <v>202</v>
      </c>
      <c r="D74" s="146"/>
      <c r="E74" s="195">
        <v>183225</v>
      </c>
      <c r="F74" s="195"/>
      <c r="G74" s="96">
        <v>182411.44</v>
      </c>
      <c r="H74" s="96">
        <f t="shared" si="7"/>
        <v>99.55597762314095</v>
      </c>
      <c r="I74" s="96">
        <v>182411.44</v>
      </c>
      <c r="J74" s="96">
        <v>63058.8</v>
      </c>
      <c r="K74" s="96">
        <v>0</v>
      </c>
      <c r="L74" s="96">
        <v>63058.8</v>
      </c>
      <c r="M74" s="96">
        <v>119352.64</v>
      </c>
      <c r="N74" s="96">
        <v>0</v>
      </c>
      <c r="O74" s="96">
        <v>0</v>
      </c>
      <c r="P74" s="96">
        <v>0</v>
      </c>
      <c r="Q74" s="96">
        <v>0</v>
      </c>
      <c r="R74" s="96">
        <f>SUM(S74)</f>
        <v>0</v>
      </c>
      <c r="S74" s="96">
        <v>0</v>
      </c>
      <c r="T74" s="196">
        <v>0</v>
      </c>
      <c r="U74" s="97">
        <v>0</v>
      </c>
      <c r="V74" s="80"/>
    </row>
    <row r="75" spans="1:22" ht="53.25" customHeight="1">
      <c r="A75" s="174"/>
      <c r="B75" s="95" t="s">
        <v>93</v>
      </c>
      <c r="C75" s="146" t="s">
        <v>201</v>
      </c>
      <c r="D75" s="146"/>
      <c r="E75" s="195">
        <v>359450</v>
      </c>
      <c r="F75" s="195"/>
      <c r="G75" s="96">
        <v>359375.64</v>
      </c>
      <c r="H75" s="96">
        <f t="shared" si="7"/>
        <v>99.97931283905967</v>
      </c>
      <c r="I75" s="96">
        <v>359375.64</v>
      </c>
      <c r="J75" s="96">
        <v>359375.64</v>
      </c>
      <c r="K75" s="96">
        <v>299201.62</v>
      </c>
      <c r="L75" s="96">
        <v>60174.02</v>
      </c>
      <c r="M75" s="96">
        <v>0</v>
      </c>
      <c r="N75" s="96">
        <v>0</v>
      </c>
      <c r="O75" s="96">
        <v>0</v>
      </c>
      <c r="P75" s="96">
        <v>0</v>
      </c>
      <c r="Q75" s="96">
        <v>0</v>
      </c>
      <c r="R75" s="96">
        <f>SUM(S75)</f>
        <v>0</v>
      </c>
      <c r="S75" s="96">
        <v>0</v>
      </c>
      <c r="T75" s="196">
        <v>0</v>
      </c>
      <c r="U75" s="97">
        <v>0</v>
      </c>
      <c r="V75" s="80"/>
    </row>
    <row r="76" spans="1:22" ht="30" customHeight="1">
      <c r="A76" s="174"/>
      <c r="B76" s="95" t="s">
        <v>145</v>
      </c>
      <c r="C76" s="146" t="s">
        <v>200</v>
      </c>
      <c r="D76" s="146"/>
      <c r="E76" s="195">
        <v>1403800</v>
      </c>
      <c r="F76" s="195"/>
      <c r="G76" s="96">
        <v>1398113.19</v>
      </c>
      <c r="H76" s="96">
        <f t="shared" si="7"/>
        <v>99.59489884598945</v>
      </c>
      <c r="I76" s="96">
        <v>1398113.19</v>
      </c>
      <c r="J76" s="96">
        <v>1397814.19</v>
      </c>
      <c r="K76" s="96">
        <v>1222227.48</v>
      </c>
      <c r="L76" s="96">
        <v>175586.71</v>
      </c>
      <c r="M76" s="96">
        <v>0</v>
      </c>
      <c r="N76" s="96">
        <v>299</v>
      </c>
      <c r="O76" s="96">
        <v>0</v>
      </c>
      <c r="P76" s="96">
        <v>0</v>
      </c>
      <c r="Q76" s="96">
        <v>0</v>
      </c>
      <c r="R76" s="96">
        <v>0</v>
      </c>
      <c r="S76" s="96">
        <v>0</v>
      </c>
      <c r="T76" s="196">
        <v>0</v>
      </c>
      <c r="U76" s="97">
        <v>0</v>
      </c>
      <c r="V76" s="80"/>
    </row>
    <row r="77" spans="1:22" ht="27.75" customHeight="1">
      <c r="A77" s="175"/>
      <c r="B77" s="95" t="s">
        <v>199</v>
      </c>
      <c r="C77" s="146" t="s">
        <v>180</v>
      </c>
      <c r="D77" s="146"/>
      <c r="E77" s="195">
        <v>981</v>
      </c>
      <c r="F77" s="195"/>
      <c r="G77" s="96">
        <v>0</v>
      </c>
      <c r="H77" s="96">
        <f t="shared" si="7"/>
        <v>0</v>
      </c>
      <c r="I77" s="96">
        <v>0</v>
      </c>
      <c r="J77" s="96">
        <v>0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  <c r="P77" s="96">
        <v>0</v>
      </c>
      <c r="Q77" s="96">
        <v>0</v>
      </c>
      <c r="R77" s="96">
        <f>SUM(S77)</f>
        <v>0</v>
      </c>
      <c r="S77" s="96">
        <v>0</v>
      </c>
      <c r="T77" s="196">
        <v>0</v>
      </c>
      <c r="U77" s="97">
        <v>0</v>
      </c>
      <c r="V77" s="80"/>
    </row>
    <row r="78" spans="1:22" s="81" customFormat="1" ht="39" customHeight="1">
      <c r="A78" s="141" t="s">
        <v>138</v>
      </c>
      <c r="B78" s="98"/>
      <c r="C78" s="145" t="s">
        <v>198</v>
      </c>
      <c r="D78" s="145"/>
      <c r="E78" s="197">
        <f>SUM(E79:F84)</f>
        <v>7444909</v>
      </c>
      <c r="F78" s="197"/>
      <c r="G78" s="99">
        <f>SUM(G79:G84)</f>
        <v>7391352.9</v>
      </c>
      <c r="H78" s="99">
        <f t="shared" si="7"/>
        <v>99.28063459204137</v>
      </c>
      <c r="I78" s="99">
        <f aca="true" t="shared" si="12" ref="I78:O78">SUM(I79:I84)</f>
        <v>7381352.9</v>
      </c>
      <c r="J78" s="99">
        <f t="shared" si="12"/>
        <v>7148151.16</v>
      </c>
      <c r="K78" s="99">
        <f t="shared" si="12"/>
        <v>6070141.380000001</v>
      </c>
      <c r="L78" s="99">
        <f t="shared" si="12"/>
        <v>1078009.78</v>
      </c>
      <c r="M78" s="99">
        <f t="shared" si="12"/>
        <v>0</v>
      </c>
      <c r="N78" s="99">
        <f t="shared" si="12"/>
        <v>233201.74000000002</v>
      </c>
      <c r="O78" s="99">
        <f t="shared" si="12"/>
        <v>0</v>
      </c>
      <c r="P78" s="99">
        <v>0</v>
      </c>
      <c r="Q78" s="99">
        <v>0</v>
      </c>
      <c r="R78" s="99">
        <f>SUM(R79:R84)</f>
        <v>10000</v>
      </c>
      <c r="S78" s="99">
        <f>SUM(S79:S84)</f>
        <v>10000</v>
      </c>
      <c r="T78" s="99">
        <f>SUM(T79:T84)</f>
        <v>0</v>
      </c>
      <c r="U78" s="100">
        <f>SUM(U79:U84)</f>
        <v>0</v>
      </c>
      <c r="V78" s="82"/>
    </row>
    <row r="79" spans="1:22" ht="51.75" customHeight="1">
      <c r="A79" s="174"/>
      <c r="B79" s="95" t="s">
        <v>143</v>
      </c>
      <c r="C79" s="146" t="s">
        <v>197</v>
      </c>
      <c r="D79" s="146"/>
      <c r="E79" s="195">
        <v>5582392</v>
      </c>
      <c r="F79" s="195"/>
      <c r="G79" s="96">
        <v>5537012.94</v>
      </c>
      <c r="H79" s="96">
        <f t="shared" si="7"/>
        <v>99.18710366452231</v>
      </c>
      <c r="I79" s="96">
        <v>5527012.94</v>
      </c>
      <c r="J79" s="96">
        <v>5334657.68</v>
      </c>
      <c r="K79" s="96">
        <v>4509186.11</v>
      </c>
      <c r="L79" s="96">
        <v>825471.57</v>
      </c>
      <c r="M79" s="96">
        <v>0</v>
      </c>
      <c r="N79" s="96">
        <v>192355.26</v>
      </c>
      <c r="O79" s="96">
        <v>0</v>
      </c>
      <c r="P79" s="96">
        <v>0</v>
      </c>
      <c r="Q79" s="96">
        <v>0</v>
      </c>
      <c r="R79" s="96">
        <v>10000</v>
      </c>
      <c r="S79" s="96">
        <v>10000</v>
      </c>
      <c r="T79" s="196">
        <v>0</v>
      </c>
      <c r="U79" s="97">
        <v>0</v>
      </c>
      <c r="V79" s="80"/>
    </row>
    <row r="80" spans="1:22" ht="72" customHeight="1">
      <c r="A80" s="174"/>
      <c r="B80" s="95" t="s">
        <v>137</v>
      </c>
      <c r="C80" s="146" t="s">
        <v>196</v>
      </c>
      <c r="D80" s="146"/>
      <c r="E80" s="195">
        <v>1160763</v>
      </c>
      <c r="F80" s="195"/>
      <c r="G80" s="96">
        <v>1160751.48</v>
      </c>
      <c r="H80" s="96">
        <f t="shared" si="7"/>
        <v>99.9990075493447</v>
      </c>
      <c r="I80" s="96">
        <v>1160751.48</v>
      </c>
      <c r="J80" s="96">
        <v>1137345</v>
      </c>
      <c r="K80" s="96">
        <v>1008080.82</v>
      </c>
      <c r="L80" s="96">
        <v>129264.18</v>
      </c>
      <c r="M80" s="96">
        <v>0</v>
      </c>
      <c r="N80" s="96">
        <v>23406.48</v>
      </c>
      <c r="O80" s="96">
        <v>0</v>
      </c>
      <c r="P80" s="96">
        <v>0</v>
      </c>
      <c r="Q80" s="96">
        <v>0</v>
      </c>
      <c r="R80" s="96">
        <f>SUM(S80)</f>
        <v>0</v>
      </c>
      <c r="S80" s="96">
        <v>0</v>
      </c>
      <c r="T80" s="196">
        <v>0</v>
      </c>
      <c r="U80" s="97">
        <v>0</v>
      </c>
      <c r="V80" s="80"/>
    </row>
    <row r="81" spans="1:22" ht="32.25" customHeight="1">
      <c r="A81" s="174"/>
      <c r="B81" s="95" t="s">
        <v>195</v>
      </c>
      <c r="C81" s="146" t="s">
        <v>194</v>
      </c>
      <c r="D81" s="146"/>
      <c r="E81" s="195">
        <v>653236</v>
      </c>
      <c r="F81" s="195"/>
      <c r="G81" s="96">
        <v>652649.7</v>
      </c>
      <c r="H81" s="96">
        <f aca="true" t="shared" si="13" ref="H81:H93">SUM(G81/E81)*100</f>
        <v>99.9102468326914</v>
      </c>
      <c r="I81" s="96">
        <v>652649.7</v>
      </c>
      <c r="J81" s="96">
        <v>652649.7</v>
      </c>
      <c r="K81" s="96">
        <v>545199.7</v>
      </c>
      <c r="L81" s="96">
        <v>107450</v>
      </c>
      <c r="M81" s="96">
        <v>0</v>
      </c>
      <c r="N81" s="96">
        <v>0</v>
      </c>
      <c r="O81" s="96">
        <v>0</v>
      </c>
      <c r="P81" s="96">
        <v>0</v>
      </c>
      <c r="Q81" s="96">
        <v>0</v>
      </c>
      <c r="R81" s="96">
        <f>SUM(S81)</f>
        <v>0</v>
      </c>
      <c r="S81" s="96">
        <v>0</v>
      </c>
      <c r="T81" s="196">
        <v>0</v>
      </c>
      <c r="U81" s="97">
        <v>0</v>
      </c>
      <c r="V81" s="80"/>
    </row>
    <row r="82" spans="1:22" ht="36" customHeight="1">
      <c r="A82" s="174"/>
      <c r="B82" s="95" t="s">
        <v>193</v>
      </c>
      <c r="C82" s="146" t="s">
        <v>192</v>
      </c>
      <c r="D82" s="146"/>
      <c r="E82" s="195">
        <v>25000</v>
      </c>
      <c r="F82" s="195"/>
      <c r="G82" s="96">
        <v>17440</v>
      </c>
      <c r="H82" s="96">
        <f t="shared" si="13"/>
        <v>69.76</v>
      </c>
      <c r="I82" s="96">
        <v>17440</v>
      </c>
      <c r="J82" s="96">
        <f>SUM(K82:L82)</f>
        <v>0</v>
      </c>
      <c r="K82" s="96">
        <v>0</v>
      </c>
      <c r="L82" s="96">
        <v>0</v>
      </c>
      <c r="M82" s="96">
        <v>0</v>
      </c>
      <c r="N82" s="96">
        <v>17440</v>
      </c>
      <c r="O82" s="96">
        <v>0</v>
      </c>
      <c r="P82" s="96">
        <v>0</v>
      </c>
      <c r="Q82" s="96">
        <v>0</v>
      </c>
      <c r="R82" s="96">
        <f>SUM(S82)</f>
        <v>0</v>
      </c>
      <c r="S82" s="96">
        <v>0</v>
      </c>
      <c r="T82" s="196">
        <v>0</v>
      </c>
      <c r="U82" s="97">
        <v>0</v>
      </c>
      <c r="V82" s="80"/>
    </row>
    <row r="83" spans="1:22" ht="39.75" customHeight="1">
      <c r="A83" s="174"/>
      <c r="B83" s="95" t="s">
        <v>191</v>
      </c>
      <c r="C83" s="146" t="s">
        <v>190</v>
      </c>
      <c r="D83" s="146"/>
      <c r="E83" s="195">
        <v>7676</v>
      </c>
      <c r="F83" s="195"/>
      <c r="G83" s="96">
        <v>7674.75</v>
      </c>
      <c r="H83" s="96">
        <f t="shared" si="13"/>
        <v>99.98371547681084</v>
      </c>
      <c r="I83" s="96">
        <v>7674.75</v>
      </c>
      <c r="J83" s="96">
        <v>7674.75</v>
      </c>
      <c r="K83" s="96">
        <v>7674.75</v>
      </c>
      <c r="L83" s="96">
        <v>0</v>
      </c>
      <c r="M83" s="96">
        <v>0</v>
      </c>
      <c r="N83" s="96">
        <v>0</v>
      </c>
      <c r="O83" s="96">
        <v>0</v>
      </c>
      <c r="P83" s="96">
        <v>0</v>
      </c>
      <c r="Q83" s="96">
        <v>0</v>
      </c>
      <c r="R83" s="96">
        <f>SUM(S83)</f>
        <v>0</v>
      </c>
      <c r="S83" s="96">
        <v>0</v>
      </c>
      <c r="T83" s="196">
        <v>0</v>
      </c>
      <c r="U83" s="97">
        <v>0</v>
      </c>
      <c r="V83" s="80"/>
    </row>
    <row r="84" spans="1:22" ht="44.25" customHeight="1">
      <c r="A84" s="175"/>
      <c r="B84" s="95" t="s">
        <v>189</v>
      </c>
      <c r="C84" s="146" t="s">
        <v>188</v>
      </c>
      <c r="D84" s="146"/>
      <c r="E84" s="195">
        <v>15842</v>
      </c>
      <c r="F84" s="195"/>
      <c r="G84" s="96">
        <v>15824.03</v>
      </c>
      <c r="H84" s="96">
        <f t="shared" si="13"/>
        <v>99.886567352607</v>
      </c>
      <c r="I84" s="96">
        <v>15824.03</v>
      </c>
      <c r="J84" s="96">
        <v>15824.03</v>
      </c>
      <c r="K84" s="96">
        <v>0</v>
      </c>
      <c r="L84" s="96">
        <v>15824.03</v>
      </c>
      <c r="M84" s="96">
        <v>0</v>
      </c>
      <c r="N84" s="96">
        <v>0</v>
      </c>
      <c r="O84" s="96">
        <v>0</v>
      </c>
      <c r="P84" s="96">
        <v>0</v>
      </c>
      <c r="Q84" s="96">
        <v>0</v>
      </c>
      <c r="R84" s="96">
        <f>SUM(S84)</f>
        <v>0</v>
      </c>
      <c r="S84" s="96">
        <v>0</v>
      </c>
      <c r="T84" s="196">
        <v>0</v>
      </c>
      <c r="U84" s="97">
        <v>0</v>
      </c>
      <c r="V84" s="80"/>
    </row>
    <row r="85" spans="1:22" s="81" customFormat="1" ht="50.25" customHeight="1">
      <c r="A85" s="141" t="s">
        <v>118</v>
      </c>
      <c r="B85" s="98"/>
      <c r="C85" s="145" t="s">
        <v>187</v>
      </c>
      <c r="D85" s="145"/>
      <c r="E85" s="197">
        <f>SUM(E86)</f>
        <v>342500</v>
      </c>
      <c r="F85" s="197"/>
      <c r="G85" s="99">
        <f>SUM(G86)</f>
        <v>5533.29</v>
      </c>
      <c r="H85" s="99">
        <f t="shared" si="13"/>
        <v>1.6155591240875913</v>
      </c>
      <c r="I85" s="99">
        <f aca="true" t="shared" si="14" ref="I85:O85">SUM(I86)</f>
        <v>5533.29</v>
      </c>
      <c r="J85" s="99">
        <f t="shared" si="14"/>
        <v>5533.29</v>
      </c>
      <c r="K85" s="99">
        <f t="shared" si="14"/>
        <v>0</v>
      </c>
      <c r="L85" s="99">
        <f t="shared" si="14"/>
        <v>5533.29</v>
      </c>
      <c r="M85" s="99">
        <f t="shared" si="14"/>
        <v>0</v>
      </c>
      <c r="N85" s="99">
        <f t="shared" si="14"/>
        <v>0</v>
      </c>
      <c r="O85" s="99">
        <f t="shared" si="14"/>
        <v>0</v>
      </c>
      <c r="P85" s="99">
        <v>0</v>
      </c>
      <c r="Q85" s="99">
        <v>0</v>
      </c>
      <c r="R85" s="99">
        <f>SUM(R86)</f>
        <v>0</v>
      </c>
      <c r="S85" s="99">
        <f>SUM(S86)</f>
        <v>0</v>
      </c>
      <c r="T85" s="99">
        <f>SUM(T86)</f>
        <v>0</v>
      </c>
      <c r="U85" s="100">
        <f>SUM(U86)</f>
        <v>0</v>
      </c>
      <c r="V85" s="82"/>
    </row>
    <row r="86" spans="1:22" ht="113.25" customHeight="1">
      <c r="A86" s="175"/>
      <c r="B86" s="95" t="s">
        <v>135</v>
      </c>
      <c r="C86" s="146" t="s">
        <v>186</v>
      </c>
      <c r="D86" s="146"/>
      <c r="E86" s="195">
        <v>342500</v>
      </c>
      <c r="F86" s="195"/>
      <c r="G86" s="96">
        <v>5533.29</v>
      </c>
      <c r="H86" s="96">
        <f t="shared" si="13"/>
        <v>1.6155591240875913</v>
      </c>
      <c r="I86" s="96">
        <v>5533.29</v>
      </c>
      <c r="J86" s="96">
        <v>5533.29</v>
      </c>
      <c r="K86" s="96">
        <v>0</v>
      </c>
      <c r="L86" s="96">
        <v>5533.29</v>
      </c>
      <c r="M86" s="96">
        <v>0</v>
      </c>
      <c r="N86" s="96">
        <v>0</v>
      </c>
      <c r="O86" s="96">
        <v>0</v>
      </c>
      <c r="P86" s="96">
        <v>0</v>
      </c>
      <c r="Q86" s="96">
        <v>0</v>
      </c>
      <c r="R86" s="96">
        <v>0</v>
      </c>
      <c r="S86" s="96">
        <v>0</v>
      </c>
      <c r="T86" s="196">
        <v>0</v>
      </c>
      <c r="U86" s="97">
        <v>0</v>
      </c>
      <c r="V86" s="80"/>
    </row>
    <row r="87" spans="1:22" s="81" customFormat="1" ht="56.25" customHeight="1">
      <c r="A87" s="141" t="s">
        <v>115</v>
      </c>
      <c r="B87" s="98"/>
      <c r="C87" s="145" t="s">
        <v>185</v>
      </c>
      <c r="D87" s="145"/>
      <c r="E87" s="197">
        <f>SUM(E88:F90)</f>
        <v>123951</v>
      </c>
      <c r="F87" s="197"/>
      <c r="G87" s="99">
        <f>SUM(G88:G90)</f>
        <v>72788.12</v>
      </c>
      <c r="H87" s="99">
        <f t="shared" si="13"/>
        <v>58.72330194996409</v>
      </c>
      <c r="I87" s="99">
        <f aca="true" t="shared" si="15" ref="I87:N87">SUM(I88:I90)</f>
        <v>72788.12</v>
      </c>
      <c r="J87" s="99">
        <f t="shared" si="15"/>
        <v>7410</v>
      </c>
      <c r="K87" s="99">
        <f t="shared" si="15"/>
        <v>0</v>
      </c>
      <c r="L87" s="99">
        <f t="shared" si="15"/>
        <v>7410</v>
      </c>
      <c r="M87" s="99">
        <f t="shared" si="15"/>
        <v>32000</v>
      </c>
      <c r="N87" s="99">
        <f t="shared" si="15"/>
        <v>2000</v>
      </c>
      <c r="O87" s="99">
        <v>31378.12</v>
      </c>
      <c r="P87" s="99">
        <v>0</v>
      </c>
      <c r="Q87" s="99">
        <v>0</v>
      </c>
      <c r="R87" s="99">
        <f>SUM(R88:R90)</f>
        <v>0</v>
      </c>
      <c r="S87" s="99">
        <f>SUM(S88:S90)</f>
        <v>0</v>
      </c>
      <c r="T87" s="99">
        <f>SUM(T88:T90)</f>
        <v>0</v>
      </c>
      <c r="U87" s="100">
        <f>SUM(U88:U90)</f>
        <v>0</v>
      </c>
      <c r="V87" s="82"/>
    </row>
    <row r="88" spans="1:22" ht="21.75" customHeight="1">
      <c r="A88" s="174"/>
      <c r="B88" s="95" t="s">
        <v>184</v>
      </c>
      <c r="C88" s="146" t="s">
        <v>183</v>
      </c>
      <c r="D88" s="146"/>
      <c r="E88" s="195">
        <v>32000</v>
      </c>
      <c r="F88" s="195"/>
      <c r="G88" s="96">
        <f>SUM(I88+R88)</f>
        <v>32000</v>
      </c>
      <c r="H88" s="96">
        <f t="shared" si="13"/>
        <v>100</v>
      </c>
      <c r="I88" s="96">
        <f>SUM(N88+J88+M88)</f>
        <v>32000</v>
      </c>
      <c r="J88" s="96">
        <f>SUM(K88:L88)</f>
        <v>0</v>
      </c>
      <c r="K88" s="96">
        <v>0</v>
      </c>
      <c r="L88" s="96">
        <v>0</v>
      </c>
      <c r="M88" s="96">
        <v>32000</v>
      </c>
      <c r="N88" s="96">
        <v>0</v>
      </c>
      <c r="O88" s="96">
        <v>0</v>
      </c>
      <c r="P88" s="96">
        <v>0</v>
      </c>
      <c r="Q88" s="96">
        <v>0</v>
      </c>
      <c r="R88" s="96">
        <f>SUM(S88)</f>
        <v>0</v>
      </c>
      <c r="S88" s="96">
        <v>0</v>
      </c>
      <c r="T88" s="196">
        <v>0</v>
      </c>
      <c r="U88" s="97">
        <v>0</v>
      </c>
      <c r="V88" s="80"/>
    </row>
    <row r="89" spans="1:22" ht="47.25" customHeight="1">
      <c r="A89" s="174"/>
      <c r="B89" s="95" t="s">
        <v>182</v>
      </c>
      <c r="C89" s="146" t="s">
        <v>181</v>
      </c>
      <c r="D89" s="146"/>
      <c r="E89" s="195">
        <v>10000</v>
      </c>
      <c r="F89" s="195"/>
      <c r="G89" s="96">
        <v>0</v>
      </c>
      <c r="H89" s="96">
        <f t="shared" si="13"/>
        <v>0</v>
      </c>
      <c r="I89" s="96">
        <v>0</v>
      </c>
      <c r="J89" s="96">
        <v>0</v>
      </c>
      <c r="K89" s="96">
        <v>0</v>
      </c>
      <c r="L89" s="96">
        <v>0</v>
      </c>
      <c r="M89" s="96">
        <v>0</v>
      </c>
      <c r="N89" s="96">
        <v>0</v>
      </c>
      <c r="O89" s="96">
        <v>0</v>
      </c>
      <c r="P89" s="96">
        <v>0</v>
      </c>
      <c r="Q89" s="96">
        <v>0</v>
      </c>
      <c r="R89" s="96">
        <f>SUM(S89)</f>
        <v>0</v>
      </c>
      <c r="S89" s="96">
        <v>0</v>
      </c>
      <c r="T89" s="196">
        <v>0</v>
      </c>
      <c r="U89" s="97">
        <v>0</v>
      </c>
      <c r="V89" s="80"/>
    </row>
    <row r="90" spans="1:22" ht="31.5" customHeight="1">
      <c r="A90" s="175"/>
      <c r="B90" s="95" t="s">
        <v>114</v>
      </c>
      <c r="C90" s="146" t="s">
        <v>180</v>
      </c>
      <c r="D90" s="146"/>
      <c r="E90" s="195">
        <v>81951</v>
      </c>
      <c r="F90" s="195"/>
      <c r="G90" s="96">
        <v>40788.12</v>
      </c>
      <c r="H90" s="96">
        <f t="shared" si="13"/>
        <v>49.771351173262076</v>
      </c>
      <c r="I90" s="96">
        <v>40788.12</v>
      </c>
      <c r="J90" s="96">
        <v>7410</v>
      </c>
      <c r="K90" s="96">
        <v>0</v>
      </c>
      <c r="L90" s="96">
        <v>7410</v>
      </c>
      <c r="M90" s="96">
        <v>0</v>
      </c>
      <c r="N90" s="96">
        <v>2000</v>
      </c>
      <c r="O90" s="96">
        <v>31378.12</v>
      </c>
      <c r="P90" s="96">
        <v>0</v>
      </c>
      <c r="Q90" s="96">
        <v>0</v>
      </c>
      <c r="R90" s="96">
        <f>SUM(S90)</f>
        <v>0</v>
      </c>
      <c r="S90" s="96">
        <v>0</v>
      </c>
      <c r="T90" s="196">
        <v>0</v>
      </c>
      <c r="U90" s="97">
        <v>0</v>
      </c>
      <c r="V90" s="80"/>
    </row>
    <row r="91" spans="1:22" s="81" customFormat="1" ht="28.5" customHeight="1">
      <c r="A91" s="141" t="s">
        <v>179</v>
      </c>
      <c r="B91" s="98"/>
      <c r="C91" s="145" t="s">
        <v>178</v>
      </c>
      <c r="D91" s="145"/>
      <c r="E91" s="197">
        <f>SUM(E92)</f>
        <v>20800</v>
      </c>
      <c r="F91" s="197"/>
      <c r="G91" s="99">
        <f>SUM(G92)</f>
        <v>17338.06</v>
      </c>
      <c r="H91" s="99">
        <f t="shared" si="13"/>
        <v>83.3560576923077</v>
      </c>
      <c r="I91" s="99">
        <f aca="true" t="shared" si="16" ref="I91:O91">SUM(I92)</f>
        <v>17338.06</v>
      </c>
      <c r="J91" s="99">
        <f t="shared" si="16"/>
        <v>7249.2</v>
      </c>
      <c r="K91" s="99">
        <f t="shared" si="16"/>
        <v>600</v>
      </c>
      <c r="L91" s="99">
        <f t="shared" si="16"/>
        <v>6649.2</v>
      </c>
      <c r="M91" s="99">
        <f t="shared" si="16"/>
        <v>0</v>
      </c>
      <c r="N91" s="99">
        <f t="shared" si="16"/>
        <v>10088.86</v>
      </c>
      <c r="O91" s="99">
        <f t="shared" si="16"/>
        <v>0</v>
      </c>
      <c r="P91" s="99">
        <v>0</v>
      </c>
      <c r="Q91" s="99">
        <v>0</v>
      </c>
      <c r="R91" s="99">
        <f>SUM(R92)</f>
        <v>0</v>
      </c>
      <c r="S91" s="99">
        <f>SUM(S92)</f>
        <v>0</v>
      </c>
      <c r="T91" s="99">
        <f>SUM(T92)</f>
        <v>0</v>
      </c>
      <c r="U91" s="100">
        <f>SUM(U92)</f>
        <v>0</v>
      </c>
      <c r="V91" s="82"/>
    </row>
    <row r="92" spans="1:22" ht="49.5" customHeight="1">
      <c r="A92" s="175"/>
      <c r="B92" s="95" t="s">
        <v>177</v>
      </c>
      <c r="C92" s="146" t="s">
        <v>176</v>
      </c>
      <c r="D92" s="146"/>
      <c r="E92" s="195">
        <v>20800</v>
      </c>
      <c r="F92" s="195"/>
      <c r="G92" s="96">
        <v>17338.06</v>
      </c>
      <c r="H92" s="96">
        <f t="shared" si="13"/>
        <v>83.3560576923077</v>
      </c>
      <c r="I92" s="96">
        <v>17338.06</v>
      </c>
      <c r="J92" s="96">
        <v>7249.2</v>
      </c>
      <c r="K92" s="96">
        <v>600</v>
      </c>
      <c r="L92" s="96">
        <v>6649.2</v>
      </c>
      <c r="M92" s="96">
        <v>0</v>
      </c>
      <c r="N92" s="96">
        <v>10088.86</v>
      </c>
      <c r="O92" s="96">
        <v>0</v>
      </c>
      <c r="P92" s="96">
        <v>0</v>
      </c>
      <c r="Q92" s="96">
        <v>0</v>
      </c>
      <c r="R92" s="96">
        <f>SUM(S92)</f>
        <v>0</v>
      </c>
      <c r="S92" s="96">
        <v>0</v>
      </c>
      <c r="T92" s="196">
        <v>0</v>
      </c>
      <c r="U92" s="97">
        <v>0</v>
      </c>
      <c r="V92" s="80"/>
    </row>
    <row r="93" spans="1:22" ht="17.25" customHeight="1" thickBot="1">
      <c r="A93" s="147" t="s">
        <v>175</v>
      </c>
      <c r="B93" s="148"/>
      <c r="C93" s="148"/>
      <c r="D93" s="148"/>
      <c r="E93" s="206">
        <f>SUM(E17+E20+E23+E27+E29+E34+E36+E43+E48+E51+E53+E62+E66+E73+E78+E85+E87+E91)</f>
        <v>69116388</v>
      </c>
      <c r="F93" s="206"/>
      <c r="G93" s="103">
        <f>SUM(G17+G20+G23+G27+G29+G34+G36+G43+G48+G51+G53+G62+G66+G73+G78+G85+G87+G91)</f>
        <v>65025761.489999995</v>
      </c>
      <c r="H93" s="103">
        <f t="shared" si="13"/>
        <v>94.08153893979528</v>
      </c>
      <c r="I93" s="103">
        <f aca="true" t="shared" si="17" ref="I93:U93">SUM(I17+I20+I23+I27+I29+I34+I36+I43+I48+I51+I53+I62+I66+I73+I78+I85+I87+I91)</f>
        <v>57416957.339999996</v>
      </c>
      <c r="J93" s="103">
        <f t="shared" si="17"/>
        <v>51230998.14000001</v>
      </c>
      <c r="K93" s="103">
        <f t="shared" si="17"/>
        <v>34469768.78</v>
      </c>
      <c r="L93" s="103">
        <f t="shared" si="17"/>
        <v>16761229.359999998</v>
      </c>
      <c r="M93" s="103">
        <f t="shared" si="17"/>
        <v>1567092.78</v>
      </c>
      <c r="N93" s="103">
        <f t="shared" si="17"/>
        <v>1996152.56</v>
      </c>
      <c r="O93" s="103">
        <f t="shared" si="17"/>
        <v>2534027.19</v>
      </c>
      <c r="P93" s="103">
        <f t="shared" si="17"/>
        <v>0</v>
      </c>
      <c r="Q93" s="103">
        <f t="shared" si="17"/>
        <v>88686.67</v>
      </c>
      <c r="R93" s="103">
        <f t="shared" si="17"/>
        <v>7608804.149999999</v>
      </c>
      <c r="S93" s="103">
        <f t="shared" si="17"/>
        <v>6308804.149999999</v>
      </c>
      <c r="T93" s="103">
        <f t="shared" si="17"/>
        <v>2933310.78</v>
      </c>
      <c r="U93" s="104">
        <f t="shared" si="17"/>
        <v>1300000</v>
      </c>
      <c r="V93" s="80"/>
    </row>
    <row r="94" spans="1:22" ht="32.25" customHeight="1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80"/>
    </row>
    <row r="95" spans="1:21" ht="13.5" customHeight="1">
      <c r="A95" s="150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79"/>
    </row>
    <row r="96" ht="10.5">
      <c r="A96" s="78"/>
    </row>
    <row r="97" spans="7:10" ht="9.75">
      <c r="G97" s="77"/>
      <c r="I97" s="77"/>
      <c r="J97" s="77"/>
    </row>
  </sheetData>
  <sheetProtection/>
  <mergeCells count="204">
    <mergeCell ref="S1:T1"/>
    <mergeCell ref="S2:V2"/>
    <mergeCell ref="S3:V3"/>
    <mergeCell ref="A5:U5"/>
    <mergeCell ref="A9:U9"/>
    <mergeCell ref="A7:U7"/>
    <mergeCell ref="A8:U8"/>
    <mergeCell ref="A17:A19"/>
    <mergeCell ref="A20:A22"/>
    <mergeCell ref="A23:A26"/>
    <mergeCell ref="A27:A28"/>
    <mergeCell ref="A29:A33"/>
    <mergeCell ref="A34:A35"/>
    <mergeCell ref="A78:A84"/>
    <mergeCell ref="A85:A86"/>
    <mergeCell ref="A87:A90"/>
    <mergeCell ref="A91:A92"/>
    <mergeCell ref="A36:A42"/>
    <mergeCell ref="A43:A47"/>
    <mergeCell ref="A53:A61"/>
    <mergeCell ref="A62:A65"/>
    <mergeCell ref="A66:A72"/>
    <mergeCell ref="A73:A77"/>
    <mergeCell ref="R11:R15"/>
    <mergeCell ref="S11:U11"/>
    <mergeCell ref="K13:L14"/>
    <mergeCell ref="M13:M15"/>
    <mergeCell ref="T14:T15"/>
    <mergeCell ref="P13:P15"/>
    <mergeCell ref="Q13:Q15"/>
    <mergeCell ref="O13:O15"/>
    <mergeCell ref="C16:D16"/>
    <mergeCell ref="E16:F16"/>
    <mergeCell ref="A10:A15"/>
    <mergeCell ref="B10:B15"/>
    <mergeCell ref="C10:D15"/>
    <mergeCell ref="E10:F15"/>
    <mergeCell ref="I11:I15"/>
    <mergeCell ref="C19:D19"/>
    <mergeCell ref="E19:F19"/>
    <mergeCell ref="I10:U10"/>
    <mergeCell ref="S12:S15"/>
    <mergeCell ref="T12:T13"/>
    <mergeCell ref="U12:U15"/>
    <mergeCell ref="J13:J15"/>
    <mergeCell ref="J11:Q12"/>
    <mergeCell ref="N13:N15"/>
    <mergeCell ref="E23:F23"/>
    <mergeCell ref="G10:G15"/>
    <mergeCell ref="H10:H15"/>
    <mergeCell ref="C17:D17"/>
    <mergeCell ref="E17:F17"/>
    <mergeCell ref="C18:D18"/>
    <mergeCell ref="E18:F18"/>
    <mergeCell ref="E20:F20"/>
    <mergeCell ref="C21:D21"/>
    <mergeCell ref="E21:F21"/>
    <mergeCell ref="C25:D25"/>
    <mergeCell ref="E25:F25"/>
    <mergeCell ref="C20:D20"/>
    <mergeCell ref="C26:D26"/>
    <mergeCell ref="E26:F26"/>
    <mergeCell ref="C27:D27"/>
    <mergeCell ref="E27:F27"/>
    <mergeCell ref="C22:D22"/>
    <mergeCell ref="E22:F22"/>
    <mergeCell ref="C23:D23"/>
    <mergeCell ref="C32:D32"/>
    <mergeCell ref="E32:F32"/>
    <mergeCell ref="C33:D33"/>
    <mergeCell ref="E33:F33"/>
    <mergeCell ref="E36:F36"/>
    <mergeCell ref="C34:D34"/>
    <mergeCell ref="E34:F34"/>
    <mergeCell ref="E38:F38"/>
    <mergeCell ref="C35:D35"/>
    <mergeCell ref="E35:F35"/>
    <mergeCell ref="C36:D36"/>
    <mergeCell ref="E40:F40"/>
    <mergeCell ref="C37:D37"/>
    <mergeCell ref="E37:F37"/>
    <mergeCell ref="C38:D38"/>
    <mergeCell ref="C39:D39"/>
    <mergeCell ref="E39:F39"/>
    <mergeCell ref="C40:D40"/>
    <mergeCell ref="C41:D41"/>
    <mergeCell ref="E41:F41"/>
    <mergeCell ref="C42:D42"/>
    <mergeCell ref="E52:F52"/>
    <mergeCell ref="C47:D47"/>
    <mergeCell ref="E47:F47"/>
    <mergeCell ref="C43:D43"/>
    <mergeCell ref="E43:F43"/>
    <mergeCell ref="E42:F42"/>
    <mergeCell ref="E49:F49"/>
    <mergeCell ref="C53:D53"/>
    <mergeCell ref="E53:F53"/>
    <mergeCell ref="C44:D44"/>
    <mergeCell ref="E44:F44"/>
    <mergeCell ref="C45:D45"/>
    <mergeCell ref="E45:F45"/>
    <mergeCell ref="C51:D51"/>
    <mergeCell ref="C52:D52"/>
    <mergeCell ref="E51:F51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3:D63"/>
    <mergeCell ref="E63:F63"/>
    <mergeCell ref="C64:D64"/>
    <mergeCell ref="E64:F64"/>
    <mergeCell ref="C60:D60"/>
    <mergeCell ref="E60:F60"/>
    <mergeCell ref="C62:D62"/>
    <mergeCell ref="E62:F62"/>
    <mergeCell ref="C61:D61"/>
    <mergeCell ref="E61:F61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A93:D93"/>
    <mergeCell ref="E93:F93"/>
    <mergeCell ref="A94:U94"/>
    <mergeCell ref="A95:T95"/>
    <mergeCell ref="C90:D90"/>
    <mergeCell ref="E90:F90"/>
    <mergeCell ref="C91:D91"/>
    <mergeCell ref="E91:F91"/>
    <mergeCell ref="C92:D92"/>
    <mergeCell ref="E92:F92"/>
    <mergeCell ref="A48:A50"/>
    <mergeCell ref="C50:D50"/>
    <mergeCell ref="E50:F50"/>
    <mergeCell ref="C30:D30"/>
    <mergeCell ref="E30:F30"/>
    <mergeCell ref="E31:F31"/>
    <mergeCell ref="C31:D31"/>
    <mergeCell ref="C48:D48"/>
    <mergeCell ref="E48:F48"/>
    <mergeCell ref="C49:D49"/>
    <mergeCell ref="C71:D71"/>
    <mergeCell ref="E71:F71"/>
    <mergeCell ref="E24:F24"/>
    <mergeCell ref="C24:D24"/>
    <mergeCell ref="C46:D46"/>
    <mergeCell ref="E46:F46"/>
    <mergeCell ref="E29:F29"/>
    <mergeCell ref="C29:D29"/>
    <mergeCell ref="C28:D28"/>
    <mergeCell ref="E28:F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  <headerFooter>
    <oddHeader>&amp;R&amp;"Times New Roman,Normalny"Załącznik Nr 3 do Sprawozdania
z wykonania budżetu 
Powiatu Opatowskiego za 2012 rok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5">
      <pane ySplit="1830" topLeftCell="A1" activePane="bottomLeft" state="split"/>
      <selection pane="topLeft" activeCell="A4" sqref="A4:K5"/>
      <selection pane="bottomLeft" activeCell="G24" sqref="G24"/>
    </sheetView>
  </sheetViews>
  <sheetFormatPr defaultColWidth="9.00390625" defaultRowHeight="12.75"/>
  <cols>
    <col min="1" max="1" width="4.875" style="0" customWidth="1"/>
    <col min="2" max="2" width="7.75390625" style="0" customWidth="1"/>
    <col min="3" max="3" width="24.75390625" style="0" customWidth="1"/>
    <col min="4" max="4" width="11.75390625" style="0" customWidth="1"/>
    <col min="5" max="5" width="12.625" style="0" customWidth="1"/>
    <col min="6" max="6" width="13.25390625" style="0" customWidth="1"/>
    <col min="7" max="7" width="9.375" style="0" bestFit="1" customWidth="1"/>
    <col min="8" max="8" width="13.00390625" style="0" customWidth="1"/>
    <col min="9" max="9" width="13.875" style="0" customWidth="1"/>
    <col min="10" max="10" width="9.25390625" style="0" bestFit="1" customWidth="1"/>
    <col min="11" max="11" width="12.25390625" style="0" customWidth="1"/>
  </cols>
  <sheetData>
    <row r="1" spans="10:13" ht="12.75">
      <c r="J1" s="2"/>
      <c r="K1" s="9"/>
      <c r="L1" s="10"/>
      <c r="M1" s="10"/>
    </row>
    <row r="2" spans="1:13" ht="12.75">
      <c r="A2" s="12"/>
      <c r="B2" s="12"/>
      <c r="C2" s="12"/>
      <c r="D2" s="12"/>
      <c r="E2" s="12"/>
      <c r="F2" s="12"/>
      <c r="G2" s="12"/>
      <c r="H2" s="12"/>
      <c r="I2" s="12"/>
      <c r="J2" s="2"/>
      <c r="K2" s="9"/>
      <c r="L2" s="10"/>
      <c r="M2" s="10"/>
    </row>
    <row r="3" spans="1:11" ht="14.25" customHeight="1">
      <c r="A3" s="185" t="s">
        <v>63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29.25" customHeight="1">
      <c r="A4" s="187" t="s">
        <v>70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 ht="12.75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12.75">
      <c r="A6" s="189" t="s">
        <v>21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ht="63.75">
      <c r="A7" s="13" t="s">
        <v>0</v>
      </c>
      <c r="B7" s="13" t="s">
        <v>7</v>
      </c>
      <c r="C7" s="13" t="s">
        <v>67</v>
      </c>
      <c r="D7" s="13" t="s">
        <v>71</v>
      </c>
      <c r="E7" s="13" t="s">
        <v>57</v>
      </c>
      <c r="F7" s="13" t="s">
        <v>58</v>
      </c>
      <c r="G7" s="13" t="s">
        <v>10</v>
      </c>
      <c r="H7" s="13" t="s">
        <v>14</v>
      </c>
      <c r="I7" s="13" t="s">
        <v>9</v>
      </c>
      <c r="J7" s="13" t="s">
        <v>10</v>
      </c>
      <c r="K7" s="13" t="s">
        <v>72</v>
      </c>
    </row>
    <row r="8" spans="1:11" ht="12.75">
      <c r="A8" s="14">
        <v>1</v>
      </c>
      <c r="B8" s="14">
        <v>2</v>
      </c>
      <c r="C8" s="14">
        <v>3</v>
      </c>
      <c r="D8" s="15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</row>
    <row r="9" spans="1:11" ht="25.5">
      <c r="A9" s="16">
        <v>1</v>
      </c>
      <c r="B9" s="17" t="s">
        <v>11</v>
      </c>
      <c r="C9" s="18" t="s">
        <v>17</v>
      </c>
      <c r="D9" s="19">
        <v>0</v>
      </c>
      <c r="E9" s="20">
        <v>50000</v>
      </c>
      <c r="F9" s="21">
        <v>22453.99</v>
      </c>
      <c r="G9" s="22">
        <f>SUM(F9/E9)*100</f>
        <v>44.90798</v>
      </c>
      <c r="H9" s="23">
        <v>50000</v>
      </c>
      <c r="I9" s="21">
        <v>22453.99</v>
      </c>
      <c r="J9" s="22">
        <f>SUM(I9/H9)*100</f>
        <v>44.90798</v>
      </c>
      <c r="K9" s="24">
        <v>0</v>
      </c>
    </row>
    <row r="10" spans="1:11" ht="25.5">
      <c r="A10" s="16">
        <v>2</v>
      </c>
      <c r="B10" s="25" t="s">
        <v>60</v>
      </c>
      <c r="C10" s="18" t="s">
        <v>17</v>
      </c>
      <c r="D10" s="19">
        <v>0</v>
      </c>
      <c r="E10" s="20">
        <v>100000</v>
      </c>
      <c r="F10" s="21">
        <v>55603.75</v>
      </c>
      <c r="G10" s="22">
        <f>SUM(F10/E10)*100</f>
        <v>55.60375</v>
      </c>
      <c r="H10" s="23">
        <v>100000</v>
      </c>
      <c r="I10" s="21">
        <v>55603.75</v>
      </c>
      <c r="J10" s="22">
        <f>SUM(I10/H10)*100</f>
        <v>55.60375</v>
      </c>
      <c r="K10" s="24">
        <v>0</v>
      </c>
    </row>
    <row r="11" spans="1:11" ht="25.5">
      <c r="A11" s="16">
        <v>3</v>
      </c>
      <c r="B11" s="25" t="s">
        <v>12</v>
      </c>
      <c r="C11" s="18" t="s">
        <v>17</v>
      </c>
      <c r="D11" s="19">
        <v>0</v>
      </c>
      <c r="E11" s="20">
        <v>280000</v>
      </c>
      <c r="F11" s="21">
        <v>204825.08</v>
      </c>
      <c r="G11" s="22">
        <f aca="true" t="shared" si="0" ref="G11:G17">SUM(F11/E11)*100</f>
        <v>73.15181428571428</v>
      </c>
      <c r="H11" s="23">
        <v>280000</v>
      </c>
      <c r="I11" s="21">
        <v>204825.08</v>
      </c>
      <c r="J11" s="22">
        <f aca="true" t="shared" si="1" ref="J11:J17">SUM(I11/H11)*100</f>
        <v>73.15181428571428</v>
      </c>
      <c r="K11" s="24">
        <v>0</v>
      </c>
    </row>
    <row r="12" spans="1:11" ht="25.5">
      <c r="A12" s="16">
        <v>4</v>
      </c>
      <c r="B12" s="25" t="s">
        <v>64</v>
      </c>
      <c r="C12" s="18" t="s">
        <v>17</v>
      </c>
      <c r="D12" s="19">
        <v>0</v>
      </c>
      <c r="E12" s="20">
        <v>30000</v>
      </c>
      <c r="F12" s="21">
        <v>16306</v>
      </c>
      <c r="G12" s="22">
        <f>SUM(F12/E12)*100</f>
        <v>54.35333333333333</v>
      </c>
      <c r="H12" s="23">
        <v>30000</v>
      </c>
      <c r="I12" s="21">
        <v>16306</v>
      </c>
      <c r="J12" s="22">
        <f>SUM(I12/H12)*100</f>
        <v>54.35333333333333</v>
      </c>
      <c r="K12" s="24">
        <v>0</v>
      </c>
    </row>
    <row r="13" spans="1:11" ht="30.75" customHeight="1">
      <c r="A13" s="16">
        <v>5</v>
      </c>
      <c r="B13" s="25" t="s">
        <v>13</v>
      </c>
      <c r="C13" s="26" t="s">
        <v>18</v>
      </c>
      <c r="D13" s="27">
        <v>0</v>
      </c>
      <c r="E13" s="28">
        <v>170000</v>
      </c>
      <c r="F13" s="21">
        <v>156038.11</v>
      </c>
      <c r="G13" s="22">
        <f t="shared" si="0"/>
        <v>91.78712352941176</v>
      </c>
      <c r="H13" s="23">
        <v>170000</v>
      </c>
      <c r="I13" s="21">
        <v>169932.78</v>
      </c>
      <c r="J13" s="22">
        <f t="shared" si="1"/>
        <v>99.96045882352941</v>
      </c>
      <c r="K13" s="24">
        <v>0</v>
      </c>
    </row>
    <row r="14" spans="1:11" ht="30.75" customHeight="1">
      <c r="A14" s="16">
        <v>6</v>
      </c>
      <c r="B14" s="25" t="s">
        <v>61</v>
      </c>
      <c r="C14" s="26" t="s">
        <v>18</v>
      </c>
      <c r="D14" s="27">
        <v>0</v>
      </c>
      <c r="E14" s="28">
        <v>62500</v>
      </c>
      <c r="F14" s="21">
        <v>62413.5</v>
      </c>
      <c r="G14" s="22">
        <f>SUM(F14/E14)*100</f>
        <v>99.8616</v>
      </c>
      <c r="H14" s="23">
        <v>62500</v>
      </c>
      <c r="I14" s="21">
        <v>47326.8</v>
      </c>
      <c r="J14" s="22">
        <f>SUM(I14/H14)*100</f>
        <v>75.72288</v>
      </c>
      <c r="K14" s="24">
        <v>0</v>
      </c>
    </row>
    <row r="15" spans="1:11" ht="25.5">
      <c r="A15" s="16">
        <v>7</v>
      </c>
      <c r="B15" s="25" t="s">
        <v>11</v>
      </c>
      <c r="C15" s="26" t="s">
        <v>20</v>
      </c>
      <c r="D15" s="27">
        <v>0</v>
      </c>
      <c r="E15" s="28">
        <v>112200</v>
      </c>
      <c r="F15" s="21">
        <v>107082.32</v>
      </c>
      <c r="G15" s="22">
        <f t="shared" si="0"/>
        <v>95.43878787878789</v>
      </c>
      <c r="H15" s="23">
        <v>112200</v>
      </c>
      <c r="I15" s="21">
        <v>107082.32</v>
      </c>
      <c r="J15" s="22">
        <f t="shared" si="1"/>
        <v>95.43878787878789</v>
      </c>
      <c r="K15" s="24"/>
    </row>
    <row r="16" spans="1:11" ht="27" customHeight="1">
      <c r="A16" s="16">
        <v>8</v>
      </c>
      <c r="B16" s="25" t="s">
        <v>62</v>
      </c>
      <c r="C16" s="26" t="s">
        <v>20</v>
      </c>
      <c r="D16" s="27">
        <v>0</v>
      </c>
      <c r="E16" s="28">
        <v>20000</v>
      </c>
      <c r="F16" s="21">
        <v>168.96</v>
      </c>
      <c r="G16" s="22">
        <f>SUM(F16/E16)*100</f>
        <v>0.8448000000000001</v>
      </c>
      <c r="H16" s="23">
        <v>20000</v>
      </c>
      <c r="I16" s="21">
        <v>168.96</v>
      </c>
      <c r="J16" s="22">
        <f>SUM(I16/H16)*100</f>
        <v>0.8448000000000001</v>
      </c>
      <c r="K16" s="24">
        <v>0</v>
      </c>
    </row>
    <row r="17" spans="1:11" ht="13.5">
      <c r="A17" s="29"/>
      <c r="B17" s="30"/>
      <c r="C17" s="29"/>
      <c r="D17" s="31">
        <f>SUM(D9:D16)</f>
        <v>0</v>
      </c>
      <c r="E17" s="22">
        <f>SUM(E9:E16)</f>
        <v>824700</v>
      </c>
      <c r="F17" s="22">
        <f>SUM(F9:F16)</f>
        <v>624891.71</v>
      </c>
      <c r="G17" s="22">
        <f t="shared" si="0"/>
        <v>75.77200315266157</v>
      </c>
      <c r="H17" s="22">
        <f>SUM(H9:H16)</f>
        <v>824700</v>
      </c>
      <c r="I17" s="22">
        <f>SUM(I9:I16)</f>
        <v>623699.6799999999</v>
      </c>
      <c r="J17" s="22">
        <f t="shared" si="1"/>
        <v>75.62746210743299</v>
      </c>
      <c r="K17" s="22">
        <f>SUM(K9:K16)</f>
        <v>0</v>
      </c>
    </row>
  </sheetData>
  <sheetProtection/>
  <mergeCells count="3">
    <mergeCell ref="A3:K3"/>
    <mergeCell ref="A4:K5"/>
    <mergeCell ref="A6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&amp;R&amp;"Times New Roman,Normalny"&amp;8Załącznik Nr 4 do Sprawozdania
z wykonania budżetu 
Powiatu Opatowskiego za 2012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A3" sqref="A3:E9"/>
    </sheetView>
  </sheetViews>
  <sheetFormatPr defaultColWidth="9.00390625" defaultRowHeight="12.75"/>
  <cols>
    <col min="1" max="1" width="4.25390625" style="0" customWidth="1"/>
    <col min="2" max="2" width="28.00390625" style="0" customWidth="1"/>
    <col min="5" max="5" width="17.625" style="0" customWidth="1"/>
    <col min="7" max="7" width="10.125" style="0" customWidth="1"/>
  </cols>
  <sheetData>
    <row r="1" spans="4:7" ht="10.5" customHeight="1">
      <c r="D1" s="2"/>
      <c r="E1" s="10"/>
      <c r="F1" s="10"/>
      <c r="G1" s="10"/>
    </row>
    <row r="2" spans="4:7" ht="10.5" customHeight="1">
      <c r="D2" s="2"/>
      <c r="E2" s="10"/>
      <c r="F2" s="10"/>
      <c r="G2" s="10"/>
    </row>
    <row r="3" spans="1:7" ht="15.75">
      <c r="A3" s="191" t="s">
        <v>16</v>
      </c>
      <c r="B3" s="192"/>
      <c r="C3" s="192"/>
      <c r="D3" s="192"/>
      <c r="E3" s="192"/>
      <c r="F3" s="1"/>
      <c r="G3" s="1"/>
    </row>
    <row r="4" spans="1:7" ht="15.75">
      <c r="A4" s="191" t="s">
        <v>66</v>
      </c>
      <c r="B4" s="192"/>
      <c r="C4" s="192"/>
      <c r="D4" s="192"/>
      <c r="E4" s="192"/>
      <c r="F4" s="1"/>
      <c r="G4" s="1"/>
    </row>
    <row r="5" spans="1:5" ht="15.75">
      <c r="A5" s="191" t="s">
        <v>65</v>
      </c>
      <c r="B5" s="191"/>
      <c r="C5" s="191"/>
      <c r="D5" s="191"/>
      <c r="E5" s="191"/>
    </row>
    <row r="6" spans="1:5" ht="15.75">
      <c r="A6" s="41"/>
      <c r="B6" s="41"/>
      <c r="C6" s="41"/>
      <c r="D6" s="41"/>
      <c r="E6" s="41"/>
    </row>
    <row r="7" spans="1:5" ht="33" customHeight="1">
      <c r="A7" s="42" t="s">
        <v>1</v>
      </c>
      <c r="B7" s="193" t="s">
        <v>17</v>
      </c>
      <c r="C7" s="193"/>
      <c r="D7" s="193"/>
      <c r="E7" s="193"/>
    </row>
    <row r="8" spans="1:5" ht="30.75" customHeight="1">
      <c r="A8" s="42" t="s">
        <v>2</v>
      </c>
      <c r="B8" s="190" t="s">
        <v>18</v>
      </c>
      <c r="C8" s="190"/>
      <c r="D8" s="190"/>
      <c r="E8" s="190"/>
    </row>
    <row r="9" spans="1:5" ht="28.5" customHeight="1">
      <c r="A9" s="42" t="s">
        <v>3</v>
      </c>
      <c r="B9" s="190" t="s">
        <v>19</v>
      </c>
      <c r="C9" s="190"/>
      <c r="D9" s="190"/>
      <c r="E9" s="190"/>
    </row>
  </sheetData>
  <sheetProtection/>
  <mergeCells count="6">
    <mergeCell ref="B8:E8"/>
    <mergeCell ref="B9:E9"/>
    <mergeCell ref="A3:E3"/>
    <mergeCell ref="A4:E4"/>
    <mergeCell ref="A5:E5"/>
    <mergeCell ref="B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Roman,Normalny"&amp;8Załącznik Nr 5 do Sprawozdania
z wykonania budżetu
Powiatu Opatowskiego za 2012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monika.kostepska</cp:lastModifiedBy>
  <cp:lastPrinted>2013-03-22T13:09:40Z</cp:lastPrinted>
  <dcterms:created xsi:type="dcterms:W3CDTF">2000-10-09T19:11:55Z</dcterms:created>
  <dcterms:modified xsi:type="dcterms:W3CDTF">2013-03-22T13:09:44Z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