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2">'3'!$A$1:$M$57</definedName>
  </definedNames>
  <calcPr fullCalcOnLoad="1"/>
</workbook>
</file>

<file path=xl/sharedStrings.xml><?xml version="1.0" encoding="utf-8"?>
<sst xmlns="http://schemas.openxmlformats.org/spreadsheetml/2006/main" count="578" uniqueCount="263">
  <si>
    <t>w złotych</t>
  </si>
  <si>
    <t>Dział</t>
  </si>
  <si>
    <t>Rozdział</t>
  </si>
  <si>
    <t>§</t>
  </si>
  <si>
    <t>z tego:</t>
  </si>
  <si>
    <t>inwestycje i zakupy inwestycyjne</t>
  </si>
  <si>
    <t>w tym:</t>
  </si>
  <si>
    <t>wydatki na programy finansowane z udziałem środków, o których mowa w art. 5 ust. 1 pkt 2 i 3</t>
  </si>
  <si>
    <t>wynagrodzenia i składki od nich naliczane</t>
  </si>
  <si>
    <t>010</t>
  </si>
  <si>
    <t>01095</t>
  </si>
  <si>
    <t>Jednostka org. realizująca zadanie lub koordynująca program</t>
  </si>
  <si>
    <t>1.</t>
  </si>
  <si>
    <t>Starostwo Powiatowe w Opatowie</t>
  </si>
  <si>
    <t>01005</t>
  </si>
  <si>
    <t>2.</t>
  </si>
  <si>
    <t>3.</t>
  </si>
  <si>
    <t>4.</t>
  </si>
  <si>
    <t>5.</t>
  </si>
  <si>
    <t>6.</t>
  </si>
  <si>
    <t>7.</t>
  </si>
  <si>
    <t>Dochody i wydatki związane z realizacją zadań z zakresu administracji rządowej i innych zadań zleconych odrębnymi ustawami w  2012 r.</t>
  </si>
  <si>
    <t>w  złotych</t>
  </si>
  <si>
    <t>Dotacje ogółem</t>
  </si>
  <si>
    <t>Wydatki
na 2012 r.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</si>
  <si>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</si>
  <si>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</si>
  <si>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</si>
  <si>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</si>
  <si>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</si>
  <si>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</si>
  <si>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zakup i objęcie akcji i udziałów</t>
  </si>
  <si>
    <t>wniesienie wkładów do spółek prawa handlowego</t>
  </si>
  <si>
    <t>wydatki związane z realizacją statutowych zadań</t>
  </si>
  <si>
    <t>700</t>
  </si>
  <si>
    <t>Ogółem</t>
  </si>
  <si>
    <t>Lp.</t>
  </si>
  <si>
    <t>Rozdz.</t>
  </si>
  <si>
    <t>Planowane wydatki</t>
  </si>
  <si>
    <t>w tym źródła finansowania</t>
  </si>
  <si>
    <t>dochody własne jst</t>
  </si>
  <si>
    <t>kredyty
i pożyczki</t>
  </si>
  <si>
    <t>środki wymienione
w art. 5 ust. 1 pkt 2 i 3 u.f.p.</t>
  </si>
  <si>
    <t>kredyty i pożyczki zaciągnięte na realizację zadania pod refundację wydatków</t>
  </si>
  <si>
    <t xml:space="preserve">A.      
B.
C.
D. </t>
  </si>
  <si>
    <t>8.</t>
  </si>
  <si>
    <t>9.</t>
  </si>
  <si>
    <t>10.</t>
  </si>
  <si>
    <t>11.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</si>
  <si>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</si>
  <si>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</si>
  <si>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</si>
  <si>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</si>
  <si>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D. Inne źródła </t>
  </si>
  <si>
    <t>Powiat Opatowski</t>
  </si>
  <si>
    <t>Dofinansowanie projektu budowlanego dla drogi nr 754 Ostrowiec Świętokrzyski - Solec nad Wisłą</t>
  </si>
  <si>
    <t>Wydatki na programy i projekty realizowane ze środków pochodzących z budżetu Unii Europejskiej oraz innych źródeł zagranicznych, niepodlegających zwrotowi na 2012 rok</t>
  </si>
  <si>
    <t>Lp</t>
  </si>
  <si>
    <t>Projekt</t>
  </si>
  <si>
    <t>Okres realizacji zadania</t>
  </si>
  <si>
    <t>Przewidywane nakłady i źródła finansowania</t>
  </si>
  <si>
    <t>Wydatki w roku budżetowym 2012</t>
  </si>
  <si>
    <t>źródło</t>
  </si>
  <si>
    <t>kwota</t>
  </si>
  <si>
    <t xml:space="preserve">Program: Rozwój obszarów wiejskich na lata 2007-2013  </t>
  </si>
  <si>
    <t>2010-2013</t>
  </si>
  <si>
    <t>Wartość zadania:</t>
  </si>
  <si>
    <t>Priorytet: Poprawa struktury obszarowej gospodarstw rolnych itd..</t>
  </si>
  <si>
    <t>Wydatki bieżące:</t>
  </si>
  <si>
    <t>Działanie: poprawianie i rozwijanie infrastruktury związanej z dostosowaniem rolnictwa i leśnictwa</t>
  </si>
  <si>
    <t>- środki z budżetu j.s.t.</t>
  </si>
  <si>
    <t>Poddziałanie: Scalanie gruntów</t>
  </si>
  <si>
    <t>- środki z budżetu krajowego</t>
  </si>
  <si>
    <t>Projekt: Scalanie gruntów wsi Biedrzychów, Dębno,Nowe na obszarze 1059 ha</t>
  </si>
  <si>
    <t>- środki z UE oraz innych źródeł zagranicznych</t>
  </si>
  <si>
    <t>Wydatki majątkowe:</t>
  </si>
  <si>
    <t>w tym: kredyty i pożyczki zaciągane na wydatki refundowane ze środków UE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</si>
  <si>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</si>
  <si>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w ramach Regionalnego Progrmu Operacyjnego Województwa Świętokrzyskiego na lata (2007-2013) </t>
  </si>
  <si>
    <t>Priorytet 2: "Wsparcie innowacyjności, budowa społeczeństwa informacyjnego oraz wzrost potencjału inwestycyjnego regionu"</t>
  </si>
  <si>
    <t xml:space="preserve">Program: Projekt  " e-świętokrzyskie Budowa Systemu Infrastruktury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</si>
  <si>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2010-2012</t>
  </si>
  <si>
    <t xml:space="preserve">w ramach Regionalnego Programu Operacyjnego Województwa Świętokrzyskiego na lata (2007-2013) </t>
  </si>
  <si>
    <t xml:space="preserve">Działanie 2.2: "Budowa infrastruktury społeczeństwa informatycznego"   </t>
  </si>
  <si>
    <t>Priorytet 2: "Wsparcie innowacyjności, budowa społeczeństwa informacyjnego oraz wzrost potencjału inwestycyjnego regionu".</t>
  </si>
  <si>
    <t>Program: Regionalny Program Operacyjny Województwa Świętokrzyskiego na lata 2007-2013  RPOWŚ Priorytet: OŚ 5" Wzrost jakości infrastruktury społecznej oraz inwestycje w dziedzictwo kulturowe, sport i turystykę"                                                        Działanie: 5.2. Podniesienie jakości usług  publicznych,     wspieranie placówek edukacyjnych i kulturalnych.  Projekt: Rozbudowa budynku Zespołu Szkół  Nr 1 w Opatowie - odnowienie potencjału   sportowo - dydaktycznego</t>
  </si>
  <si>
    <t>2007-2012</t>
  </si>
  <si>
    <t>Zespół Szkół Nr 1 w Opatowie</t>
  </si>
  <si>
    <t>Program: operacyjny Kapitał Ludzki    Priorytet VII Promoc  poprzez  Powiatowe Centrum Pomocy Rodzinie</t>
  </si>
  <si>
    <t>2009-2012</t>
  </si>
  <si>
    <t>Powiatowe Centrum Pomocy Rodzinie</t>
  </si>
  <si>
    <t xml:space="preserve"> Działanie 7. 1 Rozwój </t>
  </si>
  <si>
    <t xml:space="preserve"> Poddziałanie: 7.1,2 </t>
  </si>
  <si>
    <t xml:space="preserve">Rozwój i upowszechnianie aktywnej integracji </t>
  </si>
  <si>
    <t>poprzez powiatowe centra pomocy rodzinie</t>
  </si>
  <si>
    <t>Program: operacyjny Kapitał Ludzki na lata 2007-2013 Priorytet IX "Rozwój wykształcenia i kompetencji w regionach".</t>
  </si>
  <si>
    <t>2011 - 2013</t>
  </si>
  <si>
    <t>Zespół Szkół w Ożarowie</t>
  </si>
  <si>
    <t xml:space="preserve"> Działanie 9. 2 "Podniesienie atrakcyjności szkolnictwa zawodowego",</t>
  </si>
  <si>
    <t xml:space="preserve"> Projekt: "Nasza szkoła - naszą drogą do kariery …" okres realizacji zadania 2011 - 2013</t>
  </si>
  <si>
    <t>Program Rozwoju Obszarów Wiejskich 2007-2013</t>
  </si>
  <si>
    <t>Starostwo Powiatowe w Opatowie/Lokalna Grupa Działania Powiatu Opatowskiego</t>
  </si>
  <si>
    <t>Oś 4 Leader</t>
  </si>
  <si>
    <t>Działanie: Małe projekty</t>
  </si>
  <si>
    <t>Nazwa działania: Wdrażanie lokalnych strategii rozwoju</t>
  </si>
  <si>
    <t>Tytuł projektu: "Opatowska wystawa koni - impreza integracyjno - kulturalna nawiązująca do tradycji Opatowskich Jarmarków Końskich"</t>
  </si>
  <si>
    <t>Regionalny Program Operacyjny Województwa Świętokrzyskiego na lata 2007-2013</t>
  </si>
  <si>
    <t>2011-2014</t>
  </si>
  <si>
    <t>Oś priorytetowa: 4. Rozwój infrastruktury ochrony środowiska i energetycznej do Działania 4.2 Rozwój systemów lokalnej  infrastruktury ochrony środowiska i energetycznej</t>
  </si>
  <si>
    <t>Projekt: "Termomodernizacja trzech budynków użyteczności publicznej na terenie Powiatu Opatowskiego"</t>
  </si>
  <si>
    <t>Ogółem wydatki</t>
  </si>
  <si>
    <t>Tytuł projektu: "Motywy ludowe w ozdobach świątecznych - warsztaty artystyczno - etnograficzne wraz z imprezami promującymi obrzędobowość regionu"</t>
  </si>
  <si>
    <t>2012-2013</t>
  </si>
  <si>
    <t>Limity wydatków na wieloletnie przedsięwzięcia planowane do poniesienia w 2012 roku</t>
  </si>
  <si>
    <t>Nazwa przedsięwzięcia</t>
  </si>
  <si>
    <t>Łączne nakłady finansowe</t>
  </si>
  <si>
    <t>rok budżetowy 2012 (8+9+10+11)</t>
  </si>
  <si>
    <t>dotacje i środki pochodzące z innych  źr.*</t>
  </si>
  <si>
    <t>Scalanie gruntów wsi Biedrzychów, Dębno, Nowe na obszarze1059 ha (2010-2013)</t>
  </si>
  <si>
    <t>wydatki bieżące</t>
  </si>
  <si>
    <t>wydatki majątkowe</t>
  </si>
  <si>
    <t>Projekt  " e-świętokrzyskie Rozbudowa Infrastruktury Informatycznej JST" w ramach Regionalnego Programu Operacyjnego na lata (2010-2012)</t>
  </si>
  <si>
    <t>Projekt  " e-świętokrzyskie Budowa systemu informacji przestrzennej Województwa Świętokrzyskiego" w ramach Regionalnego Programu Operacyjnego Województwa Świętokrzyskiego na lata (2010-2012)</t>
  </si>
  <si>
    <t>Rozbudowa budynku Zespołu Szkół Nr 1 odnowa potencjału sportowo - dydaktycznego w Opatowie (2007-2012)</t>
  </si>
  <si>
    <t>Promocja integracji Społecznej Droga do Sukcesu (2009-2012)</t>
  </si>
  <si>
    <t>Program operacyjny Kapitał Ludzki (2007-2013).Projekt "Nasza szkoła - naszą drogą do kariery…"</t>
  </si>
  <si>
    <t>Projekt Nr PL0197 "Termomodernizacja budynków użyteczności publicznej na terenie Powiatu Opatowskiego" - utrzymanie trwałości projektu (2011-2015)</t>
  </si>
  <si>
    <t>Umowy przejecia zobowiazań w wyniku przekształceń SPZZOZ w Opatowie</t>
  </si>
  <si>
    <t>Poręczenie kredytu zaciągnietego przez TOP MEDICUS Sp.z.o.o.</t>
  </si>
  <si>
    <t>Termomodernizacja trzech budynków użyteczności publicznej na terenie Powiatu Opatowskiego (2011-2014)</t>
  </si>
  <si>
    <t>C. Inne źródła - środki krajowe - kapitał ludzki.</t>
  </si>
  <si>
    <t>Program "Motywy ludowe w ozdobach świątecznych - warsztaty artystyczno - etnograficzne wraz z imprezami promującymi obrzędowość regionu" (2012-2013)</t>
  </si>
  <si>
    <t>Zadania inwestycyjne roczne w 2012 r.</t>
  </si>
  <si>
    <t>Nazwa zadania inwestycyjnego</t>
  </si>
  <si>
    <t>rok budżetowy 2012 (7+8+9+10)</t>
  </si>
  <si>
    <t>dotacje i środki pochodzące
z innych  źr.*</t>
  </si>
  <si>
    <t xml:space="preserve"> Województwo Świętokrzyskie</t>
  </si>
  <si>
    <t>Zakup programu komputerowego i komputerów</t>
  </si>
  <si>
    <t>Zakup skokochronu i agregatu</t>
  </si>
  <si>
    <t xml:space="preserve">A. 22.194   
B. 
C.
D. </t>
  </si>
  <si>
    <t>Komenda Powiatowa Państwowej Straży Pożarnej w Opatowie</t>
  </si>
  <si>
    <t>Zakup zmywarki</t>
  </si>
  <si>
    <t>Dom Pomocy Społecznej w Sobowie</t>
  </si>
  <si>
    <t>Zakup dwóch szaf chłodniczych</t>
  </si>
  <si>
    <t>Założenie klimatyzacji w budynku pralni i kuchni</t>
  </si>
  <si>
    <t>Zakup centrali telefonicznej</t>
  </si>
  <si>
    <t>Dom Pomocy Społecznej w Zochcinku</t>
  </si>
  <si>
    <t>Objęcie udziałów - TOP MEDICUS Sp.z.o.o.</t>
  </si>
  <si>
    <t>Odbudowa drogi powiatowej nr 0716T Baćkowice-Baranówek-Iwaniska w m. Baranówek w km. 3+230-4+766 odc. dł. 1,536 km</t>
  </si>
  <si>
    <t xml:space="preserve">A.  380.000    
B.
C.
D. </t>
  </si>
  <si>
    <t>Zarząd Dróg Powiatowych w Opatowie</t>
  </si>
  <si>
    <t>Odbudowa drogi powiatowej nr 0701T gr. powiatu-Truskolasy-Opatów w m. Truskolasy w km 0+000-0+500 w m. Michałów w km 2+210-2+420 i w km 2+570-3+110, w m. Niemienice w km. 4+460-5+350 o łącznej dł. 2,140 km</t>
  </si>
  <si>
    <t xml:space="preserve">A.  613.089
B.
C.
D. </t>
  </si>
  <si>
    <t>12.</t>
  </si>
  <si>
    <t>Przebudowa drogi powiatowej Nr 0763T Pawłowice (gr. woj. świętokrzyskiego) - Maruszów - Linów od km 7+100-7+800 odc. dł. 0,700 km</t>
  </si>
  <si>
    <t xml:space="preserve">A.  103.791
B.
C.
D. </t>
  </si>
  <si>
    <t>13.</t>
  </si>
  <si>
    <t>Odbudowa drogi powiatowej nr 0758T Bidziny-Smugi w m. Jasice i Smugi w km 3+552-5+520 odc. dł. 1,968 km</t>
  </si>
  <si>
    <t xml:space="preserve">A. 396.209    
B.
C.
D. </t>
  </si>
  <si>
    <t>14.</t>
  </si>
  <si>
    <t>Odbudowa drogi powiatowej Nr 0717T na odcinku Piskrzyn-Baranówek w km 7+489-8+742 odc. dł. 1,253 km</t>
  </si>
  <si>
    <t xml:space="preserve">A.      
B. 341.970
C.
D. </t>
  </si>
  <si>
    <t>15.</t>
  </si>
  <si>
    <t>Odbudowa drogi powiatowej Nr 0701T gr. powiatu-Truskolasy-Opatów w km 6+631-7+671 o łącznej długości 1,040 km</t>
  </si>
  <si>
    <t xml:space="preserve">A.      
B. 300.000
C.
D. </t>
  </si>
  <si>
    <t>16.</t>
  </si>
  <si>
    <t>Przebudowa drogi powiatowej Nr 0727T Opatów-Ćmielów w m. Rosochy w km 3+366-4+994 odc. Dł. 1,628 km</t>
  </si>
  <si>
    <t xml:space="preserve">A.      
B. 181.263
C.
D. </t>
  </si>
  <si>
    <t>17.</t>
  </si>
  <si>
    <t xml:space="preserve">Przebudowa drogi powiatowej Nr 0733T Brzezie-Lipnik w m. Brzezie i Nikisiałka Duża w km 0+000-1+600 odc. dł. 1,600 km </t>
  </si>
  <si>
    <t xml:space="preserve">A.      
B. 143.910
C.
D. </t>
  </si>
  <si>
    <t>18.</t>
  </si>
  <si>
    <t>Przebudowa drogi powiatowej Nr 0701T gr. powiatu - Truskolasy - Opatów w m. Zochcinek w km 11+210-11+870 odc. dł. 0,660 km</t>
  </si>
  <si>
    <t xml:space="preserve">A.      
B. 82.804
C.
D. </t>
  </si>
  <si>
    <t xml:space="preserve">C. Inne źródła </t>
  </si>
  <si>
    <t>19.</t>
  </si>
  <si>
    <t>Zakup pieca c.o.</t>
  </si>
  <si>
    <t xml:space="preserve">A.      
B. 
C.
D. </t>
  </si>
  <si>
    <t>Specjalny Ośrodek Szkolno -Wychowawczy w Jałowęsach</t>
  </si>
  <si>
    <t xml:space="preserve">A. 323.762
B.
C.
D. </t>
  </si>
  <si>
    <t>Wyszczególnienie</t>
  </si>
  <si>
    <t>Stan środków finansowych na początek roku</t>
  </si>
  <si>
    <t>Dochody</t>
  </si>
  <si>
    <t>Wydatki</t>
  </si>
  <si>
    <t>Stan środków finansowych na koniec roku</t>
  </si>
  <si>
    <t>Zespół Szkół Nr 2 w Opatowie</t>
  </si>
  <si>
    <t>Zakup serwera</t>
  </si>
  <si>
    <t xml:space="preserve">Zakup plotera </t>
  </si>
  <si>
    <t>20.</t>
  </si>
  <si>
    <t>21.</t>
  </si>
  <si>
    <t>22.</t>
  </si>
  <si>
    <t>Zakup używanego pieca c.o. od spółki TOP MEDICUS</t>
  </si>
  <si>
    <t>Zakup dwóch maszyn szorująco - zbierających</t>
  </si>
  <si>
    <t>23.</t>
  </si>
  <si>
    <t xml:space="preserve">A.  44.106,00    
B.
C.
D. </t>
  </si>
  <si>
    <t>Opracowanie dokumentacji projektowo - kosztorysowej do rozbudowy i przebudowy kompleksu obiektów budowlanych Domu Pomocy Społecznej w Zochcinku</t>
  </si>
  <si>
    <t xml:space="preserve"> Plan dochodów gromadzonych na wydzielonym rachunku jednostki budżetowej i wydatki nimi finansowane w 2012 r.</t>
  </si>
  <si>
    <t xml:space="preserve">A. 70,00     
B.
C. 
D. </t>
  </si>
  <si>
    <t>po zmianach</t>
  </si>
  <si>
    <t>zwiększenie</t>
  </si>
  <si>
    <t>zmniejszenie</t>
  </si>
  <si>
    <t>przed zmianą</t>
  </si>
  <si>
    <t>Wydatki razem:</t>
  </si>
  <si>
    <t>Pozostała działalność</t>
  </si>
  <si>
    <t>Pomoc społeczna</t>
  </si>
  <si>
    <t>Szpitale ogólne</t>
  </si>
  <si>
    <t>Ochrona zdrowia</t>
  </si>
  <si>
    <t>Oświata i wychowanie</t>
  </si>
  <si>
    <t>Starostwa powiatowe</t>
  </si>
  <si>
    <t>Administracja publiczna</t>
  </si>
  <si>
    <t>wydatki związane z realizacją ich statutowych zadań;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</si>
  <si>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</si>
  <si>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</si>
  <si>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</si>
  <si>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świadczenia na rzecz osób fizycznych;</t>
  </si>
  <si>
    <t>dotacje na zadania bieżące</t>
  </si>
  <si>
    <t>wydatki 
jednostek
budżetowych,</t>
  </si>
  <si>
    <t>zakup i objęcie akcji i udziałów oraz wniesienie wkładów do spółek prawa handlowego.</t>
  </si>
  <si>
    <t>Wydatki 
majątkowe</t>
  </si>
  <si>
    <t>Wydatki 
bieżące</t>
  </si>
  <si>
    <t>Z tego</t>
  </si>
  <si>
    <t>Plan</t>
  </si>
  <si>
    <t>Nazwa</t>
  </si>
  <si>
    <t>Zmiany w planie wydatków budżetowych w 2012 r.</t>
  </si>
  <si>
    <t>Załącznik Nr 2 do Uchwały Nr ……………….. Rady Powiatu w Opatowie                                    z dnia …………………………</t>
  </si>
  <si>
    <t>(* kol 2 do wykorzystania fakultatywnego)</t>
  </si>
  <si>
    <t>5 330 310,00</t>
  </si>
  <si>
    <t>0,00</t>
  </si>
  <si>
    <t xml:space="preserve">w tym z tytułu dotacji i środków na finansowanie wydatków na realizację zadań finansowanych z udziałem środków, o których mowa w art. 5 ust. 1 pkt 2 i 3 
</t>
  </si>
  <si>
    <t>68 315 267,00</t>
  </si>
  <si>
    <t>152 073,00</t>
  </si>
  <si>
    <t>68 163 194,00</t>
  </si>
  <si>
    <t>Ogółem:</t>
  </si>
  <si>
    <t>2 741 166,00</t>
  </si>
  <si>
    <t>5 618 397,00</t>
  </si>
  <si>
    <t>razem:</t>
  </si>
  <si>
    <t>majątkowe</t>
  </si>
  <si>
    <t>2 589 144,00</t>
  </si>
  <si>
    <t>62 696 870,00</t>
  </si>
  <si>
    <t>62 544 797,00</t>
  </si>
  <si>
    <t>bieżące</t>
  </si>
  <si>
    <t>31 010 022,00</t>
  </si>
  <si>
    <t>30 857 949,00</t>
  </si>
  <si>
    <t>Różne rozliczenia</t>
  </si>
  <si>
    <t>758</t>
  </si>
  <si>
    <t>8</t>
  </si>
  <si>
    <t>7</t>
  </si>
  <si>
    <t>6</t>
  </si>
  <si>
    <t>5</t>
  </si>
  <si>
    <t>4</t>
  </si>
  <si>
    <t>3</t>
  </si>
  <si>
    <t>2</t>
  </si>
  <si>
    <t>1</t>
  </si>
  <si>
    <t>Plan po zmianach 
(5+6+7)</t>
  </si>
  <si>
    <t>Zwiększenie</t>
  </si>
  <si>
    <t>Zmniejszenie</t>
  </si>
  <si>
    <t>Plan przed zmianą</t>
  </si>
  <si>
    <t>Zmiany w planie dochodów budżetowych w 2012 r.</t>
  </si>
  <si>
    <t>75802</t>
  </si>
  <si>
    <t>2760</t>
  </si>
  <si>
    <t>Uzupełnienie subwencji ogólnej dla jednostek samorządu terytorialnego</t>
  </si>
  <si>
    <t>Środki na uzupełnienie dochodów powiatów</t>
  </si>
  <si>
    <t>Załącznik nr 1 do Uchwały                                           Nr ……………….                                                   Rady Powiatu w Opatowie                                                     z dnia 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</si>
</sst>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i/>
      <sz val="10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b/>
      <sz val="8"/>
      <name val="Times New Roman"/>
      <family val="1"/>
    </font>
    <font>
      <sz val="8"/>
      <name val="Arial CE"/>
      <family val="0"/>
    </font>
    <font>
      <b/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sz val="11"/>
      <name val="Times New Roman"/>
      <family val="1"/>
    </font>
    <font>
      <b/>
      <sz val="12"/>
      <name val="Arial CE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 CE"/>
      <family val="1"/>
    </font>
    <font>
      <sz val="8"/>
      <name val="Czcionka tekstu podstawowego"/>
      <family val="0"/>
    </font>
    <font>
      <sz val="8"/>
      <name val="Times New Roman CE"/>
      <family val="1"/>
    </font>
    <font>
      <sz val="8"/>
      <name val="Arial"/>
      <family val="2"/>
    </font>
    <font>
      <b/>
      <sz val="9"/>
      <name val="Arial CE"/>
      <family val="2"/>
    </font>
    <font>
      <b/>
      <sz val="13"/>
      <name val="Arial CE"/>
      <family val="2"/>
    </font>
    <font>
      <sz val="6"/>
      <color indexed="8"/>
      <name val="Arial"/>
      <family val="0"/>
    </font>
    <font>
      <b/>
      <sz val="5"/>
      <color indexed="8"/>
      <name val="Arial"/>
      <family val="0"/>
    </font>
    <font>
      <sz val="5"/>
      <color indexed="8"/>
      <name val="Arial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"/>
      <family val="2"/>
    </font>
    <font>
      <sz val="10"/>
      <color indexed="53"/>
      <name val="Times New Roman"/>
      <family val="1"/>
    </font>
    <font>
      <sz val="8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8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8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3" applyNumberFormat="0" applyFill="0" applyAlignment="0" applyProtection="0"/>
    <xf numFmtId="0" fontId="70" fillId="29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27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1" fillId="32" borderId="0" applyNumberFormat="0" applyBorder="0" applyAlignment="0" applyProtection="0"/>
  </cellStyleXfs>
  <cellXfs count="31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1" fontId="16" fillId="0" borderId="0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41" fontId="1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4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41" fontId="1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>
      <alignment vertical="center" wrapText="1"/>
    </xf>
    <xf numFmtId="41" fontId="5" fillId="0" borderId="11" xfId="0" applyNumberFormat="1" applyFont="1" applyFill="1" applyBorder="1" applyAlignment="1">
      <alignment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41" fontId="15" fillId="0" borderId="11" xfId="0" applyNumberFormat="1" applyFont="1" applyFill="1" applyBorder="1" applyAlignment="1">
      <alignment vertical="center"/>
    </xf>
    <xf numFmtId="41" fontId="7" fillId="0" borderId="11" xfId="0" applyNumberFormat="1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41" fontId="4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 quotePrefix="1">
      <alignment vertical="top"/>
    </xf>
    <xf numFmtId="41" fontId="6" fillId="0" borderId="11" xfId="0" applyNumberFormat="1" applyFont="1" applyFill="1" applyBorder="1" applyAlignment="1">
      <alignment vertical="top"/>
    </xf>
    <xf numFmtId="0" fontId="6" fillId="0" borderId="11" xfId="0" applyFont="1" applyFill="1" applyBorder="1" applyAlignment="1" quotePrefix="1">
      <alignment vertical="top" wrapText="1"/>
    </xf>
    <xf numFmtId="0" fontId="6" fillId="0" borderId="11" xfId="0" applyNumberFormat="1" applyFont="1" applyFill="1" applyBorder="1" applyAlignment="1">
      <alignment vertical="top" wrapText="1"/>
    </xf>
    <xf numFmtId="41" fontId="4" fillId="0" borderId="11" xfId="0" applyNumberFormat="1" applyFont="1" applyFill="1" applyBorder="1" applyAlignment="1">
      <alignment vertical="top" wrapText="1"/>
    </xf>
    <xf numFmtId="41" fontId="6" fillId="0" borderId="11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vertical="top"/>
    </xf>
    <xf numFmtId="41" fontId="2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 quotePrefix="1">
      <alignment/>
    </xf>
    <xf numFmtId="0" fontId="6" fillId="0" borderId="11" xfId="0" applyFont="1" applyFill="1" applyBorder="1" applyAlignment="1" quotePrefix="1">
      <alignment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 horizontal="right" vertical="top"/>
    </xf>
    <xf numFmtId="0" fontId="1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43" fontId="11" fillId="0" borderId="11" xfId="0" applyNumberFormat="1" applyFont="1" applyBorder="1" applyAlignment="1">
      <alignment horizontal="center" vertical="center" wrapText="1"/>
    </xf>
    <xf numFmtId="43" fontId="11" fillId="0" borderId="15" xfId="0" applyNumberFormat="1" applyFont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vertical="center" wrapText="1"/>
    </xf>
    <xf numFmtId="0" fontId="11" fillId="0" borderId="11" xfId="0" applyNumberFormat="1" applyFont="1" applyBorder="1" applyAlignment="1">
      <alignment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43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left" vertical="center" wrapText="1"/>
    </xf>
    <xf numFmtId="41" fontId="16" fillId="0" borderId="11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41" fontId="16" fillId="0" borderId="11" xfId="0" applyNumberFormat="1" applyFont="1" applyBorder="1" applyAlignment="1">
      <alignment vertical="center"/>
    </xf>
    <xf numFmtId="41" fontId="16" fillId="0" borderId="11" xfId="0" applyNumberFormat="1" applyFont="1" applyBorder="1" applyAlignment="1">
      <alignment vertical="center" wrapText="1"/>
    </xf>
    <xf numFmtId="41" fontId="16" fillId="0" borderId="11" xfId="0" applyNumberFormat="1" applyFont="1" applyBorder="1" applyAlignment="1">
      <alignment horizontal="left" vertical="center" wrapText="1"/>
    </xf>
    <xf numFmtId="41" fontId="17" fillId="0" borderId="11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41" fontId="30" fillId="0" borderId="0" xfId="0" applyNumberFormat="1" applyFont="1" applyAlignment="1">
      <alignment vertical="center"/>
    </xf>
    <xf numFmtId="0" fontId="82" fillId="0" borderId="0" xfId="0" applyNumberFormat="1" applyFont="1" applyFill="1" applyBorder="1" applyAlignment="1" applyProtection="1">
      <alignment horizontal="left"/>
      <protection locked="0"/>
    </xf>
    <xf numFmtId="41" fontId="83" fillId="0" borderId="11" xfId="0" applyNumberFormat="1" applyFont="1" applyFill="1" applyBorder="1" applyAlignment="1">
      <alignment vertical="top"/>
    </xf>
    <xf numFmtId="0" fontId="18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41" fontId="0" fillId="0" borderId="17" xfId="0" applyNumberFormat="1" applyFill="1" applyBorder="1" applyAlignment="1">
      <alignment horizontal="center" vertical="center"/>
    </xf>
    <xf numFmtId="41" fontId="0" fillId="0" borderId="17" xfId="0" applyNumberForma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41" fontId="18" fillId="0" borderId="11" xfId="0" applyNumberFormat="1" applyFont="1" applyFill="1" applyBorder="1" applyAlignment="1">
      <alignment horizontal="center" vertical="center"/>
    </xf>
    <xf numFmtId="41" fontId="18" fillId="0" borderId="11" xfId="0" applyNumberFormat="1" applyFont="1" applyFill="1" applyBorder="1" applyAlignment="1">
      <alignment vertical="center"/>
    </xf>
    <xf numFmtId="41" fontId="30" fillId="0" borderId="17" xfId="0" applyNumberFormat="1" applyFont="1" applyFill="1" applyBorder="1" applyAlignment="1">
      <alignment horizontal="center" vertical="center"/>
    </xf>
    <xf numFmtId="41" fontId="30" fillId="0" borderId="17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3" fontId="30" fillId="0" borderId="0" xfId="0" applyNumberFormat="1" applyFont="1" applyBorder="1" applyAlignment="1">
      <alignment vertical="center" wrapText="1"/>
    </xf>
    <xf numFmtId="41" fontId="30" fillId="0" borderId="0" xfId="0" applyNumberFormat="1" applyFont="1" applyBorder="1" applyAlignment="1">
      <alignment vertical="center" wrapText="1"/>
    </xf>
    <xf numFmtId="43" fontId="30" fillId="0" borderId="0" xfId="0" applyNumberFormat="1" applyFont="1" applyBorder="1" applyAlignment="1">
      <alignment vertical="center" wrapText="1"/>
    </xf>
    <xf numFmtId="41" fontId="84" fillId="0" borderId="11" xfId="0" applyNumberFormat="1" applyFont="1" applyBorder="1" applyAlignment="1">
      <alignment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vertical="center" wrapText="1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4" fontId="34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35" fillId="34" borderId="18" xfId="0" applyFont="1" applyFill="1" applyBorder="1" applyAlignment="1" applyProtection="1">
      <alignment horizontal="left" vertical="center" wrapText="1" shrinkToFit="1"/>
      <protection locked="0"/>
    </xf>
    <xf numFmtId="4" fontId="35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35" fillId="34" borderId="19" xfId="0" applyFont="1" applyFill="1" applyBorder="1" applyAlignment="1" applyProtection="1">
      <alignment horizontal="left" vertical="center" wrapText="1" shrinkToFit="1"/>
      <protection locked="0"/>
    </xf>
    <xf numFmtId="4" fontId="35" fillId="34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35" fillId="34" borderId="18" xfId="0" applyFont="1" applyFill="1" applyBorder="1" applyAlignment="1" applyProtection="1">
      <alignment horizontal="center" vertical="center" wrapText="1" shrinkToFit="1"/>
      <protection locked="0"/>
    </xf>
    <xf numFmtId="0" fontId="33" fillId="34" borderId="18" xfId="0" applyFont="1" applyFill="1" applyBorder="1" applyAlignment="1" applyProtection="1">
      <alignment horizontal="center" vertical="center" wrapText="1" shrinkToFit="1"/>
      <protection locked="0"/>
    </xf>
    <xf numFmtId="0" fontId="38" fillId="33" borderId="0" xfId="0" applyFont="1" applyFill="1" applyAlignment="1" applyProtection="1">
      <alignment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39" fillId="33" borderId="0" xfId="0" applyNumberFormat="1" applyFont="1" applyFill="1" applyAlignment="1" applyProtection="1">
      <alignment horizontal="center" vertical="center" wrapText="1"/>
      <protection locked="0"/>
    </xf>
    <xf numFmtId="49" fontId="36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20" xfId="0" applyNumberFormat="1" applyFont="1" applyFill="1" applyBorder="1" applyAlignment="1" applyProtection="1">
      <alignment horizontal="right" vertical="center" wrapText="1"/>
      <protection locked="0"/>
    </xf>
    <xf numFmtId="49" fontId="37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3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8" xfId="0" applyNumberForma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right" vertical="center" wrapText="1"/>
      <protection locked="0"/>
    </xf>
    <xf numFmtId="0" fontId="38" fillId="0" borderId="0" xfId="0" applyNumberFormat="1" applyFont="1" applyFill="1" applyBorder="1" applyAlignment="1" applyProtection="1">
      <alignment horizontal="center"/>
      <protection locked="0"/>
    </xf>
    <xf numFmtId="49" fontId="40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3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39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0" fontId="1" fillId="0" borderId="0" xfId="0" applyNumberFormat="1" applyFont="1" applyFill="1" applyBorder="1" applyAlignment="1" applyProtection="1">
      <alignment horizontal="right" wrapText="1"/>
      <protection locked="0"/>
    </xf>
    <xf numFmtId="49" fontId="0" fillId="34" borderId="18" xfId="0" applyNumberFormat="1" applyFill="1" applyBorder="1" applyAlignment="1" applyProtection="1">
      <alignment horizontal="center" vertical="center" wrapText="1"/>
      <protection locked="0"/>
    </xf>
    <xf numFmtId="49" fontId="37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22" xfId="0" applyNumberFormat="1" applyFont="1" applyFill="1" applyBorder="1" applyAlignment="1" applyProtection="1">
      <alignment horizontal="right" vertical="center" wrapText="1"/>
      <protection locked="0"/>
    </xf>
    <xf numFmtId="49" fontId="40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7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0" xfId="0" applyNumberFormat="1" applyFont="1" applyFill="1" applyAlignment="1" applyProtection="1">
      <alignment horizontal="center" vertical="center" wrapText="1"/>
      <protection locked="0"/>
    </xf>
    <xf numFmtId="49" fontId="36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36" fillId="33" borderId="18" xfId="0" applyNumberFormat="1" applyFont="1" applyFill="1" applyBorder="1" applyAlignment="1" applyProtection="1">
      <alignment horizontal="right" vertical="center" wrapText="1"/>
      <protection locked="0"/>
    </xf>
    <xf numFmtId="4" fontId="34" fillId="33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33" fillId="33" borderId="0" xfId="0" applyFont="1" applyFill="1" applyAlignment="1" applyProtection="1">
      <alignment horizontal="right" vertical="center" wrapText="1" shrinkToFit="1"/>
      <protection locked="0"/>
    </xf>
    <xf numFmtId="0" fontId="34" fillId="33" borderId="18" xfId="0" applyFont="1" applyFill="1" applyBorder="1" applyAlignment="1" applyProtection="1">
      <alignment horizontal="center" vertical="center" wrapText="1" shrinkToFit="1"/>
      <protection locked="0"/>
    </xf>
    <xf numFmtId="4" fontId="35" fillId="34" borderId="18" xfId="0" applyNumberFormat="1" applyFont="1" applyFill="1" applyBorder="1" applyAlignment="1" applyProtection="1">
      <alignment horizontal="right" vertical="center" wrapText="1" shrinkToFit="1"/>
      <protection locked="0"/>
    </xf>
    <xf numFmtId="0" fontId="35" fillId="34" borderId="19" xfId="0" applyFont="1" applyFill="1" applyBorder="1" applyAlignment="1" applyProtection="1">
      <alignment horizontal="center" vertical="center" wrapText="1" shrinkToFit="1"/>
      <protection locked="0"/>
    </xf>
    <xf numFmtId="0" fontId="35" fillId="34" borderId="19" xfId="0" applyFont="1" applyFill="1" applyBorder="1" applyAlignment="1" applyProtection="1">
      <alignment horizontal="left" vertical="center" wrapText="1" shrinkToFit="1"/>
      <protection locked="0"/>
    </xf>
    <xf numFmtId="4" fontId="35" fillId="34" borderId="19" xfId="0" applyNumberFormat="1" applyFont="1" applyFill="1" applyBorder="1" applyAlignment="1" applyProtection="1">
      <alignment horizontal="right" vertical="center" wrapText="1" shrinkToFit="1"/>
      <protection locked="0"/>
    </xf>
    <xf numFmtId="0" fontId="35" fillId="34" borderId="18" xfId="0" applyFont="1" applyFill="1" applyBorder="1" applyAlignment="1" applyProtection="1">
      <alignment horizontal="center" vertical="center" wrapText="1" shrinkToFit="1"/>
      <protection locked="0"/>
    </xf>
    <xf numFmtId="0" fontId="35" fillId="34" borderId="18" xfId="0" applyFont="1" applyFill="1" applyBorder="1" applyAlignment="1" applyProtection="1">
      <alignment horizontal="left" vertical="center" wrapText="1" shrinkToFit="1"/>
      <protection locked="0"/>
    </xf>
    <xf numFmtId="0" fontId="33" fillId="34" borderId="18" xfId="0" applyFont="1" applyFill="1" applyBorder="1" applyAlignment="1" applyProtection="1">
      <alignment horizontal="center" vertical="center" wrapText="1" shrinkToFit="1"/>
      <protection locked="0"/>
    </xf>
    <xf numFmtId="0" fontId="37" fillId="33" borderId="0" xfId="0" applyFont="1" applyFill="1" applyAlignment="1" applyProtection="1">
      <alignment horizontal="center" vertical="center" wrapText="1" shrinkToFit="1"/>
      <protection locked="0"/>
    </xf>
    <xf numFmtId="0" fontId="36" fillId="33" borderId="0" xfId="0" applyFont="1" applyFill="1" applyAlignment="1" applyProtection="1">
      <alignment horizontal="left" vertical="center" wrapText="1" shrinkToFit="1"/>
      <protection locked="0"/>
    </xf>
    <xf numFmtId="0" fontId="38" fillId="33" borderId="0" xfId="0" applyFont="1" applyFill="1" applyAlignment="1" applyProtection="1">
      <alignment horizontal="center" vertical="center" wrapText="1" shrinkToFit="1"/>
      <protection locked="0"/>
    </xf>
    <xf numFmtId="0" fontId="38" fillId="33" borderId="0" xfId="0" applyFont="1" applyFill="1" applyAlignment="1" applyProtection="1">
      <alignment horizontal="center" vertical="center" wrapText="1" shrinkToFit="1"/>
      <protection locked="0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43" fontId="11" fillId="0" borderId="15" xfId="0" applyNumberFormat="1" applyFont="1" applyBorder="1" applyAlignment="1">
      <alignment horizontal="center" vertical="center"/>
    </xf>
    <xf numFmtId="43" fontId="11" fillId="0" borderId="10" xfId="0" applyNumberFormat="1" applyFont="1" applyBorder="1" applyAlignment="1">
      <alignment horizontal="center" vertical="center"/>
    </xf>
    <xf numFmtId="43" fontId="11" fillId="0" borderId="15" xfId="0" applyNumberFormat="1" applyFont="1" applyBorder="1" applyAlignment="1">
      <alignment horizontal="center" vertical="center" wrapText="1"/>
    </xf>
    <xf numFmtId="43" fontId="11" fillId="0" borderId="10" xfId="0" applyNumberFormat="1" applyFont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3" fontId="18" fillId="0" borderId="15" xfId="0" applyNumberFormat="1" applyFont="1" applyFill="1" applyBorder="1" applyAlignment="1">
      <alignment horizontal="right" vertical="center" wrapText="1"/>
    </xf>
    <xf numFmtId="43" fontId="18" fillId="0" borderId="10" xfId="0" applyNumberFormat="1" applyFont="1" applyFill="1" applyBorder="1" applyAlignment="1">
      <alignment horizontal="right" vertical="center" wrapText="1"/>
    </xf>
    <xf numFmtId="0" fontId="30" fillId="0" borderId="23" xfId="0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3" fontId="11" fillId="0" borderId="24" xfId="0" applyNumberFormat="1" applyFont="1" applyBorder="1" applyAlignment="1">
      <alignment horizontal="center" vertical="center" wrapText="1"/>
    </xf>
    <xf numFmtId="43" fontId="11" fillId="0" borderId="25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43" fontId="11" fillId="0" borderId="15" xfId="0" applyNumberFormat="1" applyFont="1" applyBorder="1" applyAlignment="1">
      <alignment horizontal="left" wrapText="1"/>
    </xf>
    <xf numFmtId="43" fontId="11" fillId="0" borderId="10" xfId="0" applyNumberFormat="1" applyFont="1" applyBorder="1" applyAlignment="1">
      <alignment horizontal="left" wrapText="1"/>
    </xf>
    <xf numFmtId="43" fontId="11" fillId="0" borderId="14" xfId="0" applyNumberFormat="1" applyFont="1" applyBorder="1" applyAlignment="1">
      <alignment horizontal="center" vertical="center" wrapText="1"/>
    </xf>
    <xf numFmtId="43" fontId="11" fillId="0" borderId="13" xfId="0" applyNumberFormat="1" applyFont="1" applyBorder="1" applyAlignment="1">
      <alignment horizontal="center" vertical="center" wrapText="1"/>
    </xf>
    <xf numFmtId="43" fontId="11" fillId="0" borderId="26" xfId="0" applyNumberFormat="1" applyFont="1" applyBorder="1" applyAlignment="1">
      <alignment horizontal="center" vertical="center" wrapText="1"/>
    </xf>
    <xf numFmtId="43" fontId="11" fillId="0" borderId="27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43" fontId="11" fillId="0" borderId="28" xfId="0" applyNumberFormat="1" applyFont="1" applyBorder="1" applyAlignment="1">
      <alignment horizontal="center" vertical="center" wrapText="1"/>
    </xf>
    <xf numFmtId="43" fontId="11" fillId="0" borderId="29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left" vertical="center" wrapText="1"/>
    </xf>
    <xf numFmtId="0" fontId="11" fillId="0" borderId="13" xfId="0" applyNumberFormat="1" applyFont="1" applyBorder="1" applyAlignment="1">
      <alignment horizontal="left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0" fontId="18" fillId="0" borderId="11" xfId="0" applyFont="1" applyFill="1" applyBorder="1" applyAlignment="1">
      <alignment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49" fontId="6" fillId="0" borderId="14" xfId="0" applyNumberFormat="1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vertical="top"/>
    </xf>
    <xf numFmtId="0" fontId="0" fillId="0" borderId="12" xfId="0" applyFill="1" applyBorder="1" applyAlignment="1">
      <alignment vertical="top"/>
    </xf>
    <xf numFmtId="0" fontId="6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/>
    </xf>
    <xf numFmtId="0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vertical="top" wrapText="1"/>
    </xf>
    <xf numFmtId="0" fontId="6" fillId="0" borderId="13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/>
    </xf>
    <xf numFmtId="41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center" vertical="top"/>
    </xf>
    <xf numFmtId="0" fontId="30" fillId="0" borderId="12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12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0" fillId="0" borderId="16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6" fillId="0" borderId="15" xfId="0" applyFont="1" applyFill="1" applyBorder="1" applyAlignment="1">
      <alignment vertical="top" wrapText="1"/>
    </xf>
    <xf numFmtId="0" fontId="26" fillId="0" borderId="16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9" fillId="0" borderId="0" xfId="0" applyFont="1" applyFill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30" fillId="0" borderId="14" xfId="0" applyFont="1" applyFill="1" applyBorder="1" applyAlignment="1">
      <alignment horizontal="center" vertical="top"/>
    </xf>
    <xf numFmtId="0" fontId="30" fillId="0" borderId="13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</cellXfs>
  <cellStyles count="4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e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PageLayoutView="0" workbookViewId="0" topLeftCell="A1">
      <selection activeCell="F1" sqref="F1"/>
    </sheetView>
  </sheetViews>
  <sheetFormatPr defaultColWidth="9.33203125" defaultRowHeight="12.75"/>
  <cols>
    <col min="1" max="1" width="7" style="0" customWidth="1"/>
    <col min="2" max="2" width="7.33203125" style="0" customWidth="1"/>
    <col min="3" max="3" width="8.66015625" style="0" customWidth="1"/>
    <col min="4" max="4" width="3.66015625" style="0" customWidth="1"/>
    <col min="5" max="5" width="4.33203125" style="0" customWidth="1"/>
    <col min="6" max="6" width="16.66015625" style="0" customWidth="1"/>
    <col min="7" max="7" width="11.16015625" style="0" customWidth="1"/>
    <col min="8" max="8" width="14.66015625" style="0" customWidth="1"/>
    <col min="9" max="9" width="11.66015625" style="0" customWidth="1"/>
    <col min="10" max="10" width="9.5" style="0" customWidth="1"/>
    <col min="11" max="11" width="18.83203125" style="0" customWidth="1"/>
    <col min="12" max="12" width="20.33203125" style="0" customWidth="1"/>
    <col min="13" max="13" width="5.66015625" style="0" customWidth="1"/>
    <col min="14" max="14" width="9.66015625" style="0" customWidth="1"/>
    <col min="15" max="15" width="0.4921875" style="0" customWidth="1"/>
    <col min="16" max="16" width="1.83203125" style="0" customWidth="1"/>
    <col min="17" max="17" width="5.16015625" style="0" customWidth="1"/>
  </cols>
  <sheetData>
    <row r="1" spans="1:17" ht="61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51" t="s">
        <v>262</v>
      </c>
      <c r="L1" s="152"/>
      <c r="M1" s="152"/>
      <c r="N1" s="152"/>
      <c r="O1" s="132"/>
      <c r="P1" s="132"/>
      <c r="Q1" s="134"/>
    </row>
    <row r="2" spans="1:17" ht="25.5" customHeight="1">
      <c r="A2" s="145" t="s">
        <v>257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Q2" s="134"/>
    </row>
    <row r="3" spans="1:17" ht="13.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3" t="s">
        <v>0</v>
      </c>
      <c r="O3" s="143"/>
      <c r="P3" s="143"/>
      <c r="Q3" s="134"/>
    </row>
    <row r="4" spans="1:17" ht="13.5" customHeight="1">
      <c r="A4" s="132"/>
      <c r="B4" s="132"/>
      <c r="C4" s="132"/>
      <c r="D4" s="150"/>
      <c r="E4" s="150"/>
      <c r="F4" s="150"/>
      <c r="G4" s="150"/>
      <c r="H4" s="150"/>
      <c r="I4" s="143"/>
      <c r="J4" s="143"/>
      <c r="K4" s="143"/>
      <c r="L4" s="143"/>
      <c r="M4" s="143"/>
      <c r="N4" s="143"/>
      <c r="O4" s="143"/>
      <c r="P4" s="143"/>
      <c r="Q4" s="134"/>
    </row>
    <row r="5" spans="2:17" ht="34.5" customHeight="1">
      <c r="B5" s="142" t="s">
        <v>1</v>
      </c>
      <c r="C5" s="142" t="s">
        <v>2</v>
      </c>
      <c r="D5" s="153" t="s">
        <v>3</v>
      </c>
      <c r="E5" s="153"/>
      <c r="F5" s="153" t="s">
        <v>222</v>
      </c>
      <c r="G5" s="153"/>
      <c r="H5" s="153"/>
      <c r="I5" s="153" t="s">
        <v>256</v>
      </c>
      <c r="J5" s="153"/>
      <c r="K5" s="142" t="s">
        <v>255</v>
      </c>
      <c r="L5" s="142" t="s">
        <v>254</v>
      </c>
      <c r="M5" s="153" t="s">
        <v>253</v>
      </c>
      <c r="N5" s="153"/>
      <c r="O5" s="153"/>
      <c r="P5" s="153"/>
      <c r="Q5" s="153"/>
    </row>
    <row r="6" spans="2:17" ht="11.25" customHeight="1">
      <c r="B6" s="140" t="s">
        <v>252</v>
      </c>
      <c r="C6" s="140" t="s">
        <v>251</v>
      </c>
      <c r="D6" s="149" t="s">
        <v>250</v>
      </c>
      <c r="E6" s="149"/>
      <c r="F6" s="149" t="s">
        <v>249</v>
      </c>
      <c r="G6" s="149"/>
      <c r="H6" s="149"/>
      <c r="I6" s="149" t="s">
        <v>248</v>
      </c>
      <c r="J6" s="149"/>
      <c r="K6" s="140" t="s">
        <v>247</v>
      </c>
      <c r="L6" s="140" t="s">
        <v>246</v>
      </c>
      <c r="M6" s="149" t="s">
        <v>245</v>
      </c>
      <c r="N6" s="149"/>
      <c r="O6" s="149"/>
      <c r="P6" s="149"/>
      <c r="Q6" s="149"/>
    </row>
    <row r="7" spans="2:17" ht="13.5" customHeight="1">
      <c r="B7" s="146" t="s">
        <v>240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2:17" ht="13.5" customHeight="1">
      <c r="B8" s="140" t="s">
        <v>244</v>
      </c>
      <c r="C8" s="141"/>
      <c r="D8" s="147"/>
      <c r="E8" s="147"/>
      <c r="F8" s="148" t="s">
        <v>243</v>
      </c>
      <c r="G8" s="148"/>
      <c r="H8" s="148"/>
      <c r="I8" s="154" t="s">
        <v>242</v>
      </c>
      <c r="J8" s="154"/>
      <c r="K8" s="139" t="s">
        <v>227</v>
      </c>
      <c r="L8" s="139" t="s">
        <v>230</v>
      </c>
      <c r="M8" s="154" t="s">
        <v>241</v>
      </c>
      <c r="N8" s="154"/>
      <c r="O8" s="154"/>
      <c r="P8" s="154"/>
      <c r="Q8" s="154"/>
    </row>
    <row r="9" spans="2:17" ht="33" customHeight="1">
      <c r="B9" s="142"/>
      <c r="C9" s="141"/>
      <c r="D9" s="147"/>
      <c r="E9" s="147"/>
      <c r="F9" s="148" t="s">
        <v>228</v>
      </c>
      <c r="G9" s="148"/>
      <c r="H9" s="148"/>
      <c r="I9" s="154" t="s">
        <v>227</v>
      </c>
      <c r="J9" s="154"/>
      <c r="K9" s="139" t="s">
        <v>227</v>
      </c>
      <c r="L9" s="139" t="s">
        <v>227</v>
      </c>
      <c r="M9" s="154" t="s">
        <v>227</v>
      </c>
      <c r="N9" s="154"/>
      <c r="O9" s="154"/>
      <c r="P9" s="154"/>
      <c r="Q9" s="154"/>
    </row>
    <row r="10" spans="2:17" ht="27.75" customHeight="1">
      <c r="B10" s="141"/>
      <c r="C10" s="140" t="s">
        <v>258</v>
      </c>
      <c r="D10" s="147"/>
      <c r="E10" s="147"/>
      <c r="F10" s="148" t="s">
        <v>260</v>
      </c>
      <c r="G10" s="148"/>
      <c r="H10" s="148"/>
      <c r="I10" s="154" t="s">
        <v>227</v>
      </c>
      <c r="J10" s="154"/>
      <c r="K10" s="139" t="s">
        <v>227</v>
      </c>
      <c r="L10" s="139" t="s">
        <v>230</v>
      </c>
      <c r="M10" s="154" t="s">
        <v>230</v>
      </c>
      <c r="N10" s="154"/>
      <c r="O10" s="154"/>
      <c r="P10" s="154"/>
      <c r="Q10" s="154"/>
    </row>
    <row r="11" spans="2:17" ht="35.25" customHeight="1">
      <c r="B11" s="141"/>
      <c r="C11" s="142"/>
      <c r="D11" s="147"/>
      <c r="E11" s="147"/>
      <c r="F11" s="148" t="s">
        <v>228</v>
      </c>
      <c r="G11" s="148"/>
      <c r="H11" s="148"/>
      <c r="I11" s="154" t="s">
        <v>227</v>
      </c>
      <c r="J11" s="154"/>
      <c r="K11" s="139" t="s">
        <v>227</v>
      </c>
      <c r="L11" s="139" t="s">
        <v>227</v>
      </c>
      <c r="M11" s="154" t="s">
        <v>227</v>
      </c>
      <c r="N11" s="154"/>
      <c r="O11" s="154"/>
      <c r="P11" s="154"/>
      <c r="Q11" s="154"/>
    </row>
    <row r="12" spans="2:17" ht="14.25" customHeight="1">
      <c r="B12" s="141"/>
      <c r="C12" s="141"/>
      <c r="D12" s="149" t="s">
        <v>259</v>
      </c>
      <c r="E12" s="149"/>
      <c r="F12" s="148" t="s">
        <v>261</v>
      </c>
      <c r="G12" s="148"/>
      <c r="H12" s="148"/>
      <c r="I12" s="154" t="s">
        <v>227</v>
      </c>
      <c r="J12" s="154"/>
      <c r="K12" s="139" t="s">
        <v>227</v>
      </c>
      <c r="L12" s="139" t="s">
        <v>230</v>
      </c>
      <c r="M12" s="154" t="s">
        <v>230</v>
      </c>
      <c r="N12" s="154"/>
      <c r="O12" s="154"/>
      <c r="P12" s="154"/>
      <c r="Q12" s="154"/>
    </row>
    <row r="13" spans="2:17" ht="13.5" customHeight="1">
      <c r="B13" s="155" t="s">
        <v>240</v>
      </c>
      <c r="C13" s="156"/>
      <c r="D13" s="156"/>
      <c r="E13" s="156"/>
      <c r="F13" s="156"/>
      <c r="G13" s="156"/>
      <c r="H13" s="138" t="s">
        <v>235</v>
      </c>
      <c r="I13" s="157" t="s">
        <v>239</v>
      </c>
      <c r="J13" s="157"/>
      <c r="K13" s="136" t="s">
        <v>227</v>
      </c>
      <c r="L13" s="136" t="s">
        <v>230</v>
      </c>
      <c r="M13" s="157" t="s">
        <v>238</v>
      </c>
      <c r="N13" s="157"/>
      <c r="O13" s="157"/>
      <c r="P13" s="157"/>
      <c r="Q13" s="157"/>
    </row>
    <row r="14" spans="2:17" ht="33" customHeight="1">
      <c r="B14" s="158"/>
      <c r="C14" s="158"/>
      <c r="D14" s="158"/>
      <c r="E14" s="158"/>
      <c r="F14" s="159" t="s">
        <v>228</v>
      </c>
      <c r="G14" s="159"/>
      <c r="H14" s="159"/>
      <c r="I14" s="160" t="s">
        <v>237</v>
      </c>
      <c r="J14" s="160"/>
      <c r="K14" s="137" t="s">
        <v>227</v>
      </c>
      <c r="L14" s="137" t="s">
        <v>227</v>
      </c>
      <c r="M14" s="160" t="s">
        <v>237</v>
      </c>
      <c r="N14" s="160"/>
      <c r="O14" s="160"/>
      <c r="P14" s="160"/>
      <c r="Q14" s="160"/>
    </row>
    <row r="15" spans="1:17" ht="11.25" customHeight="1">
      <c r="A15" s="143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</row>
    <row r="16" spans="2:17" ht="13.5" customHeight="1">
      <c r="B16" s="146" t="s">
        <v>236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2:17" ht="13.5" customHeight="1">
      <c r="B17" s="155" t="s">
        <v>236</v>
      </c>
      <c r="C17" s="155"/>
      <c r="D17" s="155"/>
      <c r="E17" s="155"/>
      <c r="F17" s="155"/>
      <c r="G17" s="155"/>
      <c r="H17" s="138" t="s">
        <v>235</v>
      </c>
      <c r="I17" s="157" t="s">
        <v>234</v>
      </c>
      <c r="J17" s="157"/>
      <c r="K17" s="136" t="s">
        <v>227</v>
      </c>
      <c r="L17" s="136" t="s">
        <v>227</v>
      </c>
      <c r="M17" s="157" t="s">
        <v>234</v>
      </c>
      <c r="N17" s="157"/>
      <c r="O17" s="157"/>
      <c r="P17" s="157"/>
      <c r="Q17" s="157"/>
    </row>
    <row r="18" spans="2:17" ht="31.5" customHeight="1">
      <c r="B18" s="158"/>
      <c r="C18" s="158"/>
      <c r="D18" s="158"/>
      <c r="E18" s="158"/>
      <c r="F18" s="159" t="s">
        <v>228</v>
      </c>
      <c r="G18" s="159"/>
      <c r="H18" s="159"/>
      <c r="I18" s="160" t="s">
        <v>233</v>
      </c>
      <c r="J18" s="160"/>
      <c r="K18" s="137" t="s">
        <v>227</v>
      </c>
      <c r="L18" s="137" t="s">
        <v>227</v>
      </c>
      <c r="M18" s="160" t="s">
        <v>233</v>
      </c>
      <c r="N18" s="160"/>
      <c r="O18" s="160"/>
      <c r="P18" s="160"/>
      <c r="Q18" s="160"/>
    </row>
    <row r="19" spans="1:17" ht="11.2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</row>
    <row r="20" spans="2:17" ht="13.5" customHeight="1">
      <c r="B20" s="146" t="s">
        <v>232</v>
      </c>
      <c r="C20" s="146"/>
      <c r="D20" s="146"/>
      <c r="E20" s="146"/>
      <c r="F20" s="146"/>
      <c r="G20" s="146"/>
      <c r="H20" s="146"/>
      <c r="I20" s="157" t="s">
        <v>231</v>
      </c>
      <c r="J20" s="157"/>
      <c r="K20" s="136" t="s">
        <v>227</v>
      </c>
      <c r="L20" s="136" t="s">
        <v>230</v>
      </c>
      <c r="M20" s="157" t="s">
        <v>229</v>
      </c>
      <c r="N20" s="157"/>
      <c r="O20" s="157"/>
      <c r="P20" s="157"/>
      <c r="Q20" s="157"/>
    </row>
    <row r="21" spans="2:17" ht="38.25" customHeight="1">
      <c r="B21" s="146"/>
      <c r="C21" s="146"/>
      <c r="D21" s="146"/>
      <c r="E21" s="146"/>
      <c r="F21" s="162" t="s">
        <v>228</v>
      </c>
      <c r="G21" s="162"/>
      <c r="H21" s="162"/>
      <c r="I21" s="163" t="s">
        <v>226</v>
      </c>
      <c r="J21" s="163"/>
      <c r="K21" s="135" t="s">
        <v>227</v>
      </c>
      <c r="L21" s="135" t="s">
        <v>227</v>
      </c>
      <c r="M21" s="163" t="s">
        <v>226</v>
      </c>
      <c r="N21" s="163"/>
      <c r="O21" s="163"/>
      <c r="P21" s="163"/>
      <c r="Q21" s="163"/>
    </row>
    <row r="22" spans="2:17" ht="13.5" customHeight="1">
      <c r="B22" s="161" t="s">
        <v>225</v>
      </c>
      <c r="C22" s="161"/>
      <c r="D22" s="161"/>
      <c r="E22" s="161"/>
      <c r="F22" s="161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</row>
    <row r="23" spans="1:17" ht="96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34"/>
    </row>
    <row r="24" spans="1:16" ht="13.5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  <c r="K24" s="143"/>
      <c r="L24" s="143"/>
      <c r="M24" s="144"/>
      <c r="N24" s="144"/>
      <c r="O24" s="144"/>
      <c r="P24" s="133"/>
    </row>
  </sheetData>
  <sheetProtection/>
  <mergeCells count="63">
    <mergeCell ref="B22:F22"/>
    <mergeCell ref="G22:Q22"/>
    <mergeCell ref="A19:Q19"/>
    <mergeCell ref="B20:H20"/>
    <mergeCell ref="I20:J20"/>
    <mergeCell ref="M20:Q20"/>
    <mergeCell ref="B21:E21"/>
    <mergeCell ref="F21:H21"/>
    <mergeCell ref="I21:J21"/>
    <mergeCell ref="M21:Q21"/>
    <mergeCell ref="A15:Q15"/>
    <mergeCell ref="B16:Q16"/>
    <mergeCell ref="B17:G17"/>
    <mergeCell ref="I17:J17"/>
    <mergeCell ref="M17:Q17"/>
    <mergeCell ref="B18:E18"/>
    <mergeCell ref="F18:H18"/>
    <mergeCell ref="I18:J18"/>
    <mergeCell ref="M18:Q18"/>
    <mergeCell ref="B13:G13"/>
    <mergeCell ref="I13:J13"/>
    <mergeCell ref="M13:Q13"/>
    <mergeCell ref="B14:E14"/>
    <mergeCell ref="F14:H14"/>
    <mergeCell ref="I14:J14"/>
    <mergeCell ref="M14:Q14"/>
    <mergeCell ref="D11:E11"/>
    <mergeCell ref="F11:H11"/>
    <mergeCell ref="I11:J11"/>
    <mergeCell ref="M11:Q11"/>
    <mergeCell ref="I12:J12"/>
    <mergeCell ref="M12:Q12"/>
    <mergeCell ref="D9:E9"/>
    <mergeCell ref="F9:H9"/>
    <mergeCell ref="I9:J9"/>
    <mergeCell ref="M9:Q9"/>
    <mergeCell ref="I10:J10"/>
    <mergeCell ref="M10:Q10"/>
    <mergeCell ref="D6:E6"/>
    <mergeCell ref="F6:H6"/>
    <mergeCell ref="I6:J6"/>
    <mergeCell ref="M6:Q6"/>
    <mergeCell ref="D8:E8"/>
    <mergeCell ref="F8:H8"/>
    <mergeCell ref="I8:J8"/>
    <mergeCell ref="M8:Q8"/>
    <mergeCell ref="D4:H4"/>
    <mergeCell ref="I4:P4"/>
    <mergeCell ref="K1:N1"/>
    <mergeCell ref="D5:E5"/>
    <mergeCell ref="F5:H5"/>
    <mergeCell ref="I5:J5"/>
    <mergeCell ref="M5:Q5"/>
    <mergeCell ref="A24:L24"/>
    <mergeCell ref="M24:O24"/>
    <mergeCell ref="A2:O2"/>
    <mergeCell ref="B7:Q7"/>
    <mergeCell ref="D10:E10"/>
    <mergeCell ref="F10:H10"/>
    <mergeCell ref="D12:E12"/>
    <mergeCell ref="F12:H12"/>
    <mergeCell ref="A23:P23"/>
    <mergeCell ref="O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showGridLines="0" zoomScalePageLayoutView="0" workbookViewId="0" topLeftCell="A1">
      <selection activeCell="A47" sqref="A47:Y47"/>
    </sheetView>
  </sheetViews>
  <sheetFormatPr defaultColWidth="9.33203125" defaultRowHeight="12.75"/>
  <cols>
    <col min="1" max="2" width="3" style="0" customWidth="1"/>
    <col min="3" max="3" width="1.171875" style="0" customWidth="1"/>
    <col min="4" max="4" width="5.83203125" style="0" customWidth="1"/>
    <col min="5" max="5" width="12.16015625" style="0" customWidth="1"/>
    <col min="6" max="6" width="14.16015625" style="0" customWidth="1"/>
    <col min="7" max="7" width="7.66015625" style="0" customWidth="1"/>
    <col min="8" max="8" width="7" style="0" customWidth="1"/>
    <col min="9" max="9" width="4.5" style="0" customWidth="1"/>
    <col min="10" max="10" width="11" style="0" customWidth="1"/>
    <col min="11" max="11" width="10.16015625" style="0" customWidth="1"/>
    <col min="12" max="13" width="9.5" style="0" customWidth="1"/>
    <col min="14" max="18" width="8.83203125" style="0" customWidth="1"/>
    <col min="19" max="19" width="11" style="0" customWidth="1"/>
    <col min="20" max="20" width="9.5" style="0" customWidth="1"/>
    <col min="21" max="21" width="1.83203125" style="0" customWidth="1"/>
    <col min="22" max="22" width="7.66015625" style="0" customWidth="1"/>
    <col min="23" max="23" width="8.33203125" style="0" customWidth="1"/>
    <col min="24" max="24" width="0.4921875" style="0" customWidth="1"/>
    <col min="25" max="25" width="2.5" style="0" customWidth="1"/>
  </cols>
  <sheetData>
    <row r="1" spans="1:26" ht="46.5" customHeight="1">
      <c r="A1" s="132"/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51" t="s">
        <v>224</v>
      </c>
      <c r="S1" s="152"/>
      <c r="T1" s="152"/>
      <c r="U1" s="152"/>
      <c r="V1" s="152"/>
      <c r="W1" s="152"/>
      <c r="X1" s="132"/>
      <c r="Y1" s="132"/>
      <c r="Z1" s="123"/>
    </row>
    <row r="2" spans="2:26" ht="34.5" customHeight="1">
      <c r="B2" s="131"/>
      <c r="C2" s="131"/>
      <c r="D2" s="176" t="s">
        <v>223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31"/>
      <c r="X2" s="131"/>
      <c r="Y2" s="131"/>
      <c r="Z2" s="123"/>
    </row>
    <row r="3" spans="1:26" ht="15" customHeight="1">
      <c r="A3" s="143"/>
      <c r="B3" s="143"/>
      <c r="C3" s="174"/>
      <c r="D3" s="174"/>
      <c r="E3" s="174"/>
      <c r="F3" s="175"/>
      <c r="G3" s="175"/>
      <c r="H3" s="175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23"/>
    </row>
    <row r="4" spans="2:26" ht="9" customHeight="1">
      <c r="B4" s="171" t="s">
        <v>1</v>
      </c>
      <c r="C4" s="171"/>
      <c r="D4" s="171" t="s">
        <v>2</v>
      </c>
      <c r="E4" s="171" t="s">
        <v>222</v>
      </c>
      <c r="F4" s="171"/>
      <c r="G4" s="171"/>
      <c r="H4" s="171" t="s">
        <v>221</v>
      </c>
      <c r="I4" s="171"/>
      <c r="J4" s="171" t="s">
        <v>220</v>
      </c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Z4" s="123"/>
    </row>
    <row r="5" spans="2:26" ht="12.75" customHeight="1">
      <c r="B5" s="171"/>
      <c r="C5" s="171"/>
      <c r="D5" s="171"/>
      <c r="E5" s="171"/>
      <c r="F5" s="171"/>
      <c r="G5" s="171"/>
      <c r="H5" s="171"/>
      <c r="I5" s="171"/>
      <c r="J5" s="171" t="s">
        <v>219</v>
      </c>
      <c r="K5" s="171" t="s">
        <v>4</v>
      </c>
      <c r="L5" s="171"/>
      <c r="M5" s="171"/>
      <c r="N5" s="171"/>
      <c r="O5" s="171"/>
      <c r="P5" s="171"/>
      <c r="Q5" s="171"/>
      <c r="R5" s="171"/>
      <c r="S5" s="171" t="s">
        <v>218</v>
      </c>
      <c r="T5" s="171" t="s">
        <v>4</v>
      </c>
      <c r="U5" s="171"/>
      <c r="V5" s="171"/>
      <c r="W5" s="171"/>
      <c r="X5" s="171"/>
      <c r="Z5" s="123"/>
    </row>
    <row r="6" spans="2:26" ht="2.25" customHeight="1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 t="s">
        <v>5</v>
      </c>
      <c r="U6" s="171" t="s">
        <v>6</v>
      </c>
      <c r="V6" s="171"/>
      <c r="W6" s="171" t="s">
        <v>217</v>
      </c>
      <c r="X6" s="171"/>
      <c r="Z6" s="123"/>
    </row>
    <row r="7" spans="2:26" ht="6" customHeight="1">
      <c r="B7" s="171"/>
      <c r="C7" s="171"/>
      <c r="D7" s="171"/>
      <c r="E7" s="171"/>
      <c r="F7" s="171"/>
      <c r="G7" s="171"/>
      <c r="H7" s="171"/>
      <c r="I7" s="171"/>
      <c r="J7" s="171"/>
      <c r="K7" s="171" t="s">
        <v>216</v>
      </c>
      <c r="L7" s="171" t="s">
        <v>4</v>
      </c>
      <c r="M7" s="171"/>
      <c r="N7" s="171" t="s">
        <v>215</v>
      </c>
      <c r="O7" s="171" t="s">
        <v>214</v>
      </c>
      <c r="P7" s="171" t="s">
        <v>7</v>
      </c>
      <c r="Q7" s="171" t="s">
        <v>213</v>
      </c>
      <c r="R7" s="171" t="s">
        <v>212</v>
      </c>
      <c r="S7" s="171"/>
      <c r="T7" s="171"/>
      <c r="U7" s="171"/>
      <c r="V7" s="171"/>
      <c r="W7" s="171"/>
      <c r="X7" s="171"/>
      <c r="Z7" s="123"/>
    </row>
    <row r="8" spans="2:26" ht="2.25" customHeight="1">
      <c r="B8" s="171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 t="s">
        <v>211</v>
      </c>
      <c r="V8" s="171"/>
      <c r="W8" s="171"/>
      <c r="X8" s="171"/>
      <c r="Z8" s="123"/>
    </row>
    <row r="9" spans="2:26" ht="49.5" customHeight="1"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29" t="s">
        <v>8</v>
      </c>
      <c r="M9" s="129" t="s">
        <v>210</v>
      </c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Z9" s="123"/>
    </row>
    <row r="10" spans="2:26" ht="9" customHeight="1">
      <c r="B10" s="173">
        <v>1</v>
      </c>
      <c r="C10" s="173"/>
      <c r="D10" s="130">
        <v>2</v>
      </c>
      <c r="E10" s="173">
        <v>4</v>
      </c>
      <c r="F10" s="173"/>
      <c r="G10" s="173"/>
      <c r="H10" s="173">
        <v>5</v>
      </c>
      <c r="I10" s="173"/>
      <c r="J10" s="130">
        <v>6</v>
      </c>
      <c r="K10" s="130">
        <v>7</v>
      </c>
      <c r="L10" s="130">
        <v>8</v>
      </c>
      <c r="M10" s="130">
        <v>9</v>
      </c>
      <c r="N10" s="130">
        <v>10</v>
      </c>
      <c r="O10" s="130">
        <v>11</v>
      </c>
      <c r="P10" s="130">
        <v>12</v>
      </c>
      <c r="Q10" s="130">
        <v>13</v>
      </c>
      <c r="R10" s="130">
        <v>14</v>
      </c>
      <c r="S10" s="130">
        <v>15</v>
      </c>
      <c r="T10" s="130">
        <v>16</v>
      </c>
      <c r="U10" s="173">
        <v>17</v>
      </c>
      <c r="V10" s="173"/>
      <c r="W10" s="173">
        <v>18</v>
      </c>
      <c r="X10" s="173"/>
      <c r="Z10" s="123"/>
    </row>
    <row r="11" spans="2:26" ht="9" customHeight="1">
      <c r="B11" s="171">
        <v>750</v>
      </c>
      <c r="C11" s="171"/>
      <c r="D11" s="171"/>
      <c r="E11" s="172" t="s">
        <v>209</v>
      </c>
      <c r="F11" s="172"/>
      <c r="G11" s="125" t="s">
        <v>201</v>
      </c>
      <c r="H11" s="167">
        <v>6721019</v>
      </c>
      <c r="I11" s="167"/>
      <c r="J11" s="126">
        <v>6696019</v>
      </c>
      <c r="K11" s="126">
        <v>6417772</v>
      </c>
      <c r="L11" s="126">
        <v>4472635</v>
      </c>
      <c r="M11" s="126">
        <v>1945137</v>
      </c>
      <c r="N11" s="126">
        <v>0</v>
      </c>
      <c r="O11" s="126">
        <v>278247</v>
      </c>
      <c r="P11" s="126">
        <v>0</v>
      </c>
      <c r="Q11" s="126">
        <v>0</v>
      </c>
      <c r="R11" s="126">
        <v>0</v>
      </c>
      <c r="S11" s="126">
        <v>25000</v>
      </c>
      <c r="T11" s="126">
        <v>25000</v>
      </c>
      <c r="U11" s="167">
        <v>0</v>
      </c>
      <c r="V11" s="167"/>
      <c r="W11" s="167">
        <v>0</v>
      </c>
      <c r="X11" s="167"/>
      <c r="Z11" s="123"/>
    </row>
    <row r="12" spans="2:26" ht="9" customHeight="1">
      <c r="B12" s="171"/>
      <c r="C12" s="171"/>
      <c r="D12" s="171"/>
      <c r="E12" s="172"/>
      <c r="F12" s="172"/>
      <c r="G12" s="125" t="s">
        <v>200</v>
      </c>
      <c r="H12" s="167">
        <v>-82589</v>
      </c>
      <c r="I12" s="167"/>
      <c r="J12" s="126">
        <v>-82589</v>
      </c>
      <c r="K12" s="126">
        <v>-82589</v>
      </c>
      <c r="L12" s="126">
        <v>0</v>
      </c>
      <c r="M12" s="126">
        <v>-82589</v>
      </c>
      <c r="N12" s="126">
        <v>0</v>
      </c>
      <c r="O12" s="126">
        <v>0</v>
      </c>
      <c r="P12" s="126">
        <v>0</v>
      </c>
      <c r="Q12" s="126">
        <v>0</v>
      </c>
      <c r="R12" s="126">
        <v>0</v>
      </c>
      <c r="S12" s="126">
        <v>0</v>
      </c>
      <c r="T12" s="126">
        <v>0</v>
      </c>
      <c r="U12" s="167">
        <v>0</v>
      </c>
      <c r="V12" s="167"/>
      <c r="W12" s="167">
        <v>0</v>
      </c>
      <c r="X12" s="167"/>
      <c r="Z12" s="123"/>
    </row>
    <row r="13" spans="2:26" ht="9" customHeight="1">
      <c r="B13" s="171"/>
      <c r="C13" s="171"/>
      <c r="D13" s="171"/>
      <c r="E13" s="172"/>
      <c r="F13" s="172"/>
      <c r="G13" s="125" t="s">
        <v>199</v>
      </c>
      <c r="H13" s="167">
        <v>0</v>
      </c>
      <c r="I13" s="167"/>
      <c r="J13" s="126">
        <v>0</v>
      </c>
      <c r="K13" s="126">
        <v>0</v>
      </c>
      <c r="L13" s="126">
        <v>0</v>
      </c>
      <c r="M13" s="126">
        <v>0</v>
      </c>
      <c r="N13" s="126">
        <v>0</v>
      </c>
      <c r="O13" s="126">
        <v>0</v>
      </c>
      <c r="P13" s="126">
        <v>0</v>
      </c>
      <c r="Q13" s="126">
        <v>0</v>
      </c>
      <c r="R13" s="126">
        <v>0</v>
      </c>
      <c r="S13" s="126">
        <v>0</v>
      </c>
      <c r="T13" s="126">
        <v>0</v>
      </c>
      <c r="U13" s="167">
        <v>0</v>
      </c>
      <c r="V13" s="167"/>
      <c r="W13" s="167">
        <v>0</v>
      </c>
      <c r="X13" s="167"/>
      <c r="Z13" s="123"/>
    </row>
    <row r="14" spans="2:26" ht="9" customHeight="1" thickBot="1">
      <c r="B14" s="171"/>
      <c r="C14" s="171"/>
      <c r="D14" s="171"/>
      <c r="E14" s="172"/>
      <c r="F14" s="172"/>
      <c r="G14" s="125" t="s">
        <v>198</v>
      </c>
      <c r="H14" s="167">
        <v>6638430</v>
      </c>
      <c r="I14" s="167"/>
      <c r="J14" s="126">
        <v>6613430</v>
      </c>
      <c r="K14" s="126">
        <v>6335183</v>
      </c>
      <c r="L14" s="126">
        <v>4472635</v>
      </c>
      <c r="M14" s="126">
        <v>1862548</v>
      </c>
      <c r="N14" s="126">
        <v>0</v>
      </c>
      <c r="O14" s="126">
        <v>278247</v>
      </c>
      <c r="P14" s="126">
        <v>0</v>
      </c>
      <c r="Q14" s="126">
        <v>0</v>
      </c>
      <c r="R14" s="126">
        <v>0</v>
      </c>
      <c r="S14" s="126">
        <v>25000</v>
      </c>
      <c r="T14" s="126">
        <v>25000</v>
      </c>
      <c r="U14" s="167">
        <v>0</v>
      </c>
      <c r="V14" s="167"/>
      <c r="W14" s="167">
        <v>0</v>
      </c>
      <c r="X14" s="167"/>
      <c r="Z14" s="123"/>
    </row>
    <row r="15" spans="2:26" ht="9" customHeight="1" thickBot="1">
      <c r="B15" s="168"/>
      <c r="C15" s="168"/>
      <c r="D15" s="168">
        <v>75020</v>
      </c>
      <c r="E15" s="169" t="s">
        <v>208</v>
      </c>
      <c r="F15" s="169"/>
      <c r="G15" s="127" t="s">
        <v>201</v>
      </c>
      <c r="H15" s="170">
        <v>6029000</v>
      </c>
      <c r="I15" s="170"/>
      <c r="J15" s="128">
        <v>6004000</v>
      </c>
      <c r="K15" s="128">
        <v>6000000</v>
      </c>
      <c r="L15" s="128">
        <v>4279000</v>
      </c>
      <c r="M15" s="128">
        <v>1721000</v>
      </c>
      <c r="N15" s="128">
        <v>0</v>
      </c>
      <c r="O15" s="128">
        <v>4000</v>
      </c>
      <c r="P15" s="128">
        <v>0</v>
      </c>
      <c r="Q15" s="128">
        <v>0</v>
      </c>
      <c r="R15" s="128">
        <v>0</v>
      </c>
      <c r="S15" s="128">
        <v>25000</v>
      </c>
      <c r="T15" s="128">
        <v>25000</v>
      </c>
      <c r="U15" s="170">
        <v>0</v>
      </c>
      <c r="V15" s="170"/>
      <c r="W15" s="170">
        <v>0</v>
      </c>
      <c r="X15" s="170"/>
      <c r="Z15" s="123"/>
    </row>
    <row r="16" spans="2:26" ht="9" customHeight="1" thickBot="1">
      <c r="B16" s="168"/>
      <c r="C16" s="168"/>
      <c r="D16" s="168"/>
      <c r="E16" s="169"/>
      <c r="F16" s="169"/>
      <c r="G16" s="125" t="s">
        <v>200</v>
      </c>
      <c r="H16" s="167">
        <v>-82589</v>
      </c>
      <c r="I16" s="167"/>
      <c r="J16" s="126">
        <v>-82589</v>
      </c>
      <c r="K16" s="126">
        <v>-82589</v>
      </c>
      <c r="L16" s="126">
        <v>0</v>
      </c>
      <c r="M16" s="126">
        <v>-82589</v>
      </c>
      <c r="N16" s="126">
        <v>0</v>
      </c>
      <c r="O16" s="126">
        <v>0</v>
      </c>
      <c r="P16" s="126">
        <v>0</v>
      </c>
      <c r="Q16" s="126">
        <v>0</v>
      </c>
      <c r="R16" s="126">
        <v>0</v>
      </c>
      <c r="S16" s="126">
        <v>0</v>
      </c>
      <c r="T16" s="126">
        <v>0</v>
      </c>
      <c r="U16" s="167">
        <v>0</v>
      </c>
      <c r="V16" s="167"/>
      <c r="W16" s="167">
        <v>0</v>
      </c>
      <c r="X16" s="167"/>
      <c r="Z16" s="123"/>
    </row>
    <row r="17" spans="2:26" ht="9" customHeight="1" thickBot="1">
      <c r="B17" s="168"/>
      <c r="C17" s="168"/>
      <c r="D17" s="168"/>
      <c r="E17" s="169"/>
      <c r="F17" s="169"/>
      <c r="G17" s="125" t="s">
        <v>199</v>
      </c>
      <c r="H17" s="167">
        <v>0</v>
      </c>
      <c r="I17" s="167"/>
      <c r="J17" s="126">
        <v>0</v>
      </c>
      <c r="K17" s="126">
        <v>0</v>
      </c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67">
        <v>0</v>
      </c>
      <c r="V17" s="167"/>
      <c r="W17" s="167">
        <v>0</v>
      </c>
      <c r="X17" s="167"/>
      <c r="Z17" s="123"/>
    </row>
    <row r="18" spans="2:26" ht="9" customHeight="1">
      <c r="B18" s="168"/>
      <c r="C18" s="168"/>
      <c r="D18" s="168"/>
      <c r="E18" s="169"/>
      <c r="F18" s="169"/>
      <c r="G18" s="125" t="s">
        <v>198</v>
      </c>
      <c r="H18" s="167">
        <v>5946411</v>
      </c>
      <c r="I18" s="167"/>
      <c r="J18" s="126">
        <v>5921411</v>
      </c>
      <c r="K18" s="126">
        <v>5917411</v>
      </c>
      <c r="L18" s="126">
        <v>4279000</v>
      </c>
      <c r="M18" s="126">
        <v>1638411</v>
      </c>
      <c r="N18" s="126">
        <v>0</v>
      </c>
      <c r="O18" s="126">
        <v>4000</v>
      </c>
      <c r="P18" s="126">
        <v>0</v>
      </c>
      <c r="Q18" s="126">
        <v>0</v>
      </c>
      <c r="R18" s="126">
        <v>0</v>
      </c>
      <c r="S18" s="126">
        <v>25000</v>
      </c>
      <c r="T18" s="126">
        <v>25000</v>
      </c>
      <c r="U18" s="167">
        <v>0</v>
      </c>
      <c r="V18" s="167"/>
      <c r="W18" s="167">
        <v>0</v>
      </c>
      <c r="X18" s="167"/>
      <c r="Z18" s="123"/>
    </row>
    <row r="19" spans="2:26" ht="9" customHeight="1">
      <c r="B19" s="171">
        <v>801</v>
      </c>
      <c r="C19" s="171"/>
      <c r="D19" s="171"/>
      <c r="E19" s="172" t="s">
        <v>207</v>
      </c>
      <c r="F19" s="172"/>
      <c r="G19" s="125" t="s">
        <v>201</v>
      </c>
      <c r="H19" s="167">
        <v>18286672</v>
      </c>
      <c r="I19" s="167"/>
      <c r="J19" s="126">
        <v>15372560</v>
      </c>
      <c r="K19" s="126">
        <v>13461984</v>
      </c>
      <c r="L19" s="126">
        <v>11784573</v>
      </c>
      <c r="M19" s="126">
        <v>1677411</v>
      </c>
      <c r="N19" s="126">
        <v>1235000</v>
      </c>
      <c r="O19" s="126">
        <v>269106</v>
      </c>
      <c r="P19" s="126">
        <v>406470</v>
      </c>
      <c r="Q19" s="126">
        <v>0</v>
      </c>
      <c r="R19" s="126">
        <v>0</v>
      </c>
      <c r="S19" s="126">
        <v>2914112</v>
      </c>
      <c r="T19" s="126">
        <v>2914112</v>
      </c>
      <c r="U19" s="167">
        <v>2914112</v>
      </c>
      <c r="V19" s="167"/>
      <c r="W19" s="167">
        <v>0</v>
      </c>
      <c r="X19" s="167"/>
      <c r="Z19" s="123"/>
    </row>
    <row r="20" spans="2:26" ht="9" customHeight="1">
      <c r="B20" s="171"/>
      <c r="C20" s="171"/>
      <c r="D20" s="171"/>
      <c r="E20" s="172"/>
      <c r="F20" s="172"/>
      <c r="G20" s="125" t="s">
        <v>200</v>
      </c>
      <c r="H20" s="167">
        <v>-70</v>
      </c>
      <c r="I20" s="167"/>
      <c r="J20" s="126">
        <v>-70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-70</v>
      </c>
      <c r="Q20" s="126">
        <v>0</v>
      </c>
      <c r="R20" s="126">
        <v>0</v>
      </c>
      <c r="S20" s="126">
        <v>0</v>
      </c>
      <c r="T20" s="126">
        <v>0</v>
      </c>
      <c r="U20" s="167">
        <v>0</v>
      </c>
      <c r="V20" s="167"/>
      <c r="W20" s="167">
        <v>0</v>
      </c>
      <c r="X20" s="167"/>
      <c r="Z20" s="123"/>
    </row>
    <row r="21" spans="2:26" ht="9" customHeight="1">
      <c r="B21" s="171"/>
      <c r="C21" s="171"/>
      <c r="D21" s="171"/>
      <c r="E21" s="172"/>
      <c r="F21" s="172"/>
      <c r="G21" s="125" t="s">
        <v>199</v>
      </c>
      <c r="H21" s="167">
        <v>70</v>
      </c>
      <c r="I21" s="167"/>
      <c r="J21" s="126">
        <v>70</v>
      </c>
      <c r="K21" s="126">
        <v>0</v>
      </c>
      <c r="L21" s="126">
        <v>0</v>
      </c>
      <c r="M21" s="126">
        <v>0</v>
      </c>
      <c r="N21" s="126">
        <v>0</v>
      </c>
      <c r="O21" s="126">
        <v>0</v>
      </c>
      <c r="P21" s="126">
        <v>70</v>
      </c>
      <c r="Q21" s="126">
        <v>0</v>
      </c>
      <c r="R21" s="126">
        <v>0</v>
      </c>
      <c r="S21" s="126">
        <v>0</v>
      </c>
      <c r="T21" s="126">
        <v>0</v>
      </c>
      <c r="U21" s="167">
        <v>0</v>
      </c>
      <c r="V21" s="167"/>
      <c r="W21" s="167">
        <v>0</v>
      </c>
      <c r="X21" s="167"/>
      <c r="Z21" s="123"/>
    </row>
    <row r="22" spans="2:26" ht="9" customHeight="1" thickBot="1">
      <c r="B22" s="171"/>
      <c r="C22" s="171"/>
      <c r="D22" s="171"/>
      <c r="E22" s="172"/>
      <c r="F22" s="172"/>
      <c r="G22" s="125" t="s">
        <v>198</v>
      </c>
      <c r="H22" s="167">
        <v>18286672</v>
      </c>
      <c r="I22" s="167"/>
      <c r="J22" s="126">
        <v>15372560</v>
      </c>
      <c r="K22" s="126">
        <v>13461984</v>
      </c>
      <c r="L22" s="126">
        <v>11784573</v>
      </c>
      <c r="M22" s="126">
        <v>1677411</v>
      </c>
      <c r="N22" s="126">
        <v>1235000</v>
      </c>
      <c r="O22" s="126">
        <v>269106</v>
      </c>
      <c r="P22" s="126">
        <v>406470</v>
      </c>
      <c r="Q22" s="126">
        <v>0</v>
      </c>
      <c r="R22" s="126">
        <v>0</v>
      </c>
      <c r="S22" s="126">
        <v>2914112</v>
      </c>
      <c r="T22" s="126">
        <v>2914112</v>
      </c>
      <c r="U22" s="167">
        <v>2914112</v>
      </c>
      <c r="V22" s="167"/>
      <c r="W22" s="167">
        <v>0</v>
      </c>
      <c r="X22" s="167"/>
      <c r="Z22" s="123"/>
    </row>
    <row r="23" spans="2:26" ht="9" customHeight="1" thickBot="1">
      <c r="B23" s="168"/>
      <c r="C23" s="168"/>
      <c r="D23" s="168">
        <v>80195</v>
      </c>
      <c r="E23" s="169" t="s">
        <v>203</v>
      </c>
      <c r="F23" s="169"/>
      <c r="G23" s="127" t="s">
        <v>201</v>
      </c>
      <c r="H23" s="170">
        <v>3387193</v>
      </c>
      <c r="I23" s="170"/>
      <c r="J23" s="128">
        <v>473081</v>
      </c>
      <c r="K23" s="128">
        <v>64611</v>
      </c>
      <c r="L23" s="128">
        <v>2968</v>
      </c>
      <c r="M23" s="128">
        <v>61643</v>
      </c>
      <c r="N23" s="128">
        <v>0</v>
      </c>
      <c r="O23" s="128">
        <v>2000</v>
      </c>
      <c r="P23" s="128">
        <v>406470</v>
      </c>
      <c r="Q23" s="128">
        <v>0</v>
      </c>
      <c r="R23" s="128">
        <v>0</v>
      </c>
      <c r="S23" s="128">
        <v>2914112</v>
      </c>
      <c r="T23" s="128">
        <v>2914112</v>
      </c>
      <c r="U23" s="170">
        <v>2914112</v>
      </c>
      <c r="V23" s="170"/>
      <c r="W23" s="170">
        <v>0</v>
      </c>
      <c r="X23" s="170"/>
      <c r="Z23" s="123"/>
    </row>
    <row r="24" spans="2:26" ht="9" customHeight="1" thickBot="1">
      <c r="B24" s="168"/>
      <c r="C24" s="168"/>
      <c r="D24" s="168"/>
      <c r="E24" s="169"/>
      <c r="F24" s="169"/>
      <c r="G24" s="125" t="s">
        <v>200</v>
      </c>
      <c r="H24" s="167">
        <v>-70</v>
      </c>
      <c r="I24" s="167"/>
      <c r="J24" s="126">
        <v>-70</v>
      </c>
      <c r="K24" s="126">
        <v>0</v>
      </c>
      <c r="L24" s="126">
        <v>0</v>
      </c>
      <c r="M24" s="126">
        <v>0</v>
      </c>
      <c r="N24" s="126">
        <v>0</v>
      </c>
      <c r="O24" s="126">
        <v>0</v>
      </c>
      <c r="P24" s="126">
        <v>-70</v>
      </c>
      <c r="Q24" s="126">
        <v>0</v>
      </c>
      <c r="R24" s="126">
        <v>0</v>
      </c>
      <c r="S24" s="126">
        <v>0</v>
      </c>
      <c r="T24" s="126">
        <v>0</v>
      </c>
      <c r="U24" s="167">
        <v>0</v>
      </c>
      <c r="V24" s="167"/>
      <c r="W24" s="167">
        <v>0</v>
      </c>
      <c r="X24" s="167"/>
      <c r="Z24" s="123"/>
    </row>
    <row r="25" spans="2:26" ht="9" customHeight="1" thickBot="1">
      <c r="B25" s="168"/>
      <c r="C25" s="168"/>
      <c r="D25" s="168"/>
      <c r="E25" s="169"/>
      <c r="F25" s="169"/>
      <c r="G25" s="125" t="s">
        <v>199</v>
      </c>
      <c r="H25" s="167">
        <v>70</v>
      </c>
      <c r="I25" s="167"/>
      <c r="J25" s="126">
        <v>70</v>
      </c>
      <c r="K25" s="126">
        <v>0</v>
      </c>
      <c r="L25" s="126">
        <v>0</v>
      </c>
      <c r="M25" s="126">
        <v>0</v>
      </c>
      <c r="N25" s="126">
        <v>0</v>
      </c>
      <c r="O25" s="126">
        <v>0</v>
      </c>
      <c r="P25" s="126">
        <v>70</v>
      </c>
      <c r="Q25" s="126">
        <v>0</v>
      </c>
      <c r="R25" s="126">
        <v>0</v>
      </c>
      <c r="S25" s="126">
        <v>0</v>
      </c>
      <c r="T25" s="126">
        <v>0</v>
      </c>
      <c r="U25" s="167">
        <v>0</v>
      </c>
      <c r="V25" s="167"/>
      <c r="W25" s="167">
        <v>0</v>
      </c>
      <c r="X25" s="167"/>
      <c r="Z25" s="123"/>
    </row>
    <row r="26" spans="2:26" ht="9" customHeight="1">
      <c r="B26" s="168"/>
      <c r="C26" s="168"/>
      <c r="D26" s="168"/>
      <c r="E26" s="169"/>
      <c r="F26" s="169"/>
      <c r="G26" s="125" t="s">
        <v>198</v>
      </c>
      <c r="H26" s="167">
        <v>3387193</v>
      </c>
      <c r="I26" s="167"/>
      <c r="J26" s="126">
        <v>473081</v>
      </c>
      <c r="K26" s="126">
        <v>64611</v>
      </c>
      <c r="L26" s="126">
        <v>2968</v>
      </c>
      <c r="M26" s="126">
        <v>61643</v>
      </c>
      <c r="N26" s="126">
        <v>0</v>
      </c>
      <c r="O26" s="126">
        <v>2000</v>
      </c>
      <c r="P26" s="126">
        <v>406470</v>
      </c>
      <c r="Q26" s="126">
        <v>0</v>
      </c>
      <c r="R26" s="126">
        <v>0</v>
      </c>
      <c r="S26" s="126">
        <v>2914112</v>
      </c>
      <c r="T26" s="126">
        <v>2914112</v>
      </c>
      <c r="U26" s="167">
        <v>2914112</v>
      </c>
      <c r="V26" s="167"/>
      <c r="W26" s="167">
        <v>0</v>
      </c>
      <c r="X26" s="167"/>
      <c r="Z26" s="123"/>
    </row>
    <row r="27" spans="2:26" ht="9" customHeight="1">
      <c r="B27" s="171">
        <v>851</v>
      </c>
      <c r="C27" s="171"/>
      <c r="D27" s="171"/>
      <c r="E27" s="172" t="s">
        <v>206</v>
      </c>
      <c r="F27" s="172"/>
      <c r="G27" s="125" t="s">
        <v>201</v>
      </c>
      <c r="H27" s="167">
        <v>5111409</v>
      </c>
      <c r="I27" s="167"/>
      <c r="J27" s="126">
        <v>3811409</v>
      </c>
      <c r="K27" s="126">
        <v>3808409</v>
      </c>
      <c r="L27" s="126">
        <v>3000</v>
      </c>
      <c r="M27" s="126">
        <v>3805409</v>
      </c>
      <c r="N27" s="126">
        <v>0</v>
      </c>
      <c r="O27" s="126">
        <v>3000</v>
      </c>
      <c r="P27" s="126">
        <v>0</v>
      </c>
      <c r="Q27" s="126">
        <v>0</v>
      </c>
      <c r="R27" s="126">
        <v>0</v>
      </c>
      <c r="S27" s="126">
        <v>1300000</v>
      </c>
      <c r="T27" s="126">
        <v>0</v>
      </c>
      <c r="U27" s="167">
        <v>0</v>
      </c>
      <c r="V27" s="167"/>
      <c r="W27" s="167">
        <v>1300000</v>
      </c>
      <c r="X27" s="167"/>
      <c r="Z27" s="123"/>
    </row>
    <row r="28" spans="2:26" ht="9" customHeight="1">
      <c r="B28" s="171"/>
      <c r="C28" s="171"/>
      <c r="D28" s="171"/>
      <c r="E28" s="172"/>
      <c r="F28" s="172"/>
      <c r="G28" s="125" t="s">
        <v>200</v>
      </c>
      <c r="H28" s="167">
        <v>0</v>
      </c>
      <c r="I28" s="167"/>
      <c r="J28" s="126">
        <v>0</v>
      </c>
      <c r="K28" s="126">
        <v>0</v>
      </c>
      <c r="L28" s="126">
        <v>0</v>
      </c>
      <c r="M28" s="126">
        <v>0</v>
      </c>
      <c r="N28" s="126">
        <v>0</v>
      </c>
      <c r="O28" s="126">
        <v>0</v>
      </c>
      <c r="P28" s="126">
        <v>0</v>
      </c>
      <c r="Q28" s="126">
        <v>0</v>
      </c>
      <c r="R28" s="126">
        <v>0</v>
      </c>
      <c r="S28" s="126">
        <v>0</v>
      </c>
      <c r="T28" s="126">
        <v>0</v>
      </c>
      <c r="U28" s="167">
        <v>0</v>
      </c>
      <c r="V28" s="167"/>
      <c r="W28" s="167">
        <v>0</v>
      </c>
      <c r="X28" s="167"/>
      <c r="Z28" s="123"/>
    </row>
    <row r="29" spans="2:26" ht="9" customHeight="1">
      <c r="B29" s="171"/>
      <c r="C29" s="171"/>
      <c r="D29" s="171"/>
      <c r="E29" s="172"/>
      <c r="F29" s="172"/>
      <c r="G29" s="125" t="s">
        <v>199</v>
      </c>
      <c r="H29" s="167">
        <v>14939</v>
      </c>
      <c r="I29" s="167"/>
      <c r="J29" s="126">
        <v>14939</v>
      </c>
      <c r="K29" s="126">
        <v>14939</v>
      </c>
      <c r="L29" s="126">
        <v>0</v>
      </c>
      <c r="M29" s="126">
        <v>14939</v>
      </c>
      <c r="N29" s="126">
        <v>0</v>
      </c>
      <c r="O29" s="126">
        <v>0</v>
      </c>
      <c r="P29" s="126">
        <v>0</v>
      </c>
      <c r="Q29" s="126">
        <v>0</v>
      </c>
      <c r="R29" s="126">
        <v>0</v>
      </c>
      <c r="S29" s="126">
        <v>0</v>
      </c>
      <c r="T29" s="126">
        <v>0</v>
      </c>
      <c r="U29" s="167">
        <v>0</v>
      </c>
      <c r="V29" s="167"/>
      <c r="W29" s="167">
        <v>0</v>
      </c>
      <c r="X29" s="167"/>
      <c r="Z29" s="123"/>
    </row>
    <row r="30" spans="2:26" ht="9" customHeight="1" thickBot="1">
      <c r="B30" s="171"/>
      <c r="C30" s="171"/>
      <c r="D30" s="171"/>
      <c r="E30" s="172"/>
      <c r="F30" s="172"/>
      <c r="G30" s="125" t="s">
        <v>198</v>
      </c>
      <c r="H30" s="167">
        <v>5126348</v>
      </c>
      <c r="I30" s="167"/>
      <c r="J30" s="126">
        <v>3826348</v>
      </c>
      <c r="K30" s="126">
        <v>3823348</v>
      </c>
      <c r="L30" s="126">
        <v>3000</v>
      </c>
      <c r="M30" s="126">
        <v>3820348</v>
      </c>
      <c r="N30" s="126">
        <v>0</v>
      </c>
      <c r="O30" s="126">
        <v>3000</v>
      </c>
      <c r="P30" s="126">
        <v>0</v>
      </c>
      <c r="Q30" s="126">
        <v>0</v>
      </c>
      <c r="R30" s="126">
        <v>0</v>
      </c>
      <c r="S30" s="126">
        <v>1300000</v>
      </c>
      <c r="T30" s="126">
        <v>0</v>
      </c>
      <c r="U30" s="167">
        <v>0</v>
      </c>
      <c r="V30" s="167"/>
      <c r="W30" s="167">
        <v>1300000</v>
      </c>
      <c r="X30" s="167"/>
      <c r="Z30" s="123"/>
    </row>
    <row r="31" spans="2:26" ht="9" customHeight="1" thickBot="1">
      <c r="B31" s="168"/>
      <c r="C31" s="168"/>
      <c r="D31" s="168">
        <v>85111</v>
      </c>
      <c r="E31" s="169" t="s">
        <v>205</v>
      </c>
      <c r="F31" s="169"/>
      <c r="G31" s="127" t="s">
        <v>201</v>
      </c>
      <c r="H31" s="170">
        <v>0</v>
      </c>
      <c r="I31" s="170"/>
      <c r="J31" s="128">
        <v>0</v>
      </c>
      <c r="K31" s="128">
        <v>0</v>
      </c>
      <c r="L31" s="128">
        <v>0</v>
      </c>
      <c r="M31" s="128">
        <v>0</v>
      </c>
      <c r="N31" s="128">
        <v>0</v>
      </c>
      <c r="O31" s="128">
        <v>0</v>
      </c>
      <c r="P31" s="128">
        <v>0</v>
      </c>
      <c r="Q31" s="128">
        <v>0</v>
      </c>
      <c r="R31" s="128">
        <v>0</v>
      </c>
      <c r="S31" s="128">
        <v>0</v>
      </c>
      <c r="T31" s="128">
        <v>0</v>
      </c>
      <c r="U31" s="170">
        <v>0</v>
      </c>
      <c r="V31" s="170"/>
      <c r="W31" s="170">
        <v>0</v>
      </c>
      <c r="X31" s="170"/>
      <c r="Z31" s="123"/>
    </row>
    <row r="32" spans="2:26" ht="9" customHeight="1" thickBot="1">
      <c r="B32" s="168"/>
      <c r="C32" s="168"/>
      <c r="D32" s="168"/>
      <c r="E32" s="169"/>
      <c r="F32" s="169"/>
      <c r="G32" s="125" t="s">
        <v>200</v>
      </c>
      <c r="H32" s="167">
        <v>0</v>
      </c>
      <c r="I32" s="167"/>
      <c r="J32" s="126">
        <v>0</v>
      </c>
      <c r="K32" s="126">
        <v>0</v>
      </c>
      <c r="L32" s="126">
        <v>0</v>
      </c>
      <c r="M32" s="126">
        <v>0</v>
      </c>
      <c r="N32" s="126">
        <v>0</v>
      </c>
      <c r="O32" s="126">
        <v>0</v>
      </c>
      <c r="P32" s="126">
        <v>0</v>
      </c>
      <c r="Q32" s="126">
        <v>0</v>
      </c>
      <c r="R32" s="126">
        <v>0</v>
      </c>
      <c r="S32" s="126">
        <v>0</v>
      </c>
      <c r="T32" s="126">
        <v>0</v>
      </c>
      <c r="U32" s="167">
        <v>0</v>
      </c>
      <c r="V32" s="167"/>
      <c r="W32" s="167">
        <v>0</v>
      </c>
      <c r="X32" s="167"/>
      <c r="Z32" s="123"/>
    </row>
    <row r="33" spans="2:26" ht="9" customHeight="1" thickBot="1">
      <c r="B33" s="168"/>
      <c r="C33" s="168"/>
      <c r="D33" s="168"/>
      <c r="E33" s="169"/>
      <c r="F33" s="169"/>
      <c r="G33" s="125" t="s">
        <v>199</v>
      </c>
      <c r="H33" s="167">
        <v>14939</v>
      </c>
      <c r="I33" s="167"/>
      <c r="J33" s="126">
        <v>14939</v>
      </c>
      <c r="K33" s="126">
        <v>14939</v>
      </c>
      <c r="L33" s="126">
        <v>0</v>
      </c>
      <c r="M33" s="126">
        <v>14939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67">
        <v>0</v>
      </c>
      <c r="V33" s="167"/>
      <c r="W33" s="167">
        <v>0</v>
      </c>
      <c r="X33" s="167"/>
      <c r="Z33" s="123"/>
    </row>
    <row r="34" spans="2:26" ht="9" customHeight="1">
      <c r="B34" s="168"/>
      <c r="C34" s="168"/>
      <c r="D34" s="168"/>
      <c r="E34" s="169"/>
      <c r="F34" s="169"/>
      <c r="G34" s="125" t="s">
        <v>198</v>
      </c>
      <c r="H34" s="167">
        <v>14939</v>
      </c>
      <c r="I34" s="167"/>
      <c r="J34" s="126">
        <v>14939</v>
      </c>
      <c r="K34" s="126">
        <v>14939</v>
      </c>
      <c r="L34" s="126">
        <v>0</v>
      </c>
      <c r="M34" s="126">
        <v>14939</v>
      </c>
      <c r="N34" s="126">
        <v>0</v>
      </c>
      <c r="O34" s="126">
        <v>0</v>
      </c>
      <c r="P34" s="126">
        <v>0</v>
      </c>
      <c r="Q34" s="126">
        <v>0</v>
      </c>
      <c r="R34" s="126">
        <v>0</v>
      </c>
      <c r="S34" s="126">
        <v>0</v>
      </c>
      <c r="T34" s="126">
        <v>0</v>
      </c>
      <c r="U34" s="167">
        <v>0</v>
      </c>
      <c r="V34" s="167"/>
      <c r="W34" s="167">
        <v>0</v>
      </c>
      <c r="X34" s="167"/>
      <c r="Z34" s="123"/>
    </row>
    <row r="35" spans="2:26" ht="9" customHeight="1">
      <c r="B35" s="171">
        <v>852</v>
      </c>
      <c r="C35" s="171"/>
      <c r="D35" s="171"/>
      <c r="E35" s="172" t="s">
        <v>204</v>
      </c>
      <c r="F35" s="172"/>
      <c r="G35" s="125" t="s">
        <v>201</v>
      </c>
      <c r="H35" s="167">
        <v>13681988</v>
      </c>
      <c r="I35" s="167"/>
      <c r="J35" s="126">
        <v>13583672</v>
      </c>
      <c r="K35" s="126">
        <v>11532203</v>
      </c>
      <c r="L35" s="126">
        <v>7233630</v>
      </c>
      <c r="M35" s="126">
        <v>4298573</v>
      </c>
      <c r="N35" s="126">
        <v>198000</v>
      </c>
      <c r="O35" s="126">
        <v>951220</v>
      </c>
      <c r="P35" s="126">
        <v>902249</v>
      </c>
      <c r="Q35" s="126">
        <v>0</v>
      </c>
      <c r="R35" s="126">
        <v>0</v>
      </c>
      <c r="S35" s="126">
        <v>98316</v>
      </c>
      <c r="T35" s="126">
        <v>98316</v>
      </c>
      <c r="U35" s="167">
        <v>0</v>
      </c>
      <c r="V35" s="167"/>
      <c r="W35" s="167">
        <v>0</v>
      </c>
      <c r="X35" s="167"/>
      <c r="Z35" s="123"/>
    </row>
    <row r="36" spans="2:26" ht="9" customHeight="1">
      <c r="B36" s="171"/>
      <c r="C36" s="171"/>
      <c r="D36" s="171"/>
      <c r="E36" s="172"/>
      <c r="F36" s="172"/>
      <c r="G36" s="125" t="s">
        <v>200</v>
      </c>
      <c r="H36" s="167">
        <v>0</v>
      </c>
      <c r="I36" s="167"/>
      <c r="J36" s="126">
        <v>0</v>
      </c>
      <c r="K36" s="126">
        <v>0</v>
      </c>
      <c r="L36" s="126">
        <v>0</v>
      </c>
      <c r="M36" s="126">
        <v>0</v>
      </c>
      <c r="N36" s="126">
        <v>0</v>
      </c>
      <c r="O36" s="126">
        <v>0</v>
      </c>
      <c r="P36" s="126">
        <v>0</v>
      </c>
      <c r="Q36" s="126">
        <v>0</v>
      </c>
      <c r="R36" s="126">
        <v>0</v>
      </c>
      <c r="S36" s="126">
        <v>0</v>
      </c>
      <c r="T36" s="126">
        <v>0</v>
      </c>
      <c r="U36" s="167">
        <v>0</v>
      </c>
      <c r="V36" s="167"/>
      <c r="W36" s="167">
        <v>0</v>
      </c>
      <c r="X36" s="167"/>
      <c r="Z36" s="123"/>
    </row>
    <row r="37" spans="2:26" ht="9" customHeight="1">
      <c r="B37" s="171"/>
      <c r="C37" s="171"/>
      <c r="D37" s="171"/>
      <c r="E37" s="172"/>
      <c r="F37" s="172"/>
      <c r="G37" s="125" t="s">
        <v>199</v>
      </c>
      <c r="H37" s="167">
        <v>219723</v>
      </c>
      <c r="I37" s="167"/>
      <c r="J37" s="126">
        <v>152073</v>
      </c>
      <c r="K37" s="126">
        <v>152073</v>
      </c>
      <c r="L37" s="126">
        <v>0</v>
      </c>
      <c r="M37" s="126">
        <v>152073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67650</v>
      </c>
      <c r="T37" s="126">
        <v>67650</v>
      </c>
      <c r="U37" s="167">
        <v>0</v>
      </c>
      <c r="V37" s="167"/>
      <c r="W37" s="167">
        <v>0</v>
      </c>
      <c r="X37" s="167"/>
      <c r="Z37" s="123"/>
    </row>
    <row r="38" spans="2:26" ht="9" customHeight="1" thickBot="1">
      <c r="B38" s="171"/>
      <c r="C38" s="171"/>
      <c r="D38" s="171"/>
      <c r="E38" s="172"/>
      <c r="F38" s="172"/>
      <c r="G38" s="125" t="s">
        <v>198</v>
      </c>
      <c r="H38" s="167">
        <v>13901711</v>
      </c>
      <c r="I38" s="167"/>
      <c r="J38" s="126">
        <v>13735745</v>
      </c>
      <c r="K38" s="126">
        <v>11684276</v>
      </c>
      <c r="L38" s="126">
        <v>7233630</v>
      </c>
      <c r="M38" s="126">
        <v>4450646</v>
      </c>
      <c r="N38" s="126">
        <v>198000</v>
      </c>
      <c r="O38" s="126">
        <v>951220</v>
      </c>
      <c r="P38" s="126">
        <v>902249</v>
      </c>
      <c r="Q38" s="126">
        <v>0</v>
      </c>
      <c r="R38" s="126">
        <v>0</v>
      </c>
      <c r="S38" s="126">
        <v>165966</v>
      </c>
      <c r="T38" s="126">
        <v>165966</v>
      </c>
      <c r="U38" s="167">
        <v>0</v>
      </c>
      <c r="V38" s="167"/>
      <c r="W38" s="167">
        <v>0</v>
      </c>
      <c r="X38" s="167"/>
      <c r="Z38" s="123"/>
    </row>
    <row r="39" spans="2:26" ht="9" customHeight="1" thickBot="1">
      <c r="B39" s="168"/>
      <c r="C39" s="168"/>
      <c r="D39" s="168">
        <v>85295</v>
      </c>
      <c r="E39" s="169" t="s">
        <v>203</v>
      </c>
      <c r="F39" s="169"/>
      <c r="G39" s="127" t="s">
        <v>201</v>
      </c>
      <c r="H39" s="170">
        <v>919072</v>
      </c>
      <c r="I39" s="170"/>
      <c r="J39" s="128">
        <v>919072</v>
      </c>
      <c r="K39" s="128">
        <v>14823</v>
      </c>
      <c r="L39" s="128">
        <v>3000</v>
      </c>
      <c r="M39" s="128">
        <v>11823</v>
      </c>
      <c r="N39" s="128">
        <v>0</v>
      </c>
      <c r="O39" s="128">
        <v>2000</v>
      </c>
      <c r="P39" s="128">
        <v>902249</v>
      </c>
      <c r="Q39" s="128">
        <v>0</v>
      </c>
      <c r="R39" s="128">
        <v>0</v>
      </c>
      <c r="S39" s="128">
        <v>0</v>
      </c>
      <c r="T39" s="128">
        <v>0</v>
      </c>
      <c r="U39" s="170">
        <v>0</v>
      </c>
      <c r="V39" s="170"/>
      <c r="W39" s="170">
        <v>0</v>
      </c>
      <c r="X39" s="170"/>
      <c r="Z39" s="123"/>
    </row>
    <row r="40" spans="2:26" ht="9" customHeight="1" thickBot="1">
      <c r="B40" s="168"/>
      <c r="C40" s="168"/>
      <c r="D40" s="168"/>
      <c r="E40" s="169"/>
      <c r="F40" s="169"/>
      <c r="G40" s="125" t="s">
        <v>200</v>
      </c>
      <c r="H40" s="167">
        <v>0</v>
      </c>
      <c r="I40" s="167"/>
      <c r="J40" s="126">
        <v>0</v>
      </c>
      <c r="K40" s="126">
        <v>0</v>
      </c>
      <c r="L40" s="126">
        <v>0</v>
      </c>
      <c r="M40" s="126">
        <v>0</v>
      </c>
      <c r="N40" s="126">
        <v>0</v>
      </c>
      <c r="O40" s="126">
        <v>0</v>
      </c>
      <c r="P40" s="126">
        <v>0</v>
      </c>
      <c r="Q40" s="126">
        <v>0</v>
      </c>
      <c r="R40" s="126">
        <v>0</v>
      </c>
      <c r="S40" s="126">
        <v>0</v>
      </c>
      <c r="T40" s="126">
        <v>0</v>
      </c>
      <c r="U40" s="167">
        <v>0</v>
      </c>
      <c r="V40" s="167"/>
      <c r="W40" s="167">
        <v>0</v>
      </c>
      <c r="X40" s="167"/>
      <c r="Z40" s="123"/>
    </row>
    <row r="41" spans="2:26" ht="9" customHeight="1" thickBot="1">
      <c r="B41" s="168"/>
      <c r="C41" s="168"/>
      <c r="D41" s="168"/>
      <c r="E41" s="169"/>
      <c r="F41" s="169"/>
      <c r="G41" s="125" t="s">
        <v>199</v>
      </c>
      <c r="H41" s="167">
        <v>219723</v>
      </c>
      <c r="I41" s="167"/>
      <c r="J41" s="126">
        <v>152073</v>
      </c>
      <c r="K41" s="126">
        <v>152073</v>
      </c>
      <c r="L41" s="126">
        <v>0</v>
      </c>
      <c r="M41" s="126">
        <v>152073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67650</v>
      </c>
      <c r="T41" s="126">
        <v>67650</v>
      </c>
      <c r="U41" s="167">
        <v>0</v>
      </c>
      <c r="V41" s="167"/>
      <c r="W41" s="167">
        <v>0</v>
      </c>
      <c r="X41" s="167"/>
      <c r="Z41" s="123"/>
    </row>
    <row r="42" spans="2:26" ht="9" customHeight="1">
      <c r="B42" s="168"/>
      <c r="C42" s="168"/>
      <c r="D42" s="168"/>
      <c r="E42" s="169"/>
      <c r="F42" s="169"/>
      <c r="G42" s="125" t="s">
        <v>198</v>
      </c>
      <c r="H42" s="167">
        <v>1138795</v>
      </c>
      <c r="I42" s="167"/>
      <c r="J42" s="126">
        <v>1071145</v>
      </c>
      <c r="K42" s="126">
        <v>166896</v>
      </c>
      <c r="L42" s="126">
        <v>3000</v>
      </c>
      <c r="M42" s="126">
        <v>163896</v>
      </c>
      <c r="N42" s="126">
        <v>0</v>
      </c>
      <c r="O42" s="126">
        <v>2000</v>
      </c>
      <c r="P42" s="126">
        <v>902249</v>
      </c>
      <c r="Q42" s="126">
        <v>0</v>
      </c>
      <c r="R42" s="126">
        <v>0</v>
      </c>
      <c r="S42" s="126">
        <v>67650</v>
      </c>
      <c r="T42" s="126">
        <v>67650</v>
      </c>
      <c r="U42" s="167">
        <v>0</v>
      </c>
      <c r="V42" s="167"/>
      <c r="W42" s="167">
        <v>0</v>
      </c>
      <c r="X42" s="167"/>
      <c r="Z42" s="123"/>
    </row>
    <row r="43" spans="2:26" ht="9" customHeight="1">
      <c r="B43" s="166" t="s">
        <v>202</v>
      </c>
      <c r="C43" s="166"/>
      <c r="D43" s="166"/>
      <c r="E43" s="166"/>
      <c r="F43" s="166"/>
      <c r="G43" s="125" t="s">
        <v>201</v>
      </c>
      <c r="H43" s="164">
        <v>68964315</v>
      </c>
      <c r="I43" s="164"/>
      <c r="J43" s="124">
        <v>60146669</v>
      </c>
      <c r="K43" s="124">
        <v>53401062</v>
      </c>
      <c r="L43" s="124">
        <v>35055328</v>
      </c>
      <c r="M43" s="124">
        <v>18345734</v>
      </c>
      <c r="N43" s="124">
        <v>1595076</v>
      </c>
      <c r="O43" s="124">
        <v>2164692</v>
      </c>
      <c r="P43" s="124">
        <v>2638490</v>
      </c>
      <c r="Q43" s="124">
        <v>251349</v>
      </c>
      <c r="R43" s="124">
        <v>96000</v>
      </c>
      <c r="S43" s="124">
        <v>8817646</v>
      </c>
      <c r="T43" s="124">
        <v>7517646</v>
      </c>
      <c r="U43" s="164">
        <v>4153663</v>
      </c>
      <c r="V43" s="164"/>
      <c r="W43" s="164">
        <v>1300000</v>
      </c>
      <c r="X43" s="164"/>
      <c r="Z43" s="123"/>
    </row>
    <row r="44" spans="2:26" ht="9" customHeight="1">
      <c r="B44" s="166"/>
      <c r="C44" s="166"/>
      <c r="D44" s="166"/>
      <c r="E44" s="166"/>
      <c r="F44" s="166"/>
      <c r="G44" s="125" t="s">
        <v>200</v>
      </c>
      <c r="H44" s="164">
        <v>-82659</v>
      </c>
      <c r="I44" s="164"/>
      <c r="J44" s="124">
        <v>-82659</v>
      </c>
      <c r="K44" s="124">
        <v>-82589</v>
      </c>
      <c r="L44" s="124">
        <v>0</v>
      </c>
      <c r="M44" s="124">
        <v>-82589</v>
      </c>
      <c r="N44" s="124">
        <v>0</v>
      </c>
      <c r="O44" s="124">
        <v>0</v>
      </c>
      <c r="P44" s="124">
        <v>-70</v>
      </c>
      <c r="Q44" s="124">
        <v>0</v>
      </c>
      <c r="R44" s="124">
        <v>0</v>
      </c>
      <c r="S44" s="124">
        <v>0</v>
      </c>
      <c r="T44" s="124">
        <v>0</v>
      </c>
      <c r="U44" s="164">
        <v>0</v>
      </c>
      <c r="V44" s="164"/>
      <c r="W44" s="164">
        <v>0</v>
      </c>
      <c r="X44" s="164"/>
      <c r="Z44" s="123"/>
    </row>
    <row r="45" spans="2:26" ht="9" customHeight="1">
      <c r="B45" s="166"/>
      <c r="C45" s="166"/>
      <c r="D45" s="166"/>
      <c r="E45" s="166"/>
      <c r="F45" s="166"/>
      <c r="G45" s="125" t="s">
        <v>199</v>
      </c>
      <c r="H45" s="164">
        <v>234732</v>
      </c>
      <c r="I45" s="164"/>
      <c r="J45" s="124">
        <v>167082</v>
      </c>
      <c r="K45" s="124">
        <v>167012</v>
      </c>
      <c r="L45" s="124">
        <v>0</v>
      </c>
      <c r="M45" s="124">
        <v>167012</v>
      </c>
      <c r="N45" s="124">
        <v>0</v>
      </c>
      <c r="O45" s="124">
        <v>0</v>
      </c>
      <c r="P45" s="124">
        <v>70</v>
      </c>
      <c r="Q45" s="124">
        <v>0</v>
      </c>
      <c r="R45" s="124">
        <v>0</v>
      </c>
      <c r="S45" s="124">
        <v>67650</v>
      </c>
      <c r="T45" s="124">
        <v>67650</v>
      </c>
      <c r="U45" s="164">
        <v>0</v>
      </c>
      <c r="V45" s="164"/>
      <c r="W45" s="164">
        <v>0</v>
      </c>
      <c r="X45" s="164"/>
      <c r="Z45" s="123"/>
    </row>
    <row r="46" spans="2:26" ht="9" customHeight="1">
      <c r="B46" s="166"/>
      <c r="C46" s="166"/>
      <c r="D46" s="166"/>
      <c r="E46" s="166"/>
      <c r="F46" s="166"/>
      <c r="G46" s="125" t="s">
        <v>198</v>
      </c>
      <c r="H46" s="164">
        <v>69116388</v>
      </c>
      <c r="I46" s="164"/>
      <c r="J46" s="124">
        <v>60231092</v>
      </c>
      <c r="K46" s="124">
        <v>53485485</v>
      </c>
      <c r="L46" s="124">
        <v>35055328</v>
      </c>
      <c r="M46" s="124">
        <v>18430157</v>
      </c>
      <c r="N46" s="124">
        <v>1595076</v>
      </c>
      <c r="O46" s="124">
        <v>2164692</v>
      </c>
      <c r="P46" s="124">
        <v>2638490</v>
      </c>
      <c r="Q46" s="124">
        <v>251349</v>
      </c>
      <c r="R46" s="124">
        <v>96000</v>
      </c>
      <c r="S46" s="124">
        <v>8885296</v>
      </c>
      <c r="T46" s="124">
        <v>7585296</v>
      </c>
      <c r="U46" s="164">
        <v>4153663</v>
      </c>
      <c r="V46" s="164"/>
      <c r="W46" s="164">
        <v>1300000</v>
      </c>
      <c r="X46" s="164"/>
      <c r="Z46" s="123"/>
    </row>
    <row r="47" spans="1:26" ht="92.25" customHeight="1">
      <c r="A47" s="143"/>
      <c r="B47" s="143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23"/>
    </row>
    <row r="48" spans="1:26" ht="15" customHeight="1">
      <c r="A48" s="143"/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65"/>
      <c r="W48" s="165"/>
      <c r="X48" s="143"/>
      <c r="Y48" s="143"/>
      <c r="Z48" s="123"/>
    </row>
  </sheetData>
  <sheetProtection/>
  <mergeCells count="168">
    <mergeCell ref="A3:B3"/>
    <mergeCell ref="C3:E3"/>
    <mergeCell ref="F3:H3"/>
    <mergeCell ref="I3:Y3"/>
    <mergeCell ref="D2:V2"/>
    <mergeCell ref="R1:W1"/>
    <mergeCell ref="B4:C9"/>
    <mergeCell ref="D4:D9"/>
    <mergeCell ref="E4:G9"/>
    <mergeCell ref="H4:I9"/>
    <mergeCell ref="J4:X4"/>
    <mergeCell ref="J5:J9"/>
    <mergeCell ref="K5:R6"/>
    <mergeCell ref="S5:S9"/>
    <mergeCell ref="T5:X5"/>
    <mergeCell ref="T6:T9"/>
    <mergeCell ref="U6:V7"/>
    <mergeCell ref="W6:X9"/>
    <mergeCell ref="K7:K9"/>
    <mergeCell ref="L7:M8"/>
    <mergeCell ref="N7:N9"/>
    <mergeCell ref="O7:O9"/>
    <mergeCell ref="P7:P9"/>
    <mergeCell ref="Q7:Q9"/>
    <mergeCell ref="R7:R9"/>
    <mergeCell ref="U8:V9"/>
    <mergeCell ref="B10:C10"/>
    <mergeCell ref="E10:G10"/>
    <mergeCell ref="H10:I10"/>
    <mergeCell ref="U10:V10"/>
    <mergeCell ref="W10:X10"/>
    <mergeCell ref="B11:C14"/>
    <mergeCell ref="D11:D14"/>
    <mergeCell ref="E11:F14"/>
    <mergeCell ref="H11:I11"/>
    <mergeCell ref="U11:V11"/>
    <mergeCell ref="W11:X11"/>
    <mergeCell ref="H12:I12"/>
    <mergeCell ref="U12:V12"/>
    <mergeCell ref="W12:X12"/>
    <mergeCell ref="H13:I13"/>
    <mergeCell ref="U13:V13"/>
    <mergeCell ref="W13:X13"/>
    <mergeCell ref="H14:I14"/>
    <mergeCell ref="U14:V14"/>
    <mergeCell ref="W14:X14"/>
    <mergeCell ref="B15:C18"/>
    <mergeCell ref="D15:D18"/>
    <mergeCell ref="E15:F18"/>
    <mergeCell ref="H15:I15"/>
    <mergeCell ref="U15:V15"/>
    <mergeCell ref="W15:X15"/>
    <mergeCell ref="H16:I16"/>
    <mergeCell ref="U16:V16"/>
    <mergeCell ref="W16:X16"/>
    <mergeCell ref="H17:I17"/>
    <mergeCell ref="U17:V17"/>
    <mergeCell ref="W17:X17"/>
    <mergeCell ref="H18:I18"/>
    <mergeCell ref="U18:V18"/>
    <mergeCell ref="W18:X18"/>
    <mergeCell ref="B19:C22"/>
    <mergeCell ref="D19:D22"/>
    <mergeCell ref="E19:F22"/>
    <mergeCell ref="H19:I19"/>
    <mergeCell ref="U19:V19"/>
    <mergeCell ref="W19:X19"/>
    <mergeCell ref="H20:I20"/>
    <mergeCell ref="U20:V20"/>
    <mergeCell ref="W20:X20"/>
    <mergeCell ref="H21:I21"/>
    <mergeCell ref="U21:V21"/>
    <mergeCell ref="W21:X21"/>
    <mergeCell ref="H22:I22"/>
    <mergeCell ref="U22:V22"/>
    <mergeCell ref="W22:X22"/>
    <mergeCell ref="B23:C26"/>
    <mergeCell ref="D23:D26"/>
    <mergeCell ref="E23:F26"/>
    <mergeCell ref="H23:I23"/>
    <mergeCell ref="U23:V23"/>
    <mergeCell ref="W23:X23"/>
    <mergeCell ref="H24:I24"/>
    <mergeCell ref="U24:V24"/>
    <mergeCell ref="W24:X24"/>
    <mergeCell ref="H25:I25"/>
    <mergeCell ref="U25:V25"/>
    <mergeCell ref="W25:X25"/>
    <mergeCell ref="H26:I26"/>
    <mergeCell ref="U26:V26"/>
    <mergeCell ref="W26:X26"/>
    <mergeCell ref="B27:C30"/>
    <mergeCell ref="D27:D30"/>
    <mergeCell ref="E27:F30"/>
    <mergeCell ref="H27:I27"/>
    <mergeCell ref="U27:V27"/>
    <mergeCell ref="W27:X27"/>
    <mergeCell ref="H28:I28"/>
    <mergeCell ref="U28:V28"/>
    <mergeCell ref="W28:X28"/>
    <mergeCell ref="H29:I29"/>
    <mergeCell ref="U29:V29"/>
    <mergeCell ref="W29:X29"/>
    <mergeCell ref="H30:I30"/>
    <mergeCell ref="U30:V30"/>
    <mergeCell ref="W30:X30"/>
    <mergeCell ref="B31:C34"/>
    <mergeCell ref="D31:D34"/>
    <mergeCell ref="E31:F34"/>
    <mergeCell ref="H31:I31"/>
    <mergeCell ref="U31:V31"/>
    <mergeCell ref="W31:X31"/>
    <mergeCell ref="H32:I32"/>
    <mergeCell ref="U32:V32"/>
    <mergeCell ref="W32:X32"/>
    <mergeCell ref="H33:I33"/>
    <mergeCell ref="U33:V33"/>
    <mergeCell ref="W33:X33"/>
    <mergeCell ref="H34:I34"/>
    <mergeCell ref="U34:V34"/>
    <mergeCell ref="W34:X34"/>
    <mergeCell ref="B35:C38"/>
    <mergeCell ref="D35:D38"/>
    <mergeCell ref="E35:F38"/>
    <mergeCell ref="H35:I35"/>
    <mergeCell ref="U35:V35"/>
    <mergeCell ref="W35:X35"/>
    <mergeCell ref="H36:I36"/>
    <mergeCell ref="U36:V36"/>
    <mergeCell ref="W36:X36"/>
    <mergeCell ref="H37:I37"/>
    <mergeCell ref="U37:V37"/>
    <mergeCell ref="W37:X37"/>
    <mergeCell ref="H38:I38"/>
    <mergeCell ref="U38:V38"/>
    <mergeCell ref="W38:X38"/>
    <mergeCell ref="B39:C42"/>
    <mergeCell ref="D39:D42"/>
    <mergeCell ref="E39:F42"/>
    <mergeCell ref="H39:I39"/>
    <mergeCell ref="U39:V39"/>
    <mergeCell ref="W39:X39"/>
    <mergeCell ref="H40:I40"/>
    <mergeCell ref="U40:V40"/>
    <mergeCell ref="W40:X40"/>
    <mergeCell ref="H41:I41"/>
    <mergeCell ref="U41:V41"/>
    <mergeCell ref="W41:X41"/>
    <mergeCell ref="H42:I42"/>
    <mergeCell ref="U42:V42"/>
    <mergeCell ref="W42:X42"/>
    <mergeCell ref="W43:X43"/>
    <mergeCell ref="H44:I44"/>
    <mergeCell ref="U44:V44"/>
    <mergeCell ref="W44:X44"/>
    <mergeCell ref="H45:I45"/>
    <mergeCell ref="U45:V45"/>
    <mergeCell ref="W45:X45"/>
    <mergeCell ref="H46:I46"/>
    <mergeCell ref="U46:V46"/>
    <mergeCell ref="W46:X46"/>
    <mergeCell ref="A47:Y47"/>
    <mergeCell ref="A48:U48"/>
    <mergeCell ref="V48:W48"/>
    <mergeCell ref="X48:Y48"/>
    <mergeCell ref="B43:F46"/>
    <mergeCell ref="H43:I43"/>
    <mergeCell ref="U43:V4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64"/>
  <sheetViews>
    <sheetView view="pageLayout" workbookViewId="0" topLeftCell="A1">
      <selection activeCell="G31" sqref="G31"/>
    </sheetView>
  </sheetViews>
  <sheetFormatPr defaultColWidth="20.83203125" defaultRowHeight="12.75"/>
  <cols>
    <col min="1" max="1" width="5.16015625" style="115" customWidth="1"/>
    <col min="2" max="2" width="7" style="115" customWidth="1"/>
    <col min="3" max="3" width="8.5" style="115" customWidth="1"/>
    <col min="4" max="4" width="34" style="115" customWidth="1"/>
    <col min="5" max="5" width="20.83203125" style="115" customWidth="1"/>
    <col min="6" max="6" width="18" style="115" customWidth="1"/>
    <col min="7" max="7" width="18.5" style="115" customWidth="1"/>
    <col min="8" max="8" width="16.66015625" style="115" customWidth="1"/>
    <col min="9" max="9" width="17.66015625" style="115" customWidth="1"/>
    <col min="10" max="10" width="3" style="115" customWidth="1"/>
    <col min="11" max="11" width="15.16015625" style="115" customWidth="1"/>
    <col min="12" max="12" width="17.83203125" style="115" customWidth="1"/>
    <col min="13" max="16384" width="20.83203125" style="115" customWidth="1"/>
  </cols>
  <sheetData>
    <row r="1" spans="1:13" ht="39.75" customHeight="1">
      <c r="A1" s="223" t="s">
        <v>113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20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6" t="s">
        <v>0</v>
      </c>
    </row>
    <row r="3" spans="1:13" s="68" customFormat="1" ht="19.5" customHeight="1">
      <c r="A3" s="220" t="s">
        <v>36</v>
      </c>
      <c r="B3" s="220" t="s">
        <v>1</v>
      </c>
      <c r="C3" s="220" t="s">
        <v>37</v>
      </c>
      <c r="D3" s="220" t="s">
        <v>114</v>
      </c>
      <c r="E3" s="220" t="s">
        <v>115</v>
      </c>
      <c r="F3" s="186" t="s">
        <v>38</v>
      </c>
      <c r="G3" s="187"/>
      <c r="H3" s="187"/>
      <c r="I3" s="187"/>
      <c r="J3" s="187"/>
      <c r="K3" s="187"/>
      <c r="L3" s="188"/>
      <c r="M3" s="220" t="s">
        <v>11</v>
      </c>
    </row>
    <row r="4" spans="1:13" s="68" customFormat="1" ht="19.5" customHeight="1">
      <c r="A4" s="220"/>
      <c r="B4" s="220"/>
      <c r="C4" s="220"/>
      <c r="D4" s="220"/>
      <c r="E4" s="220"/>
      <c r="F4" s="220" t="s">
        <v>116</v>
      </c>
      <c r="G4" s="220" t="s">
        <v>39</v>
      </c>
      <c r="H4" s="220"/>
      <c r="I4" s="220"/>
      <c r="J4" s="220"/>
      <c r="K4" s="220"/>
      <c r="L4" s="220"/>
      <c r="M4" s="220"/>
    </row>
    <row r="5" spans="1:13" s="68" customFormat="1" ht="19.5" customHeight="1">
      <c r="A5" s="220"/>
      <c r="B5" s="220"/>
      <c r="C5" s="220"/>
      <c r="D5" s="220"/>
      <c r="E5" s="220"/>
      <c r="F5" s="220"/>
      <c r="G5" s="220" t="s">
        <v>40</v>
      </c>
      <c r="H5" s="220" t="s">
        <v>41</v>
      </c>
      <c r="I5" s="67" t="s">
        <v>6</v>
      </c>
      <c r="J5" s="220" t="s">
        <v>117</v>
      </c>
      <c r="K5" s="220"/>
      <c r="L5" s="220" t="s">
        <v>42</v>
      </c>
      <c r="M5" s="220"/>
    </row>
    <row r="6" spans="1:13" s="68" customFormat="1" ht="29.25" customHeight="1">
      <c r="A6" s="220"/>
      <c r="B6" s="220"/>
      <c r="C6" s="220"/>
      <c r="D6" s="220"/>
      <c r="E6" s="220"/>
      <c r="F6" s="220"/>
      <c r="G6" s="220"/>
      <c r="H6" s="220"/>
      <c r="I6" s="220" t="s">
        <v>43</v>
      </c>
      <c r="J6" s="220"/>
      <c r="K6" s="220"/>
      <c r="L6" s="220"/>
      <c r="M6" s="220"/>
    </row>
    <row r="7" spans="1:13" s="68" customFormat="1" ht="19.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</row>
    <row r="8" spans="1:13" s="68" customFormat="1" ht="45.75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</row>
    <row r="9" spans="1:13" s="70" customFormat="1" ht="10.5" customHeight="1">
      <c r="A9" s="69">
        <v>1</v>
      </c>
      <c r="B9" s="69">
        <v>2</v>
      </c>
      <c r="C9" s="69">
        <v>3</v>
      </c>
      <c r="D9" s="69">
        <v>4</v>
      </c>
      <c r="E9" s="69">
        <v>5</v>
      </c>
      <c r="F9" s="69">
        <v>6</v>
      </c>
      <c r="G9" s="69">
        <v>7</v>
      </c>
      <c r="H9" s="69">
        <v>8</v>
      </c>
      <c r="I9" s="69">
        <v>9</v>
      </c>
      <c r="J9" s="221">
        <v>10</v>
      </c>
      <c r="K9" s="222"/>
      <c r="L9" s="69">
        <v>11</v>
      </c>
      <c r="M9" s="69">
        <v>12</v>
      </c>
    </row>
    <row r="10" spans="1:13" ht="14.25" customHeight="1">
      <c r="A10" s="212" t="s">
        <v>12</v>
      </c>
      <c r="B10" s="192" t="s">
        <v>9</v>
      </c>
      <c r="C10" s="192" t="s">
        <v>14</v>
      </c>
      <c r="D10" s="214" t="s">
        <v>118</v>
      </c>
      <c r="E10" s="200">
        <f>E14+E15</f>
        <v>7387010</v>
      </c>
      <c r="F10" s="200">
        <f>J14+L14</f>
        <v>1295048</v>
      </c>
      <c r="G10" s="200">
        <v>0</v>
      </c>
      <c r="H10" s="200">
        <v>0</v>
      </c>
      <c r="I10" s="202">
        <v>0</v>
      </c>
      <c r="J10" s="204" t="s">
        <v>179</v>
      </c>
      <c r="K10" s="205"/>
      <c r="L10" s="210">
        <v>971286</v>
      </c>
      <c r="M10" s="217" t="s">
        <v>13</v>
      </c>
    </row>
    <row r="11" spans="1:13" ht="14.25" customHeight="1">
      <c r="A11" s="213"/>
      <c r="B11" s="193"/>
      <c r="C11" s="193"/>
      <c r="D11" s="215"/>
      <c r="E11" s="201"/>
      <c r="F11" s="201"/>
      <c r="G11" s="201"/>
      <c r="H11" s="201"/>
      <c r="I11" s="203"/>
      <c r="J11" s="206"/>
      <c r="K11" s="207"/>
      <c r="L11" s="211"/>
      <c r="M11" s="218"/>
    </row>
    <row r="12" spans="1:13" ht="14.25" customHeight="1">
      <c r="A12" s="213"/>
      <c r="B12" s="193"/>
      <c r="C12" s="193"/>
      <c r="D12" s="215"/>
      <c r="E12" s="201"/>
      <c r="F12" s="201"/>
      <c r="G12" s="201"/>
      <c r="H12" s="201"/>
      <c r="I12" s="203"/>
      <c r="J12" s="206"/>
      <c r="K12" s="207"/>
      <c r="L12" s="211"/>
      <c r="M12" s="218"/>
    </row>
    <row r="13" spans="1:13" ht="14.25" customHeight="1">
      <c r="A13" s="213"/>
      <c r="B13" s="193"/>
      <c r="C13" s="193"/>
      <c r="D13" s="216"/>
      <c r="E13" s="201"/>
      <c r="F13" s="201"/>
      <c r="G13" s="201"/>
      <c r="H13" s="201"/>
      <c r="I13" s="203"/>
      <c r="J13" s="208"/>
      <c r="K13" s="209"/>
      <c r="L13" s="211"/>
      <c r="M13" s="219"/>
    </row>
    <row r="14" spans="1:13" ht="12.75" customHeight="1">
      <c r="A14" s="71"/>
      <c r="B14" s="71"/>
      <c r="C14" s="71"/>
      <c r="D14" s="72" t="s">
        <v>119</v>
      </c>
      <c r="E14" s="73">
        <v>2321328</v>
      </c>
      <c r="F14" s="73">
        <f>F10</f>
        <v>1295048</v>
      </c>
      <c r="G14" s="73">
        <v>0</v>
      </c>
      <c r="H14" s="73">
        <v>0</v>
      </c>
      <c r="I14" s="73">
        <v>0</v>
      </c>
      <c r="J14" s="184">
        <v>323762</v>
      </c>
      <c r="K14" s="185"/>
      <c r="L14" s="73">
        <f>L10</f>
        <v>971286</v>
      </c>
      <c r="M14" s="76"/>
    </row>
    <row r="15" spans="1:13" ht="12.75" customHeight="1">
      <c r="A15" s="71"/>
      <c r="B15" s="71"/>
      <c r="C15" s="71"/>
      <c r="D15" s="72" t="s">
        <v>120</v>
      </c>
      <c r="E15" s="73">
        <v>5065682</v>
      </c>
      <c r="F15" s="73">
        <v>0</v>
      </c>
      <c r="G15" s="73">
        <v>0</v>
      </c>
      <c r="H15" s="73">
        <v>0</v>
      </c>
      <c r="I15" s="73">
        <v>0</v>
      </c>
      <c r="J15" s="184">
        <v>0</v>
      </c>
      <c r="K15" s="185"/>
      <c r="L15" s="73">
        <v>0</v>
      </c>
      <c r="M15" s="76"/>
    </row>
    <row r="16" spans="1:13" ht="75.75" customHeight="1">
      <c r="A16" s="71" t="s">
        <v>15</v>
      </c>
      <c r="B16" s="71">
        <v>720</v>
      </c>
      <c r="C16" s="71">
        <v>72095</v>
      </c>
      <c r="D16" s="77" t="s">
        <v>121</v>
      </c>
      <c r="E16" s="73">
        <f>F16</f>
        <v>337984</v>
      </c>
      <c r="F16" s="73">
        <f>G16+H16+L16</f>
        <v>337984</v>
      </c>
      <c r="G16" s="73">
        <v>59066</v>
      </c>
      <c r="H16" s="73">
        <v>0</v>
      </c>
      <c r="I16" s="73">
        <v>0</v>
      </c>
      <c r="J16" s="180" t="s">
        <v>44</v>
      </c>
      <c r="K16" s="181"/>
      <c r="L16" s="73">
        <v>278918</v>
      </c>
      <c r="M16" s="78" t="s">
        <v>13</v>
      </c>
    </row>
    <row r="17" spans="1:13" ht="12.75" customHeight="1">
      <c r="A17" s="71"/>
      <c r="B17" s="71"/>
      <c r="C17" s="71"/>
      <c r="D17" s="72" t="s">
        <v>119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184">
        <v>0</v>
      </c>
      <c r="K17" s="185"/>
      <c r="L17" s="73">
        <v>0</v>
      </c>
      <c r="M17" s="78"/>
    </row>
    <row r="18" spans="1:13" ht="12.75" customHeight="1">
      <c r="A18" s="71"/>
      <c r="B18" s="71"/>
      <c r="C18" s="71"/>
      <c r="D18" s="72" t="s">
        <v>120</v>
      </c>
      <c r="E18" s="73">
        <f>E16</f>
        <v>337984</v>
      </c>
      <c r="F18" s="73">
        <f>F16</f>
        <v>337984</v>
      </c>
      <c r="G18" s="73">
        <f>G16</f>
        <v>59066</v>
      </c>
      <c r="H18" s="73">
        <v>0</v>
      </c>
      <c r="I18" s="73">
        <v>0</v>
      </c>
      <c r="J18" s="184">
        <v>0</v>
      </c>
      <c r="K18" s="185"/>
      <c r="L18" s="73">
        <f>L16</f>
        <v>278918</v>
      </c>
      <c r="M18" s="78"/>
    </row>
    <row r="19" spans="1:13" ht="107.25" customHeight="1">
      <c r="A19" s="71" t="s">
        <v>16</v>
      </c>
      <c r="B19" s="71">
        <v>720</v>
      </c>
      <c r="C19" s="71">
        <v>72095</v>
      </c>
      <c r="D19" s="77" t="s">
        <v>122</v>
      </c>
      <c r="E19" s="73">
        <v>887567</v>
      </c>
      <c r="F19" s="73">
        <f>G19+H19+L19</f>
        <v>886567</v>
      </c>
      <c r="G19" s="73">
        <v>180286</v>
      </c>
      <c r="H19" s="73">
        <v>0</v>
      </c>
      <c r="I19" s="73">
        <v>0</v>
      </c>
      <c r="J19" s="180" t="s">
        <v>44</v>
      </c>
      <c r="K19" s="181"/>
      <c r="L19" s="73">
        <v>706281</v>
      </c>
      <c r="M19" s="78" t="s">
        <v>13</v>
      </c>
    </row>
    <row r="20" spans="1:13" ht="12.75" customHeight="1">
      <c r="A20" s="71"/>
      <c r="B20" s="71"/>
      <c r="C20" s="71"/>
      <c r="D20" s="72" t="s">
        <v>119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184">
        <v>0</v>
      </c>
      <c r="K20" s="185"/>
      <c r="L20" s="73">
        <v>0</v>
      </c>
      <c r="M20" s="76"/>
    </row>
    <row r="21" spans="1:13" ht="18" customHeight="1">
      <c r="A21" s="71"/>
      <c r="B21" s="71"/>
      <c r="C21" s="71"/>
      <c r="D21" s="72" t="s">
        <v>120</v>
      </c>
      <c r="E21" s="73">
        <f>E19</f>
        <v>887567</v>
      </c>
      <c r="F21" s="73">
        <f>F19</f>
        <v>886567</v>
      </c>
      <c r="G21" s="73">
        <f>G19</f>
        <v>180286</v>
      </c>
      <c r="H21" s="73">
        <v>0</v>
      </c>
      <c r="I21" s="73">
        <v>0</v>
      </c>
      <c r="J21" s="184">
        <v>0</v>
      </c>
      <c r="K21" s="185"/>
      <c r="L21" s="73">
        <f>L19</f>
        <v>706281</v>
      </c>
      <c r="M21" s="76"/>
    </row>
    <row r="22" spans="1:13" ht="57.75" customHeight="1">
      <c r="A22" s="71" t="s">
        <v>17</v>
      </c>
      <c r="B22" s="71">
        <v>801</v>
      </c>
      <c r="C22" s="71">
        <v>80195</v>
      </c>
      <c r="D22" s="72" t="s">
        <v>123</v>
      </c>
      <c r="E22" s="73">
        <v>4727419</v>
      </c>
      <c r="F22" s="73">
        <f>G22+H22+L22</f>
        <v>2914112</v>
      </c>
      <c r="G22" s="73">
        <v>1165645</v>
      </c>
      <c r="H22" s="73">
        <v>0</v>
      </c>
      <c r="I22" s="73">
        <v>0</v>
      </c>
      <c r="J22" s="180" t="s">
        <v>44</v>
      </c>
      <c r="K22" s="181"/>
      <c r="L22" s="73">
        <v>1748467</v>
      </c>
      <c r="M22" s="76" t="s">
        <v>87</v>
      </c>
    </row>
    <row r="23" spans="1:13" ht="12.75" customHeight="1">
      <c r="A23" s="71"/>
      <c r="B23" s="71"/>
      <c r="C23" s="71"/>
      <c r="D23" s="72" t="s">
        <v>119</v>
      </c>
      <c r="E23" s="73">
        <v>0</v>
      </c>
      <c r="F23" s="73">
        <v>0</v>
      </c>
      <c r="G23" s="73">
        <v>0</v>
      </c>
      <c r="H23" s="73">
        <v>0</v>
      </c>
      <c r="I23" s="73">
        <v>0</v>
      </c>
      <c r="J23" s="184">
        <v>0</v>
      </c>
      <c r="K23" s="185"/>
      <c r="L23" s="73">
        <v>0</v>
      </c>
      <c r="M23" s="76"/>
    </row>
    <row r="24" spans="1:13" ht="12.75" customHeight="1">
      <c r="A24" s="71"/>
      <c r="B24" s="71"/>
      <c r="C24" s="71"/>
      <c r="D24" s="72" t="s">
        <v>120</v>
      </c>
      <c r="E24" s="73">
        <f>E22</f>
        <v>4727419</v>
      </c>
      <c r="F24" s="73">
        <f>F22</f>
        <v>2914112</v>
      </c>
      <c r="G24" s="73">
        <f>G22</f>
        <v>1165645</v>
      </c>
      <c r="H24" s="73">
        <f>H22</f>
        <v>0</v>
      </c>
      <c r="I24" s="73">
        <f>I22</f>
        <v>0</v>
      </c>
      <c r="J24" s="184">
        <v>0</v>
      </c>
      <c r="K24" s="185"/>
      <c r="L24" s="73">
        <f>L22</f>
        <v>1748467</v>
      </c>
      <c r="M24" s="76"/>
    </row>
    <row r="25" spans="1:13" ht="12.75" customHeight="1">
      <c r="A25" s="212" t="s">
        <v>18</v>
      </c>
      <c r="B25" s="212">
        <v>852</v>
      </c>
      <c r="C25" s="212">
        <v>85295</v>
      </c>
      <c r="D25" s="214" t="s">
        <v>124</v>
      </c>
      <c r="E25" s="200">
        <v>2617505</v>
      </c>
      <c r="F25" s="200">
        <v>902249</v>
      </c>
      <c r="G25" s="200">
        <v>25017</v>
      </c>
      <c r="H25" s="200">
        <v>0</v>
      </c>
      <c r="I25" s="202">
        <v>0</v>
      </c>
      <c r="J25" s="204" t="s">
        <v>194</v>
      </c>
      <c r="K25" s="205"/>
      <c r="L25" s="210">
        <v>833126</v>
      </c>
      <c r="M25" s="192" t="s">
        <v>90</v>
      </c>
    </row>
    <row r="26" spans="1:13" ht="12.75" customHeight="1">
      <c r="A26" s="213"/>
      <c r="B26" s="213"/>
      <c r="C26" s="213"/>
      <c r="D26" s="215"/>
      <c r="E26" s="201"/>
      <c r="F26" s="201"/>
      <c r="G26" s="201"/>
      <c r="H26" s="201"/>
      <c r="I26" s="203"/>
      <c r="J26" s="206"/>
      <c r="K26" s="207"/>
      <c r="L26" s="211"/>
      <c r="M26" s="193"/>
    </row>
    <row r="27" spans="1:13" ht="12.75" customHeight="1">
      <c r="A27" s="213"/>
      <c r="B27" s="213"/>
      <c r="C27" s="213"/>
      <c r="D27" s="215"/>
      <c r="E27" s="201"/>
      <c r="F27" s="201"/>
      <c r="G27" s="201"/>
      <c r="H27" s="201"/>
      <c r="I27" s="203"/>
      <c r="J27" s="206"/>
      <c r="K27" s="207"/>
      <c r="L27" s="211"/>
      <c r="M27" s="193"/>
    </row>
    <row r="28" spans="1:13" ht="12.75" customHeight="1">
      <c r="A28" s="213"/>
      <c r="B28" s="213"/>
      <c r="C28" s="213"/>
      <c r="D28" s="216"/>
      <c r="E28" s="201"/>
      <c r="F28" s="201"/>
      <c r="G28" s="201"/>
      <c r="H28" s="201"/>
      <c r="I28" s="203"/>
      <c r="J28" s="208"/>
      <c r="K28" s="209"/>
      <c r="L28" s="211"/>
      <c r="M28" s="193"/>
    </row>
    <row r="29" spans="1:13" ht="12.75" customHeight="1">
      <c r="A29" s="71"/>
      <c r="B29" s="71"/>
      <c r="C29" s="71"/>
      <c r="D29" s="77" t="s">
        <v>119</v>
      </c>
      <c r="E29" s="73">
        <v>2439755</v>
      </c>
      <c r="F29" s="73">
        <f>F25</f>
        <v>902249</v>
      </c>
      <c r="G29" s="73">
        <f>G25</f>
        <v>25017</v>
      </c>
      <c r="H29" s="73">
        <v>0</v>
      </c>
      <c r="I29" s="73">
        <v>0</v>
      </c>
      <c r="J29" s="194">
        <v>44106</v>
      </c>
      <c r="K29" s="195"/>
      <c r="L29" s="73">
        <v>833126</v>
      </c>
      <c r="M29" s="76"/>
    </row>
    <row r="30" spans="1:13" ht="12.75" customHeight="1">
      <c r="A30" s="71"/>
      <c r="B30" s="71"/>
      <c r="C30" s="71"/>
      <c r="D30" s="77" t="s">
        <v>120</v>
      </c>
      <c r="E30" s="73">
        <f>E25-E29</f>
        <v>177750</v>
      </c>
      <c r="F30" s="73">
        <v>0</v>
      </c>
      <c r="G30" s="73">
        <v>0</v>
      </c>
      <c r="H30" s="73">
        <v>0</v>
      </c>
      <c r="I30" s="73">
        <v>0</v>
      </c>
      <c r="J30" s="184">
        <v>0</v>
      </c>
      <c r="K30" s="185"/>
      <c r="L30" s="73">
        <v>0</v>
      </c>
      <c r="M30" s="76"/>
    </row>
    <row r="31" spans="1:13" ht="58.5" customHeight="1">
      <c r="A31" s="71" t="s">
        <v>19</v>
      </c>
      <c r="B31" s="71">
        <v>801</v>
      </c>
      <c r="C31" s="71">
        <v>80195</v>
      </c>
      <c r="D31" s="77" t="s">
        <v>125</v>
      </c>
      <c r="E31" s="73">
        <v>800310</v>
      </c>
      <c r="F31" s="73">
        <v>406470</v>
      </c>
      <c r="G31" s="73">
        <v>15780</v>
      </c>
      <c r="H31" s="73">
        <v>0</v>
      </c>
      <c r="I31" s="73">
        <v>0</v>
      </c>
      <c r="J31" s="196" t="s">
        <v>197</v>
      </c>
      <c r="K31" s="197"/>
      <c r="L31" s="73">
        <v>390620</v>
      </c>
      <c r="M31" s="76" t="s">
        <v>97</v>
      </c>
    </row>
    <row r="32" spans="1:13" ht="12.75" customHeight="1">
      <c r="A32" s="71"/>
      <c r="B32" s="71"/>
      <c r="C32" s="71"/>
      <c r="D32" s="72" t="s">
        <v>119</v>
      </c>
      <c r="E32" s="73">
        <f>E31</f>
        <v>800310</v>
      </c>
      <c r="F32" s="73">
        <f>F31</f>
        <v>406470</v>
      </c>
      <c r="G32" s="73">
        <f>G31</f>
        <v>15780</v>
      </c>
      <c r="H32" s="73">
        <f>H31</f>
        <v>0</v>
      </c>
      <c r="I32" s="73">
        <f>I31</f>
        <v>0</v>
      </c>
      <c r="J32" s="198">
        <v>70</v>
      </c>
      <c r="K32" s="199"/>
      <c r="L32" s="73">
        <f>L31</f>
        <v>390620</v>
      </c>
      <c r="M32" s="76"/>
    </row>
    <row r="33" spans="1:13" ht="12.75" customHeight="1">
      <c r="A33" s="71"/>
      <c r="B33" s="71"/>
      <c r="C33" s="71"/>
      <c r="D33" s="72" t="s">
        <v>120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198">
        <v>0</v>
      </c>
      <c r="K33" s="199"/>
      <c r="L33" s="73">
        <v>0</v>
      </c>
      <c r="M33" s="76"/>
    </row>
    <row r="34" spans="1:13" ht="93" customHeight="1">
      <c r="A34" s="71" t="s">
        <v>20</v>
      </c>
      <c r="B34" s="71">
        <v>700</v>
      </c>
      <c r="C34" s="71">
        <v>70005</v>
      </c>
      <c r="D34" s="72" t="s">
        <v>126</v>
      </c>
      <c r="E34" s="73">
        <v>209396</v>
      </c>
      <c r="F34" s="73">
        <f>G34</f>
        <v>42000</v>
      </c>
      <c r="G34" s="73">
        <v>42000</v>
      </c>
      <c r="H34" s="73">
        <v>0</v>
      </c>
      <c r="I34" s="73">
        <v>0</v>
      </c>
      <c r="J34" s="180" t="s">
        <v>44</v>
      </c>
      <c r="K34" s="181"/>
      <c r="L34" s="73">
        <v>0</v>
      </c>
      <c r="M34" s="76" t="s">
        <v>13</v>
      </c>
    </row>
    <row r="35" spans="1:13" ht="12.75" customHeight="1">
      <c r="A35" s="71"/>
      <c r="B35" s="71"/>
      <c r="C35" s="71"/>
      <c r="D35" s="72" t="s">
        <v>119</v>
      </c>
      <c r="E35" s="73">
        <f>E34</f>
        <v>209396</v>
      </c>
      <c r="F35" s="73">
        <f>F34</f>
        <v>42000</v>
      </c>
      <c r="G35" s="73">
        <f>G34</f>
        <v>42000</v>
      </c>
      <c r="H35" s="73">
        <v>0</v>
      </c>
      <c r="I35" s="73">
        <v>0</v>
      </c>
      <c r="J35" s="184">
        <v>0</v>
      </c>
      <c r="K35" s="185"/>
      <c r="L35" s="73">
        <v>0</v>
      </c>
      <c r="M35" s="76"/>
    </row>
    <row r="36" spans="1:13" ht="12.75" customHeight="1">
      <c r="A36" s="71"/>
      <c r="B36" s="71"/>
      <c r="C36" s="71"/>
      <c r="D36" s="72" t="s">
        <v>120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184">
        <v>0</v>
      </c>
      <c r="K36" s="185"/>
      <c r="L36" s="73">
        <v>0</v>
      </c>
      <c r="M36" s="76"/>
    </row>
    <row r="37" spans="1:13" ht="93" customHeight="1">
      <c r="A37" s="71" t="s">
        <v>45</v>
      </c>
      <c r="B37" s="71">
        <v>851</v>
      </c>
      <c r="C37" s="71">
        <v>85195</v>
      </c>
      <c r="D37" s="72" t="s">
        <v>127</v>
      </c>
      <c r="E37" s="73">
        <v>1842550</v>
      </c>
      <c r="F37" s="73">
        <f>G37</f>
        <v>774741</v>
      </c>
      <c r="G37" s="73">
        <v>774741</v>
      </c>
      <c r="H37" s="73">
        <v>0</v>
      </c>
      <c r="I37" s="73">
        <v>0</v>
      </c>
      <c r="J37" s="180" t="s">
        <v>44</v>
      </c>
      <c r="K37" s="181"/>
      <c r="L37" s="73">
        <v>0</v>
      </c>
      <c r="M37" s="76" t="s">
        <v>13</v>
      </c>
    </row>
    <row r="38" spans="1:13" ht="12.75" customHeight="1">
      <c r="A38" s="71"/>
      <c r="B38" s="71"/>
      <c r="C38" s="71"/>
      <c r="D38" s="72" t="s">
        <v>119</v>
      </c>
      <c r="E38" s="73">
        <f>E37</f>
        <v>1842550</v>
      </c>
      <c r="F38" s="73">
        <f>F37</f>
        <v>774741</v>
      </c>
      <c r="G38" s="73">
        <f>G37</f>
        <v>774741</v>
      </c>
      <c r="H38" s="73">
        <v>0</v>
      </c>
      <c r="I38" s="73">
        <v>0</v>
      </c>
      <c r="J38" s="184">
        <v>0</v>
      </c>
      <c r="K38" s="185"/>
      <c r="L38" s="73">
        <v>0</v>
      </c>
      <c r="M38" s="76"/>
    </row>
    <row r="39" spans="1:13" ht="12.75" customHeight="1">
      <c r="A39" s="71"/>
      <c r="B39" s="71"/>
      <c r="C39" s="71"/>
      <c r="D39" s="72" t="s">
        <v>120</v>
      </c>
      <c r="E39" s="73">
        <v>0</v>
      </c>
      <c r="F39" s="73">
        <v>0</v>
      </c>
      <c r="G39" s="73">
        <v>0</v>
      </c>
      <c r="H39" s="73">
        <v>0</v>
      </c>
      <c r="I39" s="73">
        <v>0</v>
      </c>
      <c r="J39" s="184">
        <v>0</v>
      </c>
      <c r="K39" s="185"/>
      <c r="L39" s="73">
        <v>0</v>
      </c>
      <c r="M39" s="76"/>
    </row>
    <row r="40" spans="1:13" ht="61.5" customHeight="1">
      <c r="A40" s="71" t="s">
        <v>46</v>
      </c>
      <c r="B40" s="71">
        <v>757</v>
      </c>
      <c r="C40" s="71">
        <v>75704</v>
      </c>
      <c r="D40" s="72" t="s">
        <v>128</v>
      </c>
      <c r="E40" s="73">
        <v>1161680</v>
      </c>
      <c r="F40" s="73">
        <f>G40</f>
        <v>251349</v>
      </c>
      <c r="G40" s="73">
        <v>251349</v>
      </c>
      <c r="H40" s="73"/>
      <c r="I40" s="73"/>
      <c r="J40" s="180" t="s">
        <v>44</v>
      </c>
      <c r="K40" s="181"/>
      <c r="L40" s="73"/>
      <c r="M40" s="76" t="s">
        <v>54</v>
      </c>
    </row>
    <row r="41" spans="1:13" ht="12.75" customHeight="1">
      <c r="A41" s="71"/>
      <c r="B41" s="71"/>
      <c r="C41" s="71"/>
      <c r="D41" s="72" t="s">
        <v>119</v>
      </c>
      <c r="E41" s="73">
        <f>E40</f>
        <v>1161680</v>
      </c>
      <c r="F41" s="73">
        <f>F40</f>
        <v>251349</v>
      </c>
      <c r="G41" s="73">
        <f>G40</f>
        <v>251349</v>
      </c>
      <c r="H41" s="73">
        <v>0</v>
      </c>
      <c r="I41" s="73">
        <v>0</v>
      </c>
      <c r="J41" s="182">
        <v>0</v>
      </c>
      <c r="K41" s="183"/>
      <c r="L41" s="73">
        <v>0</v>
      </c>
      <c r="M41" s="76"/>
    </row>
    <row r="42" spans="1:13" ht="12.75" customHeight="1">
      <c r="A42" s="71"/>
      <c r="B42" s="71"/>
      <c r="C42" s="71"/>
      <c r="D42" s="72" t="s">
        <v>120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184">
        <v>0</v>
      </c>
      <c r="K42" s="185"/>
      <c r="L42" s="73">
        <v>0</v>
      </c>
      <c r="M42" s="76"/>
    </row>
    <row r="43" spans="1:13" ht="57.75" customHeight="1">
      <c r="A43" s="71" t="s">
        <v>47</v>
      </c>
      <c r="B43" s="71">
        <v>700</v>
      </c>
      <c r="C43" s="71">
        <v>70005</v>
      </c>
      <c r="D43" s="79" t="s">
        <v>129</v>
      </c>
      <c r="E43" s="73">
        <v>6466114</v>
      </c>
      <c r="F43" s="73">
        <f>G43+L43</f>
        <v>15000</v>
      </c>
      <c r="G43" s="73">
        <v>7500</v>
      </c>
      <c r="H43" s="73"/>
      <c r="I43" s="73"/>
      <c r="J43" s="180" t="s">
        <v>44</v>
      </c>
      <c r="K43" s="181"/>
      <c r="L43" s="73">
        <v>7500</v>
      </c>
      <c r="M43" s="76" t="s">
        <v>13</v>
      </c>
    </row>
    <row r="44" spans="1:13" ht="12.75" customHeight="1">
      <c r="A44" s="80"/>
      <c r="B44" s="81"/>
      <c r="C44" s="81"/>
      <c r="D44" s="72" t="s">
        <v>119</v>
      </c>
      <c r="E44" s="73">
        <v>0</v>
      </c>
      <c r="F44" s="73">
        <v>0</v>
      </c>
      <c r="G44" s="73">
        <v>0</v>
      </c>
      <c r="H44" s="73">
        <v>0</v>
      </c>
      <c r="I44" s="73">
        <v>0</v>
      </c>
      <c r="J44" s="184">
        <v>0</v>
      </c>
      <c r="K44" s="185"/>
      <c r="L44" s="73">
        <v>0</v>
      </c>
      <c r="M44" s="76"/>
    </row>
    <row r="45" spans="1:13" ht="12.75" customHeight="1">
      <c r="A45" s="80"/>
      <c r="B45" s="81"/>
      <c r="C45" s="81"/>
      <c r="D45" s="72" t="s">
        <v>120</v>
      </c>
      <c r="E45" s="73">
        <f>E43</f>
        <v>6466114</v>
      </c>
      <c r="F45" s="73">
        <f aca="true" t="shared" si="0" ref="F45:L45">F43</f>
        <v>15000</v>
      </c>
      <c r="G45" s="73">
        <f t="shared" si="0"/>
        <v>7500</v>
      </c>
      <c r="H45" s="73">
        <f t="shared" si="0"/>
        <v>0</v>
      </c>
      <c r="I45" s="73">
        <f t="shared" si="0"/>
        <v>0</v>
      </c>
      <c r="J45" s="184">
        <v>0</v>
      </c>
      <c r="K45" s="185"/>
      <c r="L45" s="73">
        <f t="shared" si="0"/>
        <v>7500</v>
      </c>
      <c r="M45" s="76"/>
    </row>
    <row r="46" spans="1:13" ht="86.25" customHeight="1">
      <c r="A46" s="71" t="s">
        <v>48</v>
      </c>
      <c r="B46" s="71">
        <v>921</v>
      </c>
      <c r="C46" s="71">
        <v>92195</v>
      </c>
      <c r="D46" s="72" t="s">
        <v>131</v>
      </c>
      <c r="E46" s="73">
        <v>18894</v>
      </c>
      <c r="F46" s="73">
        <f>G46+L46</f>
        <v>11129</v>
      </c>
      <c r="G46" s="73">
        <v>2772</v>
      </c>
      <c r="H46" s="73"/>
      <c r="I46" s="73"/>
      <c r="J46" s="180" t="s">
        <v>44</v>
      </c>
      <c r="K46" s="181"/>
      <c r="L46" s="73">
        <v>8357</v>
      </c>
      <c r="M46" s="76" t="s">
        <v>101</v>
      </c>
    </row>
    <row r="47" spans="1:13" ht="12.75" customHeight="1">
      <c r="A47" s="80"/>
      <c r="B47" s="81"/>
      <c r="C47" s="81"/>
      <c r="D47" s="72" t="s">
        <v>119</v>
      </c>
      <c r="E47" s="73">
        <f>E46</f>
        <v>18894</v>
      </c>
      <c r="F47" s="73">
        <f>F46</f>
        <v>11129</v>
      </c>
      <c r="G47" s="73">
        <f>G46</f>
        <v>2772</v>
      </c>
      <c r="H47" s="73">
        <v>0</v>
      </c>
      <c r="I47" s="73">
        <v>0</v>
      </c>
      <c r="J47" s="182">
        <v>0</v>
      </c>
      <c r="K47" s="183"/>
      <c r="L47" s="73">
        <f>L46</f>
        <v>8357</v>
      </c>
      <c r="M47" s="76"/>
    </row>
    <row r="48" spans="1:13" ht="12.75" customHeight="1">
      <c r="A48" s="80"/>
      <c r="B48" s="81"/>
      <c r="C48" s="81"/>
      <c r="D48" s="72" t="s">
        <v>120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184">
        <v>0</v>
      </c>
      <c r="K48" s="185"/>
      <c r="L48" s="73">
        <v>0</v>
      </c>
      <c r="M48" s="76"/>
    </row>
    <row r="49" spans="1:13" ht="12.75" customHeight="1">
      <c r="A49" s="80"/>
      <c r="B49" s="81"/>
      <c r="C49" s="81"/>
      <c r="D49" s="79"/>
      <c r="E49" s="73"/>
      <c r="F49" s="73"/>
      <c r="G49" s="73"/>
      <c r="H49" s="73"/>
      <c r="I49" s="73"/>
      <c r="J49" s="74"/>
      <c r="K49" s="75"/>
      <c r="L49" s="73"/>
      <c r="M49" s="76"/>
    </row>
    <row r="50" spans="1:13" s="116" customFormat="1" ht="22.5" customHeight="1">
      <c r="A50" s="186" t="s">
        <v>35</v>
      </c>
      <c r="B50" s="187"/>
      <c r="C50" s="187"/>
      <c r="D50" s="188"/>
      <c r="E50" s="82">
        <f>E36+E35+E33+E32+E30+E29+E24+E23+E21+E20+E18+E17+E15+E14+E38+E39+E41+E42+E44+E45+E47</f>
        <v>26456429</v>
      </c>
      <c r="F50" s="82">
        <f>F36+F35+F33+F32+F30+F29+F24+F23+F21+F20+F18+F17+F15+F14+F38+F39+F41+F42+F44+F45+F47</f>
        <v>7836649</v>
      </c>
      <c r="G50" s="82">
        <f>G36+G35+G33+G32+G30+G29+G24+G23+G21+G20+G18+G17+G15+G14+G38+G39+G41+G42+G44+G45+G47</f>
        <v>2524156</v>
      </c>
      <c r="H50" s="82">
        <f>H36+H35+H33+H32+H30+H29+H24+H23+H21+H20+H18+H17+H15+H14+H38+H39+H41+H42+H44+H45+H47</f>
        <v>0</v>
      </c>
      <c r="I50" s="82">
        <f>I36+I35+I33+I32+I30+I29+I24+I23+I21+I20+I18+I17+I15+I14+I38+I39+I41+I42+I44+I45+I47</f>
        <v>0</v>
      </c>
      <c r="J50" s="189">
        <f>J36+J35+J33+J32+J30+J29+J24+J23+J21+J20+J18+J17+J15+J14+J38+J39+J41+J42+J44+J45</f>
        <v>367938</v>
      </c>
      <c r="K50" s="190"/>
      <c r="L50" s="82">
        <f>L36+L35+L33+L32+L30+L29+L24+L23+L21+L20+L18+L17+L15+L14+L38+L39+L41+L42+L44+L45+L47</f>
        <v>4944555</v>
      </c>
      <c r="M50" s="83" t="s">
        <v>49</v>
      </c>
    </row>
    <row r="51" spans="7:11" ht="11.25">
      <c r="G51" s="117"/>
      <c r="J51" s="191"/>
      <c r="K51" s="191"/>
    </row>
    <row r="52" spans="1:13" ht="11.25">
      <c r="A52" s="178" t="s">
        <v>50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</row>
    <row r="53" spans="1:13" ht="11.25">
      <c r="A53" s="178" t="s">
        <v>51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</row>
    <row r="54" spans="1:13" ht="11.25">
      <c r="A54" s="178" t="s">
        <v>52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</row>
    <row r="55" spans="1:13" ht="11.25">
      <c r="A55" s="178" t="s">
        <v>130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1.25">
      <c r="A56" s="178" t="s">
        <v>53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</row>
    <row r="57" spans="10:11" ht="11.25">
      <c r="J57" s="179"/>
      <c r="K57" s="179"/>
    </row>
    <row r="58" ht="11.25">
      <c r="E58" s="118"/>
    </row>
    <row r="60" spans="5:6" ht="11.25">
      <c r="E60" s="119"/>
      <c r="F60" s="119"/>
    </row>
    <row r="61" ht="11.25">
      <c r="E61" s="119"/>
    </row>
    <row r="62" ht="11.25">
      <c r="G62" s="119"/>
    </row>
    <row r="64" ht="11.25">
      <c r="E64" s="119"/>
    </row>
  </sheetData>
  <sheetProtection/>
  <mergeCells count="80">
    <mergeCell ref="A1:M1"/>
    <mergeCell ref="A3:A8"/>
    <mergeCell ref="B3:B8"/>
    <mergeCell ref="C3:C8"/>
    <mergeCell ref="D3:D8"/>
    <mergeCell ref="E3:E8"/>
    <mergeCell ref="F3:L3"/>
    <mergeCell ref="M3:M8"/>
    <mergeCell ref="F4:F8"/>
    <mergeCell ref="G4:L4"/>
    <mergeCell ref="G5:G8"/>
    <mergeCell ref="H5:H8"/>
    <mergeCell ref="J5:K8"/>
    <mergeCell ref="L5:L8"/>
    <mergeCell ref="I6:I8"/>
    <mergeCell ref="J9:K9"/>
    <mergeCell ref="A10:A13"/>
    <mergeCell ref="B10:B13"/>
    <mergeCell ref="C10:C13"/>
    <mergeCell ref="D10:D13"/>
    <mergeCell ref="E10:E13"/>
    <mergeCell ref="F10:F13"/>
    <mergeCell ref="G10:G13"/>
    <mergeCell ref="H10:H13"/>
    <mergeCell ref="I10:I13"/>
    <mergeCell ref="J10:K13"/>
    <mergeCell ref="L10:L13"/>
    <mergeCell ref="M10:M13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J23:K23"/>
    <mergeCell ref="J24:K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J25:K28"/>
    <mergeCell ref="L25:L28"/>
    <mergeCell ref="M25:M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38:K38"/>
    <mergeCell ref="J39:K39"/>
    <mergeCell ref="A53:M53"/>
    <mergeCell ref="A54:M54"/>
    <mergeCell ref="J40:K40"/>
    <mergeCell ref="J41:K41"/>
    <mergeCell ref="J42:K42"/>
    <mergeCell ref="J43:K43"/>
    <mergeCell ref="J44:K44"/>
    <mergeCell ref="J45:K45"/>
    <mergeCell ref="A55:M55"/>
    <mergeCell ref="A56:M56"/>
    <mergeCell ref="J57:K57"/>
    <mergeCell ref="J46:K46"/>
    <mergeCell ref="J47:K47"/>
    <mergeCell ref="J48:K48"/>
    <mergeCell ref="A50:D50"/>
    <mergeCell ref="J50:K50"/>
    <mergeCell ref="J51:K51"/>
    <mergeCell ref="A52:M52"/>
  </mergeCells>
  <printOptions/>
  <pageMargins left="0.7" right="0.7" top="0.75" bottom="0.75" header="0.3" footer="0.3"/>
  <pageSetup horizontalDpi="600" verticalDpi="600" orientation="portrait" paperSize="9" scale="54" r:id="rId1"/>
  <headerFooter>
    <oddHeader>&amp;RZałącznik nr &amp;A
do uchwały Rady Powiatu w Opatowie nr ...............
z dnia ..............................</oddHeader>
  </headerFooter>
  <rowBreaks count="1" manualBreakCount="1">
    <brk id="5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2"/>
  <sheetViews>
    <sheetView view="pageLayout" zoomScale="110" zoomScalePageLayoutView="110" workbookViewId="0" topLeftCell="A1">
      <selection activeCell="M12" sqref="M12"/>
    </sheetView>
  </sheetViews>
  <sheetFormatPr defaultColWidth="9.33203125" defaultRowHeight="12.75"/>
  <cols>
    <col min="1" max="1" width="5" style="0" customWidth="1"/>
    <col min="2" max="2" width="9.83203125" style="0" customWidth="1"/>
    <col min="3" max="3" width="8.16015625" style="0" customWidth="1"/>
    <col min="4" max="4" width="36.16015625" style="0" customWidth="1"/>
    <col min="5" max="6" width="15.83203125" style="0" customWidth="1"/>
    <col min="7" max="7" width="12.16015625" style="0" customWidth="1"/>
    <col min="8" max="8" width="12" style="0" customWidth="1"/>
    <col min="9" max="9" width="14.5" style="0" customWidth="1"/>
    <col min="10" max="10" width="15.33203125" style="0" customWidth="1"/>
    <col min="11" max="11" width="18.33203125" style="0" customWidth="1"/>
  </cols>
  <sheetData>
    <row r="2" spans="1:11" ht="18">
      <c r="A2" s="235" t="s">
        <v>132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</row>
    <row r="3" spans="1:11" ht="18">
      <c r="A3" s="85"/>
      <c r="B3" s="85"/>
      <c r="C3" s="85"/>
      <c r="D3" s="85"/>
      <c r="E3" s="85"/>
      <c r="F3" s="85"/>
      <c r="G3" s="85"/>
      <c r="H3" s="85"/>
      <c r="I3" s="85"/>
      <c r="J3" s="85"/>
      <c r="K3" s="20" t="s">
        <v>0</v>
      </c>
    </row>
    <row r="4" spans="1:11" ht="12.75">
      <c r="A4" s="236" t="s">
        <v>36</v>
      </c>
      <c r="B4" s="236" t="s">
        <v>1</v>
      </c>
      <c r="C4" s="236" t="s">
        <v>37</v>
      </c>
      <c r="D4" s="237" t="s">
        <v>133</v>
      </c>
      <c r="E4" s="237" t="s">
        <v>38</v>
      </c>
      <c r="F4" s="237"/>
      <c r="G4" s="237"/>
      <c r="H4" s="237"/>
      <c r="I4" s="237"/>
      <c r="J4" s="237"/>
      <c r="K4" s="237" t="s">
        <v>11</v>
      </c>
    </row>
    <row r="5" spans="1:11" ht="12.75">
      <c r="A5" s="236"/>
      <c r="B5" s="236"/>
      <c r="C5" s="236"/>
      <c r="D5" s="237"/>
      <c r="E5" s="237" t="s">
        <v>134</v>
      </c>
      <c r="F5" s="237" t="s">
        <v>39</v>
      </c>
      <c r="G5" s="237"/>
      <c r="H5" s="237"/>
      <c r="I5" s="237"/>
      <c r="J5" s="237"/>
      <c r="K5" s="237"/>
    </row>
    <row r="6" spans="1:11" ht="12.75">
      <c r="A6" s="236"/>
      <c r="B6" s="236"/>
      <c r="C6" s="236"/>
      <c r="D6" s="237"/>
      <c r="E6" s="237"/>
      <c r="F6" s="227" t="s">
        <v>40</v>
      </c>
      <c r="G6" s="224" t="s">
        <v>41</v>
      </c>
      <c r="H6" s="86" t="s">
        <v>6</v>
      </c>
      <c r="I6" s="227" t="s">
        <v>135</v>
      </c>
      <c r="J6" s="228" t="s">
        <v>42</v>
      </c>
      <c r="K6" s="237"/>
    </row>
    <row r="7" spans="1:11" ht="12.75">
      <c r="A7" s="236"/>
      <c r="B7" s="236"/>
      <c r="C7" s="236"/>
      <c r="D7" s="237"/>
      <c r="E7" s="237"/>
      <c r="F7" s="225"/>
      <c r="G7" s="225"/>
      <c r="H7" s="231" t="s">
        <v>43</v>
      </c>
      <c r="I7" s="225"/>
      <c r="J7" s="229"/>
      <c r="K7" s="237"/>
    </row>
    <row r="8" spans="1:11" ht="12.75">
      <c r="A8" s="236"/>
      <c r="B8" s="236"/>
      <c r="C8" s="236"/>
      <c r="D8" s="237"/>
      <c r="E8" s="237"/>
      <c r="F8" s="225"/>
      <c r="G8" s="225"/>
      <c r="H8" s="231"/>
      <c r="I8" s="225"/>
      <c r="J8" s="229"/>
      <c r="K8" s="237"/>
    </row>
    <row r="9" spans="1:11" ht="12.75">
      <c r="A9" s="236"/>
      <c r="B9" s="236"/>
      <c r="C9" s="236"/>
      <c r="D9" s="237"/>
      <c r="E9" s="237"/>
      <c r="F9" s="226"/>
      <c r="G9" s="226"/>
      <c r="H9" s="231"/>
      <c r="I9" s="226"/>
      <c r="J9" s="230"/>
      <c r="K9" s="237"/>
    </row>
    <row r="10" spans="1:11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</row>
    <row r="11" spans="1:11" ht="45">
      <c r="A11" s="88" t="s">
        <v>12</v>
      </c>
      <c r="B11" s="88">
        <v>600</v>
      </c>
      <c r="C11" s="88">
        <v>60013</v>
      </c>
      <c r="D11" s="89" t="s">
        <v>55</v>
      </c>
      <c r="E11" s="90">
        <f>F11</f>
        <v>49243</v>
      </c>
      <c r="F11" s="90">
        <v>49243</v>
      </c>
      <c r="G11" s="90"/>
      <c r="H11" s="90"/>
      <c r="I11" s="91" t="s">
        <v>44</v>
      </c>
      <c r="J11" s="90"/>
      <c r="K11" s="89" t="s">
        <v>136</v>
      </c>
    </row>
    <row r="12" spans="1:11" s="101" customFormat="1" ht="47.25" customHeight="1">
      <c r="A12" s="92" t="s">
        <v>15</v>
      </c>
      <c r="B12" s="92">
        <v>710</v>
      </c>
      <c r="C12" s="92">
        <v>71012</v>
      </c>
      <c r="D12" s="93" t="s">
        <v>186</v>
      </c>
      <c r="E12" s="94">
        <v>20000</v>
      </c>
      <c r="F12" s="94">
        <v>20000</v>
      </c>
      <c r="G12" s="94"/>
      <c r="H12" s="94"/>
      <c r="I12" s="93" t="s">
        <v>44</v>
      </c>
      <c r="J12" s="95"/>
      <c r="K12" s="96" t="s">
        <v>13</v>
      </c>
    </row>
    <row r="13" spans="1:11" s="101" customFormat="1" ht="47.25" customHeight="1">
      <c r="A13" s="92" t="s">
        <v>16</v>
      </c>
      <c r="B13" s="92">
        <v>710</v>
      </c>
      <c r="C13" s="92">
        <v>71012</v>
      </c>
      <c r="D13" s="93" t="s">
        <v>187</v>
      </c>
      <c r="E13" s="94">
        <v>8000</v>
      </c>
      <c r="F13" s="94">
        <v>8000</v>
      </c>
      <c r="G13" s="94"/>
      <c r="H13" s="94"/>
      <c r="I13" s="93" t="s">
        <v>44</v>
      </c>
      <c r="J13" s="95"/>
      <c r="K13" s="96" t="s">
        <v>13</v>
      </c>
    </row>
    <row r="14" spans="1:11" ht="45">
      <c r="A14" s="92" t="s">
        <v>17</v>
      </c>
      <c r="B14" s="92">
        <v>750</v>
      </c>
      <c r="C14" s="92">
        <v>75020</v>
      </c>
      <c r="D14" s="93" t="s">
        <v>137</v>
      </c>
      <c r="E14" s="94">
        <f>F14</f>
        <v>25000</v>
      </c>
      <c r="F14" s="94">
        <v>25000</v>
      </c>
      <c r="G14" s="94">
        <v>0</v>
      </c>
      <c r="H14" s="94">
        <v>0</v>
      </c>
      <c r="I14" s="93" t="s">
        <v>44</v>
      </c>
      <c r="J14" s="95">
        <v>0</v>
      </c>
      <c r="K14" s="96" t="s">
        <v>13</v>
      </c>
    </row>
    <row r="15" spans="1:11" s="101" customFormat="1" ht="53.25" customHeight="1">
      <c r="A15" s="92" t="s">
        <v>18</v>
      </c>
      <c r="B15" s="92">
        <v>852</v>
      </c>
      <c r="C15" s="92">
        <v>85295</v>
      </c>
      <c r="D15" s="93" t="s">
        <v>195</v>
      </c>
      <c r="E15" s="94">
        <f>F15</f>
        <v>67650</v>
      </c>
      <c r="F15" s="94">
        <v>67650</v>
      </c>
      <c r="G15" s="120"/>
      <c r="H15" s="120"/>
      <c r="I15" s="93" t="s">
        <v>44</v>
      </c>
      <c r="J15" s="95"/>
      <c r="K15" s="96" t="s">
        <v>13</v>
      </c>
    </row>
    <row r="16" spans="1:11" ht="56.25">
      <c r="A16" s="92" t="s">
        <v>19</v>
      </c>
      <c r="B16" s="92">
        <v>754</v>
      </c>
      <c r="C16" s="92">
        <v>75411</v>
      </c>
      <c r="D16" s="93" t="s">
        <v>138</v>
      </c>
      <c r="E16" s="94">
        <v>22194</v>
      </c>
      <c r="F16" s="94">
        <v>0</v>
      </c>
      <c r="G16" s="94"/>
      <c r="H16" s="94"/>
      <c r="I16" s="93" t="s">
        <v>139</v>
      </c>
      <c r="J16" s="95"/>
      <c r="K16" s="96" t="s">
        <v>140</v>
      </c>
    </row>
    <row r="17" spans="1:11" ht="45">
      <c r="A17" s="92" t="s">
        <v>20</v>
      </c>
      <c r="B17" s="92">
        <v>852</v>
      </c>
      <c r="C17" s="92">
        <v>85202</v>
      </c>
      <c r="D17" s="93" t="s">
        <v>141</v>
      </c>
      <c r="E17" s="94">
        <v>10000</v>
      </c>
      <c r="F17" s="94">
        <v>10000</v>
      </c>
      <c r="G17" s="94"/>
      <c r="H17" s="94"/>
      <c r="I17" s="93" t="s">
        <v>44</v>
      </c>
      <c r="J17" s="95"/>
      <c r="K17" s="96" t="s">
        <v>142</v>
      </c>
    </row>
    <row r="18" spans="1:11" ht="45">
      <c r="A18" s="92" t="s">
        <v>45</v>
      </c>
      <c r="B18" s="92">
        <v>852</v>
      </c>
      <c r="C18" s="92">
        <v>85202</v>
      </c>
      <c r="D18" s="93" t="s">
        <v>143</v>
      </c>
      <c r="E18" s="94">
        <v>12000</v>
      </c>
      <c r="F18" s="94">
        <v>12000</v>
      </c>
      <c r="G18" s="94"/>
      <c r="H18" s="94"/>
      <c r="I18" s="93" t="s">
        <v>44</v>
      </c>
      <c r="J18" s="95"/>
      <c r="K18" s="96" t="s">
        <v>142</v>
      </c>
    </row>
    <row r="19" spans="1:11" ht="45">
      <c r="A19" s="92" t="s">
        <v>46</v>
      </c>
      <c r="B19" s="92">
        <v>852</v>
      </c>
      <c r="C19" s="92">
        <v>85202</v>
      </c>
      <c r="D19" s="93" t="s">
        <v>144</v>
      </c>
      <c r="E19" s="94">
        <v>20000</v>
      </c>
      <c r="F19" s="94">
        <v>20000</v>
      </c>
      <c r="G19" s="94">
        <v>0</v>
      </c>
      <c r="H19" s="94">
        <v>0</v>
      </c>
      <c r="I19" s="93" t="s">
        <v>44</v>
      </c>
      <c r="J19" s="95">
        <v>0</v>
      </c>
      <c r="K19" s="96" t="s">
        <v>142</v>
      </c>
    </row>
    <row r="20" spans="1:11" ht="43.5" customHeight="1">
      <c r="A20" s="92" t="s">
        <v>47</v>
      </c>
      <c r="B20" s="92">
        <v>852</v>
      </c>
      <c r="C20" s="92">
        <v>85202</v>
      </c>
      <c r="D20" s="93" t="s">
        <v>192</v>
      </c>
      <c r="E20" s="94">
        <f>F20</f>
        <v>22680</v>
      </c>
      <c r="F20" s="94">
        <v>22680</v>
      </c>
      <c r="G20" s="94"/>
      <c r="H20" s="94"/>
      <c r="I20" s="93" t="s">
        <v>44</v>
      </c>
      <c r="J20" s="95"/>
      <c r="K20" s="96" t="s">
        <v>142</v>
      </c>
    </row>
    <row r="21" spans="1:11" ht="45">
      <c r="A21" s="92" t="s">
        <v>48</v>
      </c>
      <c r="B21" s="92">
        <v>852</v>
      </c>
      <c r="C21" s="92">
        <v>85202</v>
      </c>
      <c r="D21" s="93" t="s">
        <v>145</v>
      </c>
      <c r="E21" s="94">
        <v>11000</v>
      </c>
      <c r="F21" s="94">
        <v>11000</v>
      </c>
      <c r="G21" s="94">
        <v>0</v>
      </c>
      <c r="H21" s="94">
        <v>0</v>
      </c>
      <c r="I21" s="93" t="s">
        <v>44</v>
      </c>
      <c r="J21" s="95">
        <v>0</v>
      </c>
      <c r="K21" s="96" t="s">
        <v>146</v>
      </c>
    </row>
    <row r="22" spans="1:11" s="101" customFormat="1" ht="53.25" customHeight="1">
      <c r="A22" s="92" t="s">
        <v>153</v>
      </c>
      <c r="B22" s="92">
        <v>852</v>
      </c>
      <c r="C22" s="92">
        <v>85202</v>
      </c>
      <c r="D22" s="93" t="s">
        <v>191</v>
      </c>
      <c r="E22" s="94">
        <f>F22</f>
        <v>22636</v>
      </c>
      <c r="F22" s="94">
        <v>22636</v>
      </c>
      <c r="G22" s="94"/>
      <c r="H22" s="94"/>
      <c r="I22" s="93" t="s">
        <v>44</v>
      </c>
      <c r="J22" s="95"/>
      <c r="K22" s="96" t="s">
        <v>146</v>
      </c>
    </row>
    <row r="23" spans="1:11" ht="45">
      <c r="A23" s="92" t="s">
        <v>156</v>
      </c>
      <c r="B23" s="92">
        <v>851</v>
      </c>
      <c r="C23" s="92">
        <v>85195</v>
      </c>
      <c r="D23" s="93" t="s">
        <v>147</v>
      </c>
      <c r="E23" s="94">
        <f>F23+G23+H23+J23</f>
        <v>1300000</v>
      </c>
      <c r="F23" s="94">
        <v>1300000</v>
      </c>
      <c r="G23" s="94">
        <v>0</v>
      </c>
      <c r="H23" s="94">
        <v>0</v>
      </c>
      <c r="I23" s="93" t="s">
        <v>44</v>
      </c>
      <c r="J23" s="95">
        <v>0</v>
      </c>
      <c r="K23" s="96" t="s">
        <v>54</v>
      </c>
    </row>
    <row r="24" spans="1:11" ht="45">
      <c r="A24" s="92" t="s">
        <v>159</v>
      </c>
      <c r="B24" s="92">
        <v>600</v>
      </c>
      <c r="C24" s="92">
        <v>60078</v>
      </c>
      <c r="D24" s="93" t="s">
        <v>148</v>
      </c>
      <c r="E24" s="94">
        <v>398563</v>
      </c>
      <c r="F24" s="94">
        <v>18563</v>
      </c>
      <c r="G24" s="94">
        <v>0</v>
      </c>
      <c r="H24" s="94">
        <v>0</v>
      </c>
      <c r="I24" s="93" t="s">
        <v>149</v>
      </c>
      <c r="J24" s="95">
        <v>0</v>
      </c>
      <c r="K24" s="96" t="s">
        <v>150</v>
      </c>
    </row>
    <row r="25" spans="1:11" ht="67.5">
      <c r="A25" s="92" t="s">
        <v>162</v>
      </c>
      <c r="B25" s="92">
        <v>600</v>
      </c>
      <c r="C25" s="92">
        <v>60078</v>
      </c>
      <c r="D25" s="93" t="s">
        <v>151</v>
      </c>
      <c r="E25" s="94">
        <v>630857</v>
      </c>
      <c r="F25" s="94">
        <v>17768</v>
      </c>
      <c r="G25" s="94">
        <v>0</v>
      </c>
      <c r="H25" s="94">
        <v>0</v>
      </c>
      <c r="I25" s="93" t="s">
        <v>152</v>
      </c>
      <c r="J25" s="95">
        <v>0</v>
      </c>
      <c r="K25" s="96" t="s">
        <v>150</v>
      </c>
    </row>
    <row r="26" spans="1:11" ht="45">
      <c r="A26" s="92" t="s">
        <v>165</v>
      </c>
      <c r="B26" s="92">
        <v>600</v>
      </c>
      <c r="C26" s="92">
        <v>60078</v>
      </c>
      <c r="D26" s="93" t="s">
        <v>154</v>
      </c>
      <c r="E26" s="94">
        <v>165228</v>
      </c>
      <c r="F26" s="94">
        <v>61437</v>
      </c>
      <c r="G26" s="94">
        <v>0</v>
      </c>
      <c r="H26" s="94">
        <v>0</v>
      </c>
      <c r="I26" s="93" t="s">
        <v>155</v>
      </c>
      <c r="J26" s="95">
        <v>0</v>
      </c>
      <c r="K26" s="96" t="s">
        <v>150</v>
      </c>
    </row>
    <row r="27" spans="1:11" ht="45">
      <c r="A27" s="92" t="s">
        <v>168</v>
      </c>
      <c r="B27" s="92">
        <v>600</v>
      </c>
      <c r="C27" s="92">
        <v>60078</v>
      </c>
      <c r="D27" s="93" t="s">
        <v>157</v>
      </c>
      <c r="E27" s="94">
        <v>495262</v>
      </c>
      <c r="F27" s="94">
        <v>99053</v>
      </c>
      <c r="G27" s="94">
        <v>0</v>
      </c>
      <c r="H27" s="94">
        <v>0</v>
      </c>
      <c r="I27" s="93" t="s">
        <v>158</v>
      </c>
      <c r="J27" s="95">
        <v>0</v>
      </c>
      <c r="K27" s="96" t="s">
        <v>150</v>
      </c>
    </row>
    <row r="28" spans="1:11" ht="45">
      <c r="A28" s="92" t="s">
        <v>171</v>
      </c>
      <c r="B28" s="92">
        <v>600</v>
      </c>
      <c r="C28" s="92">
        <v>60014</v>
      </c>
      <c r="D28" s="93" t="s">
        <v>160</v>
      </c>
      <c r="E28" s="94">
        <v>341970</v>
      </c>
      <c r="F28" s="94">
        <v>0</v>
      </c>
      <c r="G28" s="94">
        <v>0</v>
      </c>
      <c r="H28" s="94">
        <v>0</v>
      </c>
      <c r="I28" s="93" t="s">
        <v>161</v>
      </c>
      <c r="J28" s="95">
        <v>0</v>
      </c>
      <c r="K28" s="96" t="s">
        <v>150</v>
      </c>
    </row>
    <row r="29" spans="1:11" ht="45">
      <c r="A29" s="92" t="s">
        <v>175</v>
      </c>
      <c r="B29" s="92">
        <v>600</v>
      </c>
      <c r="C29" s="92">
        <v>60014</v>
      </c>
      <c r="D29" s="93" t="s">
        <v>163</v>
      </c>
      <c r="E29" s="94">
        <v>300000</v>
      </c>
      <c r="F29" s="94">
        <v>0</v>
      </c>
      <c r="G29" s="94">
        <v>0</v>
      </c>
      <c r="H29" s="94">
        <v>0</v>
      </c>
      <c r="I29" s="93" t="s">
        <v>164</v>
      </c>
      <c r="J29" s="95">
        <v>0</v>
      </c>
      <c r="K29" s="96" t="s">
        <v>150</v>
      </c>
    </row>
    <row r="30" spans="1:11" ht="45">
      <c r="A30" s="92" t="s">
        <v>188</v>
      </c>
      <c r="B30" s="92">
        <v>600</v>
      </c>
      <c r="C30" s="92">
        <v>60014</v>
      </c>
      <c r="D30" s="93" t="s">
        <v>166</v>
      </c>
      <c r="E30" s="94">
        <v>345922</v>
      </c>
      <c r="F30" s="94">
        <v>164659</v>
      </c>
      <c r="G30" s="94">
        <v>0</v>
      </c>
      <c r="H30" s="94">
        <v>0</v>
      </c>
      <c r="I30" s="93" t="s">
        <v>167</v>
      </c>
      <c r="J30" s="95">
        <v>0</v>
      </c>
      <c r="K30" s="96" t="s">
        <v>150</v>
      </c>
    </row>
    <row r="31" spans="1:11" ht="45">
      <c r="A31" s="92" t="s">
        <v>189</v>
      </c>
      <c r="B31" s="92">
        <v>600</v>
      </c>
      <c r="C31" s="92">
        <v>60014</v>
      </c>
      <c r="D31" s="93" t="s">
        <v>169</v>
      </c>
      <c r="E31" s="94">
        <v>287820</v>
      </c>
      <c r="F31" s="94">
        <v>143910</v>
      </c>
      <c r="G31" s="94">
        <v>0</v>
      </c>
      <c r="H31" s="94">
        <v>0</v>
      </c>
      <c r="I31" s="93" t="s">
        <v>170</v>
      </c>
      <c r="J31" s="95">
        <v>0</v>
      </c>
      <c r="K31" s="96" t="s">
        <v>150</v>
      </c>
    </row>
    <row r="32" spans="1:11" ht="45">
      <c r="A32" s="92" t="s">
        <v>190</v>
      </c>
      <c r="B32" s="92">
        <v>600</v>
      </c>
      <c r="C32" s="92">
        <v>60014</v>
      </c>
      <c r="D32" s="93" t="s">
        <v>172</v>
      </c>
      <c r="E32" s="94">
        <v>165608</v>
      </c>
      <c r="F32" s="94">
        <v>82804</v>
      </c>
      <c r="G32" s="94">
        <v>0</v>
      </c>
      <c r="H32" s="94">
        <v>0</v>
      </c>
      <c r="I32" s="93" t="s">
        <v>173</v>
      </c>
      <c r="J32" s="95">
        <v>0</v>
      </c>
      <c r="K32" s="96" t="s">
        <v>150</v>
      </c>
    </row>
    <row r="33" spans="1:11" s="101" customFormat="1" ht="45" customHeight="1">
      <c r="A33" s="92" t="s">
        <v>193</v>
      </c>
      <c r="B33" s="92">
        <v>854</v>
      </c>
      <c r="C33" s="92">
        <v>85403</v>
      </c>
      <c r="D33" s="93" t="s">
        <v>176</v>
      </c>
      <c r="E33" s="94">
        <f>F33</f>
        <v>10000</v>
      </c>
      <c r="F33" s="94">
        <v>10000</v>
      </c>
      <c r="G33" s="94"/>
      <c r="H33" s="94"/>
      <c r="I33" s="93" t="s">
        <v>177</v>
      </c>
      <c r="J33" s="95"/>
      <c r="K33" s="96" t="s">
        <v>178</v>
      </c>
    </row>
    <row r="34" spans="1:11" ht="12.75">
      <c r="A34" s="232" t="s">
        <v>35</v>
      </c>
      <c r="B34" s="233"/>
      <c r="C34" s="233"/>
      <c r="D34" s="234"/>
      <c r="E34" s="97">
        <f>SUM(E11:E33)</f>
        <v>4731633</v>
      </c>
      <c r="F34" s="97">
        <f>SUM(F11:F33)</f>
        <v>2166403</v>
      </c>
      <c r="G34" s="97">
        <f>SUM(G12:G31)</f>
        <v>0</v>
      </c>
      <c r="H34" s="97">
        <f>SUM(H12:H31)</f>
        <v>0</v>
      </c>
      <c r="I34" s="97">
        <v>2565230</v>
      </c>
      <c r="J34" s="97">
        <f>SUM(J12:J19)</f>
        <v>0</v>
      </c>
      <c r="K34" s="98" t="s">
        <v>49</v>
      </c>
    </row>
    <row r="35" spans="1:11" ht="12.75">
      <c r="A35" s="99"/>
      <c r="B35" s="99"/>
      <c r="C35" s="99"/>
      <c r="D35" s="99"/>
      <c r="E35" s="99"/>
      <c r="F35" s="99"/>
      <c r="G35" s="99"/>
      <c r="H35" s="99"/>
      <c r="I35" s="99"/>
      <c r="J35" s="99"/>
      <c r="K35" s="99"/>
    </row>
    <row r="36" spans="1:11" ht="12.75">
      <c r="A36" s="99" t="s">
        <v>50</v>
      </c>
      <c r="B36" s="99"/>
      <c r="C36" s="99"/>
      <c r="D36" s="99"/>
      <c r="E36" s="99"/>
      <c r="F36" s="99"/>
      <c r="G36" s="99"/>
      <c r="H36" s="99"/>
      <c r="I36" s="99"/>
      <c r="J36" s="99"/>
      <c r="K36" s="99"/>
    </row>
    <row r="37" spans="1:11" ht="12.75">
      <c r="A37" s="99" t="s">
        <v>51</v>
      </c>
      <c r="B37" s="99"/>
      <c r="C37" s="99"/>
      <c r="D37" s="99"/>
      <c r="E37" s="99"/>
      <c r="F37" s="99"/>
      <c r="G37" s="99"/>
      <c r="H37" s="100"/>
      <c r="I37" s="99"/>
      <c r="J37" s="99"/>
      <c r="K37" s="99"/>
    </row>
    <row r="38" spans="1:11" ht="12.75">
      <c r="A38" s="21" t="s">
        <v>52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21" t="s">
        <v>174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</row>
    <row r="40" spans="1:11" ht="12.75">
      <c r="A40" s="21" t="s">
        <v>53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</row>
    <row r="41" spans="1:11" ht="12.7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</sheetData>
  <sheetProtection/>
  <mergeCells count="15">
    <mergeCell ref="E4:J4"/>
    <mergeCell ref="K4:K9"/>
    <mergeCell ref="E5:E9"/>
    <mergeCell ref="F5:J5"/>
    <mergeCell ref="F6:F9"/>
    <mergeCell ref="G6:G9"/>
    <mergeCell ref="I6:I9"/>
    <mergeCell ref="J6:J9"/>
    <mergeCell ref="H7:H9"/>
    <mergeCell ref="A34:D34"/>
    <mergeCell ref="A2:K2"/>
    <mergeCell ref="A4:A9"/>
    <mergeCell ref="B4:B9"/>
    <mergeCell ref="C4:C9"/>
    <mergeCell ref="D4:D9"/>
  </mergeCells>
  <printOptions/>
  <pageMargins left="0.7" right="0.7" top="0.75" bottom="0.75" header="0.3" footer="0.3"/>
  <pageSetup horizontalDpi="600" verticalDpi="600" orientation="portrait" paperSize="9" scale="61" r:id="rId1"/>
  <headerFooter>
    <oddHeader>&amp;RZałącznik nr &amp;A
do uchwały Rady Powiatu w Opatowie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12"/>
  <sheetViews>
    <sheetView view="pageLayout" workbookViewId="0" topLeftCell="A1">
      <selection activeCell="D59" sqref="D59:D68"/>
    </sheetView>
  </sheetViews>
  <sheetFormatPr defaultColWidth="9.33203125" defaultRowHeight="12.75"/>
  <cols>
    <col min="1" max="1" width="8.83203125" style="19" customWidth="1"/>
    <col min="2" max="2" width="48.16015625" style="19" customWidth="1"/>
    <col min="3" max="3" width="12.5" style="19" customWidth="1"/>
    <col min="4" max="4" width="20.83203125" style="19" customWidth="1"/>
    <col min="5" max="5" width="12.83203125" style="19" customWidth="1"/>
    <col min="6" max="6" width="11.66015625" style="19" customWidth="1"/>
    <col min="7" max="7" width="31.33203125" style="19" customWidth="1"/>
    <col min="8" max="9" width="20.83203125" style="19" customWidth="1"/>
    <col min="10" max="16384" width="9.33203125" style="19" customWidth="1"/>
  </cols>
  <sheetData>
    <row r="1" spans="1:9" ht="12.75">
      <c r="A1" s="238" t="s">
        <v>56</v>
      </c>
      <c r="B1" s="238"/>
      <c r="C1" s="238"/>
      <c r="D1" s="238"/>
      <c r="E1" s="238"/>
      <c r="F1" s="238"/>
      <c r="G1" s="238"/>
      <c r="H1" s="238"/>
      <c r="I1" s="238"/>
    </row>
    <row r="2" spans="1:9" ht="12.75">
      <c r="A2" s="238"/>
      <c r="B2" s="238"/>
      <c r="C2" s="238"/>
      <c r="D2" s="238"/>
      <c r="E2" s="238"/>
      <c r="F2" s="238"/>
      <c r="G2" s="238"/>
      <c r="H2" s="238"/>
      <c r="I2" s="238"/>
    </row>
    <row r="3" spans="1:9" ht="12.75">
      <c r="A3" s="238"/>
      <c r="B3" s="238"/>
      <c r="C3" s="238"/>
      <c r="D3" s="238"/>
      <c r="E3" s="238"/>
      <c r="F3" s="238"/>
      <c r="G3" s="238"/>
      <c r="H3" s="238"/>
      <c r="I3" s="238"/>
    </row>
    <row r="5" spans="1:9" ht="12.75">
      <c r="A5" s="239" t="s">
        <v>57</v>
      </c>
      <c r="B5" s="239" t="s">
        <v>58</v>
      </c>
      <c r="C5" s="239" t="s">
        <v>59</v>
      </c>
      <c r="D5" s="239" t="s">
        <v>11</v>
      </c>
      <c r="E5" s="239" t="s">
        <v>1</v>
      </c>
      <c r="F5" s="239" t="s">
        <v>2</v>
      </c>
      <c r="G5" s="239" t="s">
        <v>60</v>
      </c>
      <c r="H5" s="239"/>
      <c r="I5" s="239" t="s">
        <v>61</v>
      </c>
    </row>
    <row r="6" spans="1:9" ht="12.75">
      <c r="A6" s="239"/>
      <c r="B6" s="239"/>
      <c r="C6" s="239"/>
      <c r="D6" s="239"/>
      <c r="E6" s="239"/>
      <c r="F6" s="239"/>
      <c r="G6" s="41" t="s">
        <v>62</v>
      </c>
      <c r="H6" s="41" t="s">
        <v>63</v>
      </c>
      <c r="I6" s="239"/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240" t="s">
        <v>12</v>
      </c>
      <c r="B8" s="42" t="s">
        <v>64</v>
      </c>
      <c r="C8" s="243" t="s">
        <v>65</v>
      </c>
      <c r="D8" s="243" t="s">
        <v>13</v>
      </c>
      <c r="E8" s="246" t="s">
        <v>9</v>
      </c>
      <c r="F8" s="246" t="s">
        <v>14</v>
      </c>
      <c r="G8" s="44" t="s">
        <v>66</v>
      </c>
      <c r="H8" s="45">
        <f>H9+H13</f>
        <v>7387010</v>
      </c>
      <c r="I8" s="45">
        <f>I9+I13</f>
        <v>1295048</v>
      </c>
    </row>
    <row r="9" spans="1:9" ht="25.5">
      <c r="A9" s="241"/>
      <c r="B9" s="42" t="s">
        <v>67</v>
      </c>
      <c r="C9" s="244"/>
      <c r="D9" s="244"/>
      <c r="E9" s="247"/>
      <c r="F9" s="247"/>
      <c r="G9" s="44" t="s">
        <v>68</v>
      </c>
      <c r="H9" s="45">
        <f>H10+H11+H12</f>
        <v>2321328</v>
      </c>
      <c r="I9" s="45">
        <f>I10+I11+I12</f>
        <v>1295048</v>
      </c>
    </row>
    <row r="10" spans="1:9" ht="25.5">
      <c r="A10" s="241"/>
      <c r="B10" s="42" t="s">
        <v>69</v>
      </c>
      <c r="C10" s="244"/>
      <c r="D10" s="244"/>
      <c r="E10" s="247"/>
      <c r="F10" s="247"/>
      <c r="G10" s="46" t="s">
        <v>70</v>
      </c>
      <c r="H10" s="47">
        <v>0</v>
      </c>
      <c r="I10" s="47">
        <v>0</v>
      </c>
    </row>
    <row r="11" spans="1:9" ht="12.75">
      <c r="A11" s="241"/>
      <c r="B11" s="42" t="s">
        <v>71</v>
      </c>
      <c r="C11" s="244"/>
      <c r="D11" s="244"/>
      <c r="E11" s="247"/>
      <c r="F11" s="247"/>
      <c r="G11" s="46" t="s">
        <v>72</v>
      </c>
      <c r="H11" s="47">
        <v>789649</v>
      </c>
      <c r="I11" s="47">
        <v>323762</v>
      </c>
    </row>
    <row r="12" spans="1:9" ht="25.5">
      <c r="A12" s="241"/>
      <c r="B12" s="243" t="s">
        <v>73</v>
      </c>
      <c r="C12" s="244"/>
      <c r="D12" s="244"/>
      <c r="E12" s="247"/>
      <c r="F12" s="247"/>
      <c r="G12" s="48" t="s">
        <v>74</v>
      </c>
      <c r="H12" s="47">
        <v>1531679</v>
      </c>
      <c r="I12" s="47">
        <v>971286</v>
      </c>
    </row>
    <row r="13" spans="1:9" ht="12.75">
      <c r="A13" s="241"/>
      <c r="B13" s="249"/>
      <c r="C13" s="244"/>
      <c r="D13" s="244"/>
      <c r="E13" s="247"/>
      <c r="F13" s="247"/>
      <c r="G13" s="44" t="s">
        <v>75</v>
      </c>
      <c r="H13" s="45">
        <f>H14+H15+H16+H17</f>
        <v>5065682</v>
      </c>
      <c r="I13" s="45">
        <f>I14+I15+I16+I17</f>
        <v>0</v>
      </c>
    </row>
    <row r="14" spans="1:9" ht="12.75">
      <c r="A14" s="241"/>
      <c r="B14" s="249"/>
      <c r="C14" s="244"/>
      <c r="D14" s="244"/>
      <c r="E14" s="247"/>
      <c r="F14" s="247"/>
      <c r="G14" s="46" t="s">
        <v>70</v>
      </c>
      <c r="H14" s="47">
        <v>0</v>
      </c>
      <c r="I14" s="47">
        <v>0</v>
      </c>
    </row>
    <row r="15" spans="1:9" ht="12.75">
      <c r="A15" s="241"/>
      <c r="B15" s="249"/>
      <c r="C15" s="244"/>
      <c r="D15" s="244"/>
      <c r="E15" s="247"/>
      <c r="F15" s="247"/>
      <c r="G15" s="46" t="s">
        <v>72</v>
      </c>
      <c r="H15" s="47">
        <v>759852</v>
      </c>
      <c r="I15" s="102">
        <v>0</v>
      </c>
    </row>
    <row r="16" spans="1:9" ht="25.5">
      <c r="A16" s="241"/>
      <c r="B16" s="249"/>
      <c r="C16" s="244"/>
      <c r="D16" s="244"/>
      <c r="E16" s="247"/>
      <c r="F16" s="247"/>
      <c r="G16" s="48" t="s">
        <v>74</v>
      </c>
      <c r="H16" s="47">
        <v>4305830</v>
      </c>
      <c r="I16" s="102">
        <v>0</v>
      </c>
    </row>
    <row r="17" spans="1:9" ht="38.25">
      <c r="A17" s="242"/>
      <c r="B17" s="250"/>
      <c r="C17" s="245"/>
      <c r="D17" s="245"/>
      <c r="E17" s="248"/>
      <c r="F17" s="248"/>
      <c r="G17" s="42" t="s">
        <v>76</v>
      </c>
      <c r="H17" s="47">
        <v>0</v>
      </c>
      <c r="I17" s="102">
        <v>0</v>
      </c>
    </row>
    <row r="18" spans="1:9" ht="25.5">
      <c r="A18" s="251" t="s">
        <v>15</v>
      </c>
      <c r="B18" s="49" t="s">
        <v>77</v>
      </c>
      <c r="C18" s="243" t="s">
        <v>65</v>
      </c>
      <c r="D18" s="243" t="s">
        <v>13</v>
      </c>
      <c r="E18" s="254">
        <v>720</v>
      </c>
      <c r="F18" s="254">
        <v>72095</v>
      </c>
      <c r="G18" s="44" t="s">
        <v>66</v>
      </c>
      <c r="H18" s="50">
        <f>H19+H23</f>
        <v>337984</v>
      </c>
      <c r="I18" s="50">
        <f>I19+I23</f>
        <v>337984</v>
      </c>
    </row>
    <row r="19" spans="1:9" ht="12.75">
      <c r="A19" s="252"/>
      <c r="B19" s="255" t="s">
        <v>78</v>
      </c>
      <c r="C19" s="244"/>
      <c r="D19" s="244"/>
      <c r="E19" s="249"/>
      <c r="F19" s="249"/>
      <c r="G19" s="44" t="s">
        <v>68</v>
      </c>
      <c r="H19" s="50">
        <f>H21+H22</f>
        <v>0</v>
      </c>
      <c r="I19" s="50">
        <f>I21+I22</f>
        <v>0</v>
      </c>
    </row>
    <row r="20" spans="1:9" ht="12.75">
      <c r="A20" s="252"/>
      <c r="B20" s="256"/>
      <c r="C20" s="244"/>
      <c r="D20" s="244"/>
      <c r="E20" s="249"/>
      <c r="F20" s="249"/>
      <c r="G20" s="46" t="s">
        <v>70</v>
      </c>
      <c r="H20" s="51">
        <v>0</v>
      </c>
      <c r="I20" s="51">
        <v>0</v>
      </c>
    </row>
    <row r="21" spans="1:9" ht="12.75">
      <c r="A21" s="252"/>
      <c r="B21" s="257" t="s">
        <v>79</v>
      </c>
      <c r="C21" s="244"/>
      <c r="D21" s="244"/>
      <c r="E21" s="249"/>
      <c r="F21" s="249"/>
      <c r="G21" s="48" t="s">
        <v>72</v>
      </c>
      <c r="H21" s="51">
        <v>0</v>
      </c>
      <c r="I21" s="51">
        <v>0</v>
      </c>
    </row>
    <row r="22" spans="1:9" ht="25.5">
      <c r="A22" s="252"/>
      <c r="B22" s="258"/>
      <c r="C22" s="244"/>
      <c r="D22" s="244"/>
      <c r="E22" s="249"/>
      <c r="F22" s="249"/>
      <c r="G22" s="48" t="s">
        <v>74</v>
      </c>
      <c r="H22" s="51">
        <v>0</v>
      </c>
      <c r="I22" s="51">
        <v>0</v>
      </c>
    </row>
    <row r="23" spans="1:9" ht="12.75">
      <c r="A23" s="252"/>
      <c r="B23" s="258"/>
      <c r="C23" s="244"/>
      <c r="D23" s="244"/>
      <c r="E23" s="249"/>
      <c r="F23" s="249"/>
      <c r="G23" s="44" t="s">
        <v>75</v>
      </c>
      <c r="H23" s="50">
        <v>337984</v>
      </c>
      <c r="I23" s="50">
        <f>I24+I25+I26+I27</f>
        <v>337984</v>
      </c>
    </row>
    <row r="24" spans="1:9" ht="12.75">
      <c r="A24" s="252"/>
      <c r="B24" s="244"/>
      <c r="C24" s="244"/>
      <c r="D24" s="244"/>
      <c r="E24" s="249"/>
      <c r="F24" s="249"/>
      <c r="G24" s="46" t="s">
        <v>70</v>
      </c>
      <c r="H24" s="51">
        <v>59066</v>
      </c>
      <c r="I24" s="51">
        <v>59066</v>
      </c>
    </row>
    <row r="25" spans="1:9" ht="12.75">
      <c r="A25" s="252"/>
      <c r="B25" s="244"/>
      <c r="C25" s="244"/>
      <c r="D25" s="244"/>
      <c r="E25" s="249"/>
      <c r="F25" s="249"/>
      <c r="G25" s="46" t="s">
        <v>72</v>
      </c>
      <c r="H25" s="51">
        <v>0</v>
      </c>
      <c r="I25" s="51">
        <v>0</v>
      </c>
    </row>
    <row r="26" spans="1:9" ht="25.5">
      <c r="A26" s="252"/>
      <c r="B26" s="244"/>
      <c r="C26" s="244"/>
      <c r="D26" s="244"/>
      <c r="E26" s="249"/>
      <c r="F26" s="249"/>
      <c r="G26" s="48" t="s">
        <v>74</v>
      </c>
      <c r="H26" s="51">
        <v>278918</v>
      </c>
      <c r="I26" s="51">
        <v>278918</v>
      </c>
    </row>
    <row r="27" spans="1:9" ht="38.25">
      <c r="A27" s="253"/>
      <c r="B27" s="245"/>
      <c r="C27" s="245"/>
      <c r="D27" s="245"/>
      <c r="E27" s="250"/>
      <c r="F27" s="250"/>
      <c r="G27" s="42" t="s">
        <v>76</v>
      </c>
      <c r="H27" s="51">
        <v>0</v>
      </c>
      <c r="I27" s="51">
        <v>0</v>
      </c>
    </row>
    <row r="28" spans="1:9" ht="12.75">
      <c r="A28" s="259" t="s">
        <v>16</v>
      </c>
      <c r="B28" s="255" t="s">
        <v>80</v>
      </c>
      <c r="C28" s="256" t="s">
        <v>81</v>
      </c>
      <c r="D28" s="256" t="s">
        <v>13</v>
      </c>
      <c r="E28" s="256">
        <v>720</v>
      </c>
      <c r="F28" s="256">
        <v>72095</v>
      </c>
      <c r="G28" s="44" t="s">
        <v>66</v>
      </c>
      <c r="H28" s="50">
        <f>H29+H33</f>
        <v>887567</v>
      </c>
      <c r="I28" s="50">
        <f>I29+I33</f>
        <v>886567</v>
      </c>
    </row>
    <row r="29" spans="1:9" ht="12.75">
      <c r="A29" s="259"/>
      <c r="B29" s="256"/>
      <c r="C29" s="256"/>
      <c r="D29" s="256"/>
      <c r="E29" s="256"/>
      <c r="F29" s="256"/>
      <c r="G29" s="44" t="s">
        <v>68</v>
      </c>
      <c r="H29" s="50">
        <f>H30+H31+H32</f>
        <v>0</v>
      </c>
      <c r="I29" s="50">
        <f>I30+I31+I32</f>
        <v>0</v>
      </c>
    </row>
    <row r="30" spans="1:9" ht="12.75">
      <c r="A30" s="259"/>
      <c r="B30" s="256"/>
      <c r="C30" s="256"/>
      <c r="D30" s="256"/>
      <c r="E30" s="256"/>
      <c r="F30" s="256"/>
      <c r="G30" s="46" t="s">
        <v>70</v>
      </c>
      <c r="H30" s="51">
        <v>0</v>
      </c>
      <c r="I30" s="51">
        <v>0</v>
      </c>
    </row>
    <row r="31" spans="1:9" ht="12.75">
      <c r="A31" s="259"/>
      <c r="B31" s="256"/>
      <c r="C31" s="256"/>
      <c r="D31" s="256"/>
      <c r="E31" s="256"/>
      <c r="F31" s="256"/>
      <c r="G31" s="46" t="s">
        <v>72</v>
      </c>
      <c r="H31" s="51">
        <v>0</v>
      </c>
      <c r="I31" s="51">
        <v>0</v>
      </c>
    </row>
    <row r="32" spans="1:9" ht="25.5">
      <c r="A32" s="259"/>
      <c r="B32" s="42" t="s">
        <v>82</v>
      </c>
      <c r="C32" s="256"/>
      <c r="D32" s="256"/>
      <c r="E32" s="256"/>
      <c r="F32" s="256"/>
      <c r="G32" s="48" t="s">
        <v>74</v>
      </c>
      <c r="H32" s="51">
        <v>0</v>
      </c>
      <c r="I32" s="51">
        <v>0</v>
      </c>
    </row>
    <row r="33" spans="1:9" ht="25.5">
      <c r="A33" s="259"/>
      <c r="B33" s="42" t="s">
        <v>83</v>
      </c>
      <c r="C33" s="256"/>
      <c r="D33" s="256"/>
      <c r="E33" s="256"/>
      <c r="F33" s="256"/>
      <c r="G33" s="44" t="s">
        <v>75</v>
      </c>
      <c r="H33" s="50">
        <f>H34+H35+H36+H37</f>
        <v>887567</v>
      </c>
      <c r="I33" s="50">
        <f>I34+I35+I36+I37</f>
        <v>886567</v>
      </c>
    </row>
    <row r="34" spans="1:9" ht="12.75">
      <c r="A34" s="259"/>
      <c r="B34" s="256" t="s">
        <v>84</v>
      </c>
      <c r="C34" s="256"/>
      <c r="D34" s="256"/>
      <c r="E34" s="256"/>
      <c r="F34" s="256"/>
      <c r="G34" s="48" t="s">
        <v>70</v>
      </c>
      <c r="H34" s="51">
        <v>181286</v>
      </c>
      <c r="I34" s="51">
        <v>180286</v>
      </c>
    </row>
    <row r="35" spans="1:9" ht="12.75">
      <c r="A35" s="259"/>
      <c r="B35" s="256"/>
      <c r="C35" s="256"/>
      <c r="D35" s="256"/>
      <c r="E35" s="256"/>
      <c r="F35" s="256"/>
      <c r="G35" s="46" t="s">
        <v>72</v>
      </c>
      <c r="H35" s="51">
        <v>0</v>
      </c>
      <c r="I35" s="51">
        <v>0</v>
      </c>
    </row>
    <row r="36" spans="1:9" ht="25.5">
      <c r="A36" s="259"/>
      <c r="B36" s="256"/>
      <c r="C36" s="256"/>
      <c r="D36" s="256"/>
      <c r="E36" s="256"/>
      <c r="F36" s="256"/>
      <c r="G36" s="48" t="s">
        <v>74</v>
      </c>
      <c r="H36" s="51">
        <v>706281</v>
      </c>
      <c r="I36" s="51">
        <v>706281</v>
      </c>
    </row>
    <row r="37" spans="1:9" ht="38.25">
      <c r="A37" s="259"/>
      <c r="B37" s="256"/>
      <c r="C37" s="256"/>
      <c r="D37" s="256"/>
      <c r="E37" s="256"/>
      <c r="F37" s="256"/>
      <c r="G37" s="42" t="s">
        <v>76</v>
      </c>
      <c r="H37" s="51">
        <v>0</v>
      </c>
      <c r="I37" s="51">
        <v>0</v>
      </c>
    </row>
    <row r="38" spans="1:9" ht="12.75">
      <c r="A38" s="260" t="s">
        <v>17</v>
      </c>
      <c r="B38" s="261" t="s">
        <v>85</v>
      </c>
      <c r="C38" s="256" t="s">
        <v>86</v>
      </c>
      <c r="D38" s="256" t="s">
        <v>87</v>
      </c>
      <c r="E38" s="265">
        <v>801</v>
      </c>
      <c r="F38" s="265">
        <v>80195</v>
      </c>
      <c r="G38" s="44" t="s">
        <v>66</v>
      </c>
      <c r="H38" s="50">
        <f>H39+H43</f>
        <v>4727419</v>
      </c>
      <c r="I38" s="50">
        <f>I39+I43</f>
        <v>2914112</v>
      </c>
    </row>
    <row r="39" spans="1:9" ht="12.75">
      <c r="A39" s="260"/>
      <c r="B39" s="262"/>
      <c r="C39" s="264"/>
      <c r="D39" s="264"/>
      <c r="E39" s="264"/>
      <c r="F39" s="264"/>
      <c r="G39" s="44" t="s">
        <v>68</v>
      </c>
      <c r="H39" s="50">
        <f>H40+H41+H42</f>
        <v>0</v>
      </c>
      <c r="I39" s="50">
        <f>I40+I41+I42</f>
        <v>0</v>
      </c>
    </row>
    <row r="40" spans="1:9" ht="12.75">
      <c r="A40" s="260"/>
      <c r="B40" s="262"/>
      <c r="C40" s="264"/>
      <c r="D40" s="264"/>
      <c r="E40" s="264"/>
      <c r="F40" s="264"/>
      <c r="G40" s="46" t="s">
        <v>70</v>
      </c>
      <c r="H40" s="51">
        <v>0</v>
      </c>
      <c r="I40" s="51">
        <v>0</v>
      </c>
    </row>
    <row r="41" spans="1:9" ht="12.75">
      <c r="A41" s="260"/>
      <c r="B41" s="262"/>
      <c r="C41" s="264"/>
      <c r="D41" s="264"/>
      <c r="E41" s="264"/>
      <c r="F41" s="264"/>
      <c r="G41" s="46" t="s">
        <v>72</v>
      </c>
      <c r="H41" s="51">
        <v>0</v>
      </c>
      <c r="I41" s="51">
        <v>0</v>
      </c>
    </row>
    <row r="42" spans="1:9" ht="25.5">
      <c r="A42" s="260"/>
      <c r="B42" s="262"/>
      <c r="C42" s="264"/>
      <c r="D42" s="264"/>
      <c r="E42" s="264"/>
      <c r="F42" s="264"/>
      <c r="G42" s="48" t="s">
        <v>74</v>
      </c>
      <c r="H42" s="51">
        <v>0</v>
      </c>
      <c r="I42" s="51">
        <v>0</v>
      </c>
    </row>
    <row r="43" spans="1:9" ht="12.75">
      <c r="A43" s="260"/>
      <c r="B43" s="262"/>
      <c r="C43" s="264"/>
      <c r="D43" s="264"/>
      <c r="E43" s="264"/>
      <c r="F43" s="264"/>
      <c r="G43" s="44" t="s">
        <v>75</v>
      </c>
      <c r="H43" s="50">
        <f>H44+H45+H46+H47</f>
        <v>4727419</v>
      </c>
      <c r="I43" s="50">
        <f>I44+I45+I46+I47</f>
        <v>2914112</v>
      </c>
    </row>
    <row r="44" spans="1:9" ht="12.75">
      <c r="A44" s="260"/>
      <c r="B44" s="262"/>
      <c r="C44" s="264"/>
      <c r="D44" s="264"/>
      <c r="E44" s="264"/>
      <c r="F44" s="264"/>
      <c r="G44" s="46" t="s">
        <v>70</v>
      </c>
      <c r="H44" s="51">
        <v>1919992</v>
      </c>
      <c r="I44" s="51">
        <v>1165645</v>
      </c>
    </row>
    <row r="45" spans="1:9" ht="12.75">
      <c r="A45" s="260"/>
      <c r="B45" s="262"/>
      <c r="C45" s="264"/>
      <c r="D45" s="264"/>
      <c r="E45" s="264"/>
      <c r="F45" s="264"/>
      <c r="G45" s="46" t="s">
        <v>72</v>
      </c>
      <c r="H45" s="51">
        <v>0</v>
      </c>
      <c r="I45" s="51">
        <v>0</v>
      </c>
    </row>
    <row r="46" spans="1:9" ht="25.5">
      <c r="A46" s="260"/>
      <c r="B46" s="262"/>
      <c r="C46" s="264"/>
      <c r="D46" s="264"/>
      <c r="E46" s="264"/>
      <c r="F46" s="264"/>
      <c r="G46" s="48" t="s">
        <v>74</v>
      </c>
      <c r="H46" s="51">
        <v>2807427</v>
      </c>
      <c r="I46" s="51">
        <v>1748467</v>
      </c>
    </row>
    <row r="47" spans="1:9" ht="12.75">
      <c r="A47" s="260"/>
      <c r="B47" s="262"/>
      <c r="C47" s="264"/>
      <c r="D47" s="264"/>
      <c r="E47" s="264"/>
      <c r="F47" s="264"/>
      <c r="G47" s="256" t="s">
        <v>76</v>
      </c>
      <c r="H47" s="266">
        <v>0</v>
      </c>
      <c r="I47" s="266">
        <v>0</v>
      </c>
    </row>
    <row r="48" spans="1:9" ht="12.75">
      <c r="A48" s="260"/>
      <c r="B48" s="263"/>
      <c r="C48" s="264"/>
      <c r="D48" s="264"/>
      <c r="E48" s="264"/>
      <c r="F48" s="264"/>
      <c r="G48" s="265"/>
      <c r="H48" s="256"/>
      <c r="I48" s="256"/>
    </row>
    <row r="49" spans="1:9" ht="12.75">
      <c r="A49" s="259" t="s">
        <v>18</v>
      </c>
      <c r="B49" s="268" t="s">
        <v>88</v>
      </c>
      <c r="C49" s="256" t="s">
        <v>89</v>
      </c>
      <c r="D49" s="256" t="s">
        <v>90</v>
      </c>
      <c r="E49" s="256">
        <v>852</v>
      </c>
      <c r="F49" s="256">
        <v>85295</v>
      </c>
      <c r="G49" s="44" t="s">
        <v>66</v>
      </c>
      <c r="H49" s="50">
        <f>H50+H54</f>
        <v>2617505</v>
      </c>
      <c r="I49" s="50">
        <f>I50+I54</f>
        <v>902249</v>
      </c>
    </row>
    <row r="50" spans="1:9" ht="12.75">
      <c r="A50" s="267"/>
      <c r="B50" s="268"/>
      <c r="C50" s="256"/>
      <c r="D50" s="256"/>
      <c r="E50" s="256"/>
      <c r="F50" s="256"/>
      <c r="G50" s="44" t="s">
        <v>68</v>
      </c>
      <c r="H50" s="50">
        <f>H51+H52+H53</f>
        <v>2439755</v>
      </c>
      <c r="I50" s="50">
        <f>I51+I52+I53</f>
        <v>902249</v>
      </c>
    </row>
    <row r="51" spans="1:9" ht="12.75">
      <c r="A51" s="267"/>
      <c r="B51" s="268"/>
      <c r="C51" s="256"/>
      <c r="D51" s="256"/>
      <c r="E51" s="256"/>
      <c r="F51" s="256"/>
      <c r="G51" s="46" t="s">
        <v>70</v>
      </c>
      <c r="H51" s="51">
        <v>101563</v>
      </c>
      <c r="I51" s="51">
        <v>25017</v>
      </c>
    </row>
    <row r="52" spans="1:9" ht="12.75">
      <c r="A52" s="267"/>
      <c r="B52" s="268"/>
      <c r="C52" s="256"/>
      <c r="D52" s="256"/>
      <c r="E52" s="256"/>
      <c r="F52" s="256"/>
      <c r="G52" s="46" t="s">
        <v>72</v>
      </c>
      <c r="H52" s="51">
        <v>114800</v>
      </c>
      <c r="I52" s="51">
        <v>44106</v>
      </c>
    </row>
    <row r="53" spans="1:9" ht="25.5">
      <c r="A53" s="267"/>
      <c r="B53" s="42" t="s">
        <v>91</v>
      </c>
      <c r="C53" s="256"/>
      <c r="D53" s="256"/>
      <c r="E53" s="256"/>
      <c r="F53" s="256"/>
      <c r="G53" s="48" t="s">
        <v>74</v>
      </c>
      <c r="H53" s="51">
        <v>2223392</v>
      </c>
      <c r="I53" s="51">
        <v>833126</v>
      </c>
    </row>
    <row r="54" spans="1:9" ht="12.75">
      <c r="A54" s="267"/>
      <c r="B54" s="42" t="s">
        <v>92</v>
      </c>
      <c r="C54" s="256"/>
      <c r="D54" s="256"/>
      <c r="E54" s="256"/>
      <c r="F54" s="256"/>
      <c r="G54" s="44" t="s">
        <v>75</v>
      </c>
      <c r="H54" s="50">
        <f>H55+H56+H57+H58</f>
        <v>177750</v>
      </c>
      <c r="I54" s="50">
        <f>I55+I56+I57+I58</f>
        <v>0</v>
      </c>
    </row>
    <row r="55" spans="1:9" ht="12.75">
      <c r="A55" s="267"/>
      <c r="B55" s="42" t="s">
        <v>93</v>
      </c>
      <c r="C55" s="256"/>
      <c r="D55" s="256"/>
      <c r="E55" s="256"/>
      <c r="F55" s="256"/>
      <c r="G55" s="46" t="s">
        <v>70</v>
      </c>
      <c r="H55" s="51">
        <v>0</v>
      </c>
      <c r="I55" s="51">
        <v>0</v>
      </c>
    </row>
    <row r="56" spans="1:9" ht="12.75">
      <c r="A56" s="267"/>
      <c r="B56" s="256" t="s">
        <v>94</v>
      </c>
      <c r="C56" s="256"/>
      <c r="D56" s="256"/>
      <c r="E56" s="256"/>
      <c r="F56" s="256"/>
      <c r="G56" s="46" t="s">
        <v>72</v>
      </c>
      <c r="H56" s="51">
        <v>8937</v>
      </c>
      <c r="I56" s="51">
        <v>0</v>
      </c>
    </row>
    <row r="57" spans="1:9" ht="25.5">
      <c r="A57" s="267"/>
      <c r="B57" s="256"/>
      <c r="C57" s="256"/>
      <c r="D57" s="256"/>
      <c r="E57" s="256"/>
      <c r="F57" s="256"/>
      <c r="G57" s="48" t="s">
        <v>74</v>
      </c>
      <c r="H57" s="51">
        <v>168813</v>
      </c>
      <c r="I57" s="51">
        <v>0</v>
      </c>
    </row>
    <row r="58" spans="1:9" ht="38.25">
      <c r="A58" s="267"/>
      <c r="B58" s="256"/>
      <c r="C58" s="256"/>
      <c r="D58" s="256"/>
      <c r="E58" s="256"/>
      <c r="F58" s="256"/>
      <c r="G58" s="42" t="s">
        <v>76</v>
      </c>
      <c r="H58" s="51">
        <v>0</v>
      </c>
      <c r="I58" s="51">
        <v>0</v>
      </c>
    </row>
    <row r="59" spans="1:9" ht="12.75">
      <c r="A59" s="240" t="s">
        <v>19</v>
      </c>
      <c r="B59" s="271" t="s">
        <v>95</v>
      </c>
      <c r="C59" s="243" t="s">
        <v>96</v>
      </c>
      <c r="D59" s="243" t="s">
        <v>97</v>
      </c>
      <c r="E59" s="251">
        <v>801</v>
      </c>
      <c r="F59" s="251">
        <v>80195</v>
      </c>
      <c r="G59" s="44" t="s">
        <v>66</v>
      </c>
      <c r="H59" s="50">
        <f>SUM(H60+H64)</f>
        <v>800310</v>
      </c>
      <c r="I59" s="50">
        <f>SUM(I60+I64)</f>
        <v>406470</v>
      </c>
    </row>
    <row r="60" spans="1:9" ht="12.75">
      <c r="A60" s="269"/>
      <c r="B60" s="272"/>
      <c r="C60" s="272"/>
      <c r="D60" s="272"/>
      <c r="E60" s="252"/>
      <c r="F60" s="252"/>
      <c r="G60" s="44" t="s">
        <v>68</v>
      </c>
      <c r="H60" s="50">
        <f>SUM(H61:H63)</f>
        <v>800310</v>
      </c>
      <c r="I60" s="50">
        <f>SUM(I61:I63)</f>
        <v>406470</v>
      </c>
    </row>
    <row r="61" spans="1:9" ht="12.75">
      <c r="A61" s="269"/>
      <c r="B61" s="272"/>
      <c r="C61" s="272"/>
      <c r="D61" s="272"/>
      <c r="E61" s="252"/>
      <c r="F61" s="252"/>
      <c r="G61" s="46" t="s">
        <v>70</v>
      </c>
      <c r="H61" s="51">
        <v>29811</v>
      </c>
      <c r="I61" s="51">
        <v>15780</v>
      </c>
    </row>
    <row r="62" spans="1:9" ht="12.75">
      <c r="A62" s="269"/>
      <c r="B62" s="273"/>
      <c r="C62" s="272"/>
      <c r="D62" s="272"/>
      <c r="E62" s="252"/>
      <c r="F62" s="252"/>
      <c r="G62" s="46" t="s">
        <v>72</v>
      </c>
      <c r="H62" s="51">
        <v>89</v>
      </c>
      <c r="I62" s="51">
        <v>70</v>
      </c>
    </row>
    <row r="63" spans="1:9" ht="25.5">
      <c r="A63" s="269"/>
      <c r="B63" s="42" t="s">
        <v>98</v>
      </c>
      <c r="C63" s="272"/>
      <c r="D63" s="272"/>
      <c r="E63" s="252"/>
      <c r="F63" s="252"/>
      <c r="G63" s="48" t="s">
        <v>74</v>
      </c>
      <c r="H63" s="51">
        <v>770410</v>
      </c>
      <c r="I63" s="51">
        <v>390620</v>
      </c>
    </row>
    <row r="64" spans="1:9" ht="12.75">
      <c r="A64" s="269"/>
      <c r="B64" s="243" t="s">
        <v>99</v>
      </c>
      <c r="C64" s="272"/>
      <c r="D64" s="272"/>
      <c r="E64" s="252"/>
      <c r="F64" s="252"/>
      <c r="G64" s="44" t="s">
        <v>75</v>
      </c>
      <c r="H64" s="50">
        <f>SUM(H65:H68)</f>
        <v>0</v>
      </c>
      <c r="I64" s="50">
        <f>SUM(I65:I68)</f>
        <v>0</v>
      </c>
    </row>
    <row r="65" spans="1:9" ht="12.75">
      <c r="A65" s="269"/>
      <c r="B65" s="272"/>
      <c r="C65" s="272"/>
      <c r="D65" s="272"/>
      <c r="E65" s="252"/>
      <c r="F65" s="252"/>
      <c r="G65" s="46" t="s">
        <v>70</v>
      </c>
      <c r="H65" s="51">
        <v>0</v>
      </c>
      <c r="I65" s="51">
        <v>0</v>
      </c>
    </row>
    <row r="66" spans="1:9" ht="12.75">
      <c r="A66" s="269"/>
      <c r="B66" s="272"/>
      <c r="C66" s="272"/>
      <c r="D66" s="272"/>
      <c r="E66" s="252"/>
      <c r="F66" s="252"/>
      <c r="G66" s="46" t="s">
        <v>72</v>
      </c>
      <c r="H66" s="51">
        <v>0</v>
      </c>
      <c r="I66" s="51">
        <v>0</v>
      </c>
    </row>
    <row r="67" spans="1:9" ht="25.5">
      <c r="A67" s="269"/>
      <c r="B67" s="272"/>
      <c r="C67" s="272"/>
      <c r="D67" s="272"/>
      <c r="E67" s="252"/>
      <c r="F67" s="252"/>
      <c r="G67" s="48" t="s">
        <v>74</v>
      </c>
      <c r="H67" s="51">
        <v>0</v>
      </c>
      <c r="I67" s="51">
        <v>0</v>
      </c>
    </row>
    <row r="68" spans="1:9" ht="38.25">
      <c r="A68" s="270"/>
      <c r="B68" s="273"/>
      <c r="C68" s="273"/>
      <c r="D68" s="273"/>
      <c r="E68" s="274"/>
      <c r="F68" s="274"/>
      <c r="G68" s="42" t="s">
        <v>76</v>
      </c>
      <c r="H68" s="51">
        <v>0</v>
      </c>
      <c r="I68" s="51">
        <v>0</v>
      </c>
    </row>
    <row r="69" spans="1:9" ht="12.75">
      <c r="A69" s="240" t="s">
        <v>20</v>
      </c>
      <c r="B69" s="271" t="s">
        <v>100</v>
      </c>
      <c r="C69" s="251">
        <v>2012</v>
      </c>
      <c r="D69" s="243" t="s">
        <v>101</v>
      </c>
      <c r="E69" s="251">
        <v>921</v>
      </c>
      <c r="F69" s="251">
        <v>92195</v>
      </c>
      <c r="G69" s="44" t="s">
        <v>66</v>
      </c>
      <c r="H69" s="50">
        <f>SUM(H70+H74)</f>
        <v>23594</v>
      </c>
      <c r="I69" s="50">
        <f>SUM(I70+I74)</f>
        <v>23594</v>
      </c>
    </row>
    <row r="70" spans="1:9" ht="12.75">
      <c r="A70" s="247"/>
      <c r="B70" s="275"/>
      <c r="C70" s="277"/>
      <c r="D70" s="275"/>
      <c r="E70" s="252"/>
      <c r="F70" s="252"/>
      <c r="G70" s="44" t="s">
        <v>68</v>
      </c>
      <c r="H70" s="50">
        <f>SUM(H71:H73)</f>
        <v>23594</v>
      </c>
      <c r="I70" s="50">
        <f>SUM(I71:I73)</f>
        <v>23594</v>
      </c>
    </row>
    <row r="71" spans="1:9" ht="12.75">
      <c r="A71" s="247"/>
      <c r="B71" s="275"/>
      <c r="C71" s="277"/>
      <c r="D71" s="275"/>
      <c r="E71" s="252"/>
      <c r="F71" s="252"/>
      <c r="G71" s="46" t="s">
        <v>70</v>
      </c>
      <c r="H71" s="51">
        <v>5707</v>
      </c>
      <c r="I71" s="51">
        <f>H71</f>
        <v>5707</v>
      </c>
    </row>
    <row r="72" spans="1:9" ht="12.75">
      <c r="A72" s="247"/>
      <c r="B72" s="276"/>
      <c r="C72" s="277"/>
      <c r="D72" s="275"/>
      <c r="E72" s="252"/>
      <c r="F72" s="252"/>
      <c r="G72" s="46" t="s">
        <v>72</v>
      </c>
      <c r="H72" s="51">
        <v>0</v>
      </c>
      <c r="I72" s="51">
        <v>0</v>
      </c>
    </row>
    <row r="73" spans="1:9" ht="25.5">
      <c r="A73" s="247"/>
      <c r="B73" s="54" t="s">
        <v>102</v>
      </c>
      <c r="C73" s="277"/>
      <c r="D73" s="275"/>
      <c r="E73" s="252"/>
      <c r="F73" s="252"/>
      <c r="G73" s="48" t="s">
        <v>74</v>
      </c>
      <c r="H73" s="51">
        <v>17887</v>
      </c>
      <c r="I73" s="51">
        <f>H73</f>
        <v>17887</v>
      </c>
    </row>
    <row r="74" spans="1:9" ht="12.75">
      <c r="A74" s="247"/>
      <c r="B74" s="43" t="s">
        <v>103</v>
      </c>
      <c r="C74" s="277"/>
      <c r="D74" s="275"/>
      <c r="E74" s="252"/>
      <c r="F74" s="252"/>
      <c r="G74" s="44" t="s">
        <v>75</v>
      </c>
      <c r="H74" s="50">
        <f>SUM(H75:H78)</f>
        <v>0</v>
      </c>
      <c r="I74" s="50">
        <f>SUM(I75:I78)</f>
        <v>0</v>
      </c>
    </row>
    <row r="75" spans="1:9" ht="12.75">
      <c r="A75" s="247"/>
      <c r="B75" s="280" t="s">
        <v>104</v>
      </c>
      <c r="C75" s="277"/>
      <c r="D75" s="275"/>
      <c r="E75" s="252"/>
      <c r="F75" s="252"/>
      <c r="G75" s="46" t="s">
        <v>70</v>
      </c>
      <c r="H75" s="51">
        <v>0</v>
      </c>
      <c r="I75" s="51">
        <v>0</v>
      </c>
    </row>
    <row r="76" spans="1:9" ht="12.75">
      <c r="A76" s="247"/>
      <c r="B76" s="280"/>
      <c r="C76" s="277"/>
      <c r="D76" s="275"/>
      <c r="E76" s="252"/>
      <c r="F76" s="252"/>
      <c r="G76" s="46" t="s">
        <v>72</v>
      </c>
      <c r="H76" s="51">
        <v>0</v>
      </c>
      <c r="I76" s="51">
        <v>0</v>
      </c>
    </row>
    <row r="77" spans="1:9" ht="24" customHeight="1">
      <c r="A77" s="247"/>
      <c r="B77" s="280"/>
      <c r="C77" s="277"/>
      <c r="D77" s="275"/>
      <c r="E77" s="252"/>
      <c r="F77" s="252"/>
      <c r="G77" s="48" t="s">
        <v>74</v>
      </c>
      <c r="H77" s="51">
        <v>0</v>
      </c>
      <c r="I77" s="51">
        <v>0</v>
      </c>
    </row>
    <row r="78" spans="1:9" ht="101.25" customHeight="1">
      <c r="A78" s="248"/>
      <c r="B78" s="55" t="s">
        <v>105</v>
      </c>
      <c r="C78" s="278"/>
      <c r="D78" s="276"/>
      <c r="E78" s="279"/>
      <c r="F78" s="279"/>
      <c r="G78" s="42" t="s">
        <v>76</v>
      </c>
      <c r="H78" s="51">
        <v>0</v>
      </c>
      <c r="I78" s="51">
        <v>0</v>
      </c>
    </row>
    <row r="79" spans="1:9" ht="30" customHeight="1">
      <c r="A79" s="240" t="s">
        <v>45</v>
      </c>
      <c r="B79" s="271" t="s">
        <v>106</v>
      </c>
      <c r="C79" s="251" t="s">
        <v>107</v>
      </c>
      <c r="D79" s="243" t="s">
        <v>13</v>
      </c>
      <c r="E79" s="251">
        <v>700</v>
      </c>
      <c r="F79" s="251">
        <v>70005</v>
      </c>
      <c r="G79" s="44" t="s">
        <v>66</v>
      </c>
      <c r="H79" s="50">
        <f>SUM(H80+H84)</f>
        <v>6466114</v>
      </c>
      <c r="I79" s="50">
        <f>SUM(I80+I84)</f>
        <v>15000</v>
      </c>
    </row>
    <row r="80" spans="1:9" ht="30" customHeight="1">
      <c r="A80" s="247"/>
      <c r="B80" s="275"/>
      <c r="C80" s="277"/>
      <c r="D80" s="275"/>
      <c r="E80" s="252"/>
      <c r="F80" s="252"/>
      <c r="G80" s="44" t="s">
        <v>68</v>
      </c>
      <c r="H80" s="50">
        <f>SUM(H81:H83)</f>
        <v>0</v>
      </c>
      <c r="I80" s="50">
        <f>SUM(I81:I83)</f>
        <v>0</v>
      </c>
    </row>
    <row r="81" spans="1:9" ht="30" customHeight="1">
      <c r="A81" s="247"/>
      <c r="B81" s="275"/>
      <c r="C81" s="277"/>
      <c r="D81" s="275"/>
      <c r="E81" s="252"/>
      <c r="F81" s="252"/>
      <c r="G81" s="46" t="s">
        <v>70</v>
      </c>
      <c r="H81" s="51">
        <v>0</v>
      </c>
      <c r="I81" s="51">
        <f>H81</f>
        <v>0</v>
      </c>
    </row>
    <row r="82" spans="1:9" ht="30" customHeight="1">
      <c r="A82" s="247"/>
      <c r="B82" s="276"/>
      <c r="C82" s="277"/>
      <c r="D82" s="275"/>
      <c r="E82" s="252"/>
      <c r="F82" s="252"/>
      <c r="G82" s="46" t="s">
        <v>72</v>
      </c>
      <c r="H82" s="51">
        <v>0</v>
      </c>
      <c r="I82" s="51">
        <v>0</v>
      </c>
    </row>
    <row r="83" spans="1:9" ht="30" customHeight="1">
      <c r="A83" s="247"/>
      <c r="B83" s="271" t="s">
        <v>108</v>
      </c>
      <c r="C83" s="277"/>
      <c r="D83" s="275"/>
      <c r="E83" s="252"/>
      <c r="F83" s="252"/>
      <c r="G83" s="48" t="s">
        <v>74</v>
      </c>
      <c r="H83" s="51">
        <v>0</v>
      </c>
      <c r="I83" s="51">
        <f>H83</f>
        <v>0</v>
      </c>
    </row>
    <row r="84" spans="1:9" ht="30" customHeight="1">
      <c r="A84" s="247"/>
      <c r="B84" s="281"/>
      <c r="C84" s="277"/>
      <c r="D84" s="275"/>
      <c r="E84" s="252"/>
      <c r="F84" s="252"/>
      <c r="G84" s="44" t="s">
        <v>75</v>
      </c>
      <c r="H84" s="50">
        <f>SUM(H85:H88)</f>
        <v>6466114</v>
      </c>
      <c r="I84" s="50">
        <f>SUM(I85:I88)</f>
        <v>15000</v>
      </c>
    </row>
    <row r="85" spans="1:9" ht="30" customHeight="1">
      <c r="A85" s="247"/>
      <c r="B85" s="281" t="s">
        <v>109</v>
      </c>
      <c r="C85" s="277"/>
      <c r="D85" s="275"/>
      <c r="E85" s="252"/>
      <c r="F85" s="252"/>
      <c r="G85" s="46" t="s">
        <v>70</v>
      </c>
      <c r="H85" s="51">
        <v>3233058</v>
      </c>
      <c r="I85" s="51">
        <v>7500</v>
      </c>
    </row>
    <row r="86" spans="1:9" ht="30" customHeight="1">
      <c r="A86" s="247"/>
      <c r="B86" s="281"/>
      <c r="C86" s="277"/>
      <c r="D86" s="275"/>
      <c r="E86" s="252"/>
      <c r="F86" s="252"/>
      <c r="G86" s="46" t="s">
        <v>72</v>
      </c>
      <c r="H86" s="51">
        <v>0</v>
      </c>
      <c r="I86" s="51">
        <v>0</v>
      </c>
    </row>
    <row r="87" spans="1:9" ht="30" customHeight="1">
      <c r="A87" s="247"/>
      <c r="B87" s="52"/>
      <c r="C87" s="277"/>
      <c r="D87" s="275"/>
      <c r="E87" s="252"/>
      <c r="F87" s="252"/>
      <c r="G87" s="48" t="s">
        <v>74</v>
      </c>
      <c r="H87" s="51">
        <v>3233056</v>
      </c>
      <c r="I87" s="51">
        <v>7500</v>
      </c>
    </row>
    <row r="88" spans="1:9" ht="39" customHeight="1">
      <c r="A88" s="248"/>
      <c r="B88" s="55"/>
      <c r="C88" s="278"/>
      <c r="D88" s="276"/>
      <c r="E88" s="279"/>
      <c r="F88" s="279"/>
      <c r="G88" s="42" t="s">
        <v>76</v>
      </c>
      <c r="H88" s="51">
        <v>0</v>
      </c>
      <c r="I88" s="51">
        <v>0</v>
      </c>
    </row>
    <row r="89" spans="1:9" ht="39" customHeight="1">
      <c r="A89" s="296" t="s">
        <v>46</v>
      </c>
      <c r="B89" s="271" t="s">
        <v>100</v>
      </c>
      <c r="C89" s="251" t="s">
        <v>112</v>
      </c>
      <c r="D89" s="243" t="s">
        <v>101</v>
      </c>
      <c r="E89" s="251">
        <v>921</v>
      </c>
      <c r="F89" s="251">
        <v>92195</v>
      </c>
      <c r="G89" s="44" t="s">
        <v>66</v>
      </c>
      <c r="H89" s="51">
        <f>H90+H94</f>
        <v>18894</v>
      </c>
      <c r="I89" s="51">
        <f>I90+I94</f>
        <v>11129</v>
      </c>
    </row>
    <row r="90" spans="1:9" ht="39" customHeight="1">
      <c r="A90" s="269"/>
      <c r="B90" s="272"/>
      <c r="C90" s="297"/>
      <c r="D90" s="272"/>
      <c r="E90" s="252"/>
      <c r="F90" s="252"/>
      <c r="G90" s="44" t="s">
        <v>68</v>
      </c>
      <c r="H90" s="51">
        <f>H91+H93</f>
        <v>18894</v>
      </c>
      <c r="I90" s="51">
        <f>I91+I93</f>
        <v>11129</v>
      </c>
    </row>
    <row r="91" spans="1:9" ht="39" customHeight="1">
      <c r="A91" s="269"/>
      <c r="B91" s="272"/>
      <c r="C91" s="297"/>
      <c r="D91" s="272"/>
      <c r="E91" s="252"/>
      <c r="F91" s="252"/>
      <c r="G91" s="46" t="s">
        <v>70</v>
      </c>
      <c r="H91" s="51">
        <v>4096</v>
      </c>
      <c r="I91" s="51">
        <v>2772</v>
      </c>
    </row>
    <row r="92" spans="1:9" ht="39" customHeight="1">
      <c r="A92" s="269"/>
      <c r="B92" s="273"/>
      <c r="C92" s="297"/>
      <c r="D92" s="272"/>
      <c r="E92" s="252"/>
      <c r="F92" s="252"/>
      <c r="G92" s="46" t="s">
        <v>72</v>
      </c>
      <c r="H92" s="51">
        <v>0</v>
      </c>
      <c r="I92" s="51">
        <f>H92</f>
        <v>0</v>
      </c>
    </row>
    <row r="93" spans="1:9" ht="39" customHeight="1">
      <c r="A93" s="269"/>
      <c r="B93" s="54" t="s">
        <v>102</v>
      </c>
      <c r="C93" s="297"/>
      <c r="D93" s="272"/>
      <c r="E93" s="252"/>
      <c r="F93" s="252"/>
      <c r="G93" s="48" t="s">
        <v>74</v>
      </c>
      <c r="H93" s="51">
        <v>14798</v>
      </c>
      <c r="I93" s="51">
        <v>8357</v>
      </c>
    </row>
    <row r="94" spans="1:9" ht="39" customHeight="1">
      <c r="A94" s="269"/>
      <c r="B94" s="43" t="s">
        <v>103</v>
      </c>
      <c r="C94" s="297"/>
      <c r="D94" s="272"/>
      <c r="E94" s="252"/>
      <c r="F94" s="252"/>
      <c r="G94" s="44" t="s">
        <v>75</v>
      </c>
      <c r="H94" s="50">
        <f>SUM(H95:H98)</f>
        <v>0</v>
      </c>
      <c r="I94" s="50">
        <f>SUM(I95:I98)</f>
        <v>0</v>
      </c>
    </row>
    <row r="95" spans="1:9" ht="39" customHeight="1">
      <c r="A95" s="269"/>
      <c r="B95" s="295" t="s">
        <v>104</v>
      </c>
      <c r="C95" s="297"/>
      <c r="D95" s="272"/>
      <c r="E95" s="252"/>
      <c r="F95" s="252"/>
      <c r="G95" s="46" t="s">
        <v>70</v>
      </c>
      <c r="H95" s="51">
        <v>0</v>
      </c>
      <c r="I95" s="51">
        <v>0</v>
      </c>
    </row>
    <row r="96" spans="1:9" ht="39" customHeight="1">
      <c r="A96" s="269"/>
      <c r="B96" s="295"/>
      <c r="C96" s="297"/>
      <c r="D96" s="272"/>
      <c r="E96" s="252"/>
      <c r="F96" s="252"/>
      <c r="G96" s="46" t="s">
        <v>72</v>
      </c>
      <c r="H96" s="51">
        <v>0</v>
      </c>
      <c r="I96" s="51">
        <v>0</v>
      </c>
    </row>
    <row r="97" spans="1:9" ht="39" customHeight="1">
      <c r="A97" s="269"/>
      <c r="B97" s="295"/>
      <c r="C97" s="297"/>
      <c r="D97" s="272"/>
      <c r="E97" s="252"/>
      <c r="F97" s="252"/>
      <c r="G97" s="48" t="s">
        <v>74</v>
      </c>
      <c r="H97" s="51">
        <v>0</v>
      </c>
      <c r="I97" s="51">
        <v>0</v>
      </c>
    </row>
    <row r="98" spans="1:9" ht="55.5" customHeight="1">
      <c r="A98" s="270"/>
      <c r="B98" s="84" t="s">
        <v>111</v>
      </c>
      <c r="C98" s="298"/>
      <c r="D98" s="273"/>
      <c r="E98" s="274"/>
      <c r="F98" s="274"/>
      <c r="G98" s="42" t="s">
        <v>76</v>
      </c>
      <c r="H98" s="51">
        <v>0</v>
      </c>
      <c r="I98" s="51">
        <v>0</v>
      </c>
    </row>
    <row r="99" spans="1:9" ht="15.75">
      <c r="A99" s="56"/>
      <c r="B99" s="57" t="s">
        <v>110</v>
      </c>
      <c r="C99" s="288"/>
      <c r="D99" s="289"/>
      <c r="E99" s="289"/>
      <c r="F99" s="289"/>
      <c r="G99" s="290"/>
      <c r="H99" s="58">
        <f>H100+H106</f>
        <v>23266397</v>
      </c>
      <c r="I99" s="58">
        <f>I100+I106</f>
        <v>6792153</v>
      </c>
    </row>
    <row r="100" spans="1:9" ht="12.75" customHeight="1">
      <c r="A100" s="53"/>
      <c r="B100" s="44" t="s">
        <v>68</v>
      </c>
      <c r="C100" s="291"/>
      <c r="D100" s="292"/>
      <c r="E100" s="292"/>
      <c r="F100" s="292"/>
      <c r="G100" s="293"/>
      <c r="H100" s="50">
        <f>H60+H50+H39+H29+H19+H9+H70+H80+H90</f>
        <v>5603881</v>
      </c>
      <c r="I100" s="50">
        <f>I60+I50+I39+I29+I19+I9+I70+I80+I90</f>
        <v>2638490</v>
      </c>
    </row>
    <row r="101" spans="1:9" ht="12.75">
      <c r="A101" s="53"/>
      <c r="B101" s="46" t="s">
        <v>70</v>
      </c>
      <c r="C101" s="282"/>
      <c r="D101" s="283"/>
      <c r="E101" s="283"/>
      <c r="F101" s="283"/>
      <c r="G101" s="284"/>
      <c r="H101" s="51">
        <f>H61+H51+H40+H30+H20+H10+H71+H81+H91</f>
        <v>141177</v>
      </c>
      <c r="I101" s="51">
        <f>I61+I51+I40+I30+I20+I10+I71+I81+I91</f>
        <v>49276</v>
      </c>
    </row>
    <row r="102" spans="1:9" ht="12.75">
      <c r="A102" s="53"/>
      <c r="B102" s="46" t="s">
        <v>72</v>
      </c>
      <c r="C102" s="282"/>
      <c r="D102" s="283"/>
      <c r="E102" s="283"/>
      <c r="F102" s="283"/>
      <c r="G102" s="284"/>
      <c r="H102" s="51">
        <f>H62+H52+H41+H31+H21+H11+H92</f>
        <v>904538</v>
      </c>
      <c r="I102" s="51">
        <f>I62+I52+I41+I31+I21+I11+I92</f>
        <v>367938</v>
      </c>
    </row>
    <row r="103" spans="1:9" ht="42.75" customHeight="1">
      <c r="A103" s="53"/>
      <c r="B103" s="48" t="s">
        <v>74</v>
      </c>
      <c r="C103" s="282"/>
      <c r="D103" s="283"/>
      <c r="E103" s="283"/>
      <c r="F103" s="283"/>
      <c r="G103" s="284"/>
      <c r="H103" s="51">
        <f>H63+H53+H42+H32+H22+H12+H73+H83+H93</f>
        <v>4558166</v>
      </c>
      <c r="I103" s="51">
        <f>I63+I53+I42+I32+I22+I12+I73+I83+I93</f>
        <v>2221276</v>
      </c>
    </row>
    <row r="104" spans="1:9" ht="56.25" customHeight="1">
      <c r="A104" s="53"/>
      <c r="B104" s="42" t="s">
        <v>76</v>
      </c>
      <c r="C104" s="282"/>
      <c r="D104" s="283"/>
      <c r="E104" s="283"/>
      <c r="F104" s="283"/>
      <c r="G104" s="284"/>
      <c r="H104" s="51">
        <v>0</v>
      </c>
      <c r="I104" s="51">
        <v>0</v>
      </c>
    </row>
    <row r="105" spans="1:9" ht="12.75">
      <c r="A105" s="53"/>
      <c r="B105" s="59"/>
      <c r="C105" s="282"/>
      <c r="D105" s="283"/>
      <c r="E105" s="283"/>
      <c r="F105" s="283"/>
      <c r="G105" s="284"/>
      <c r="H105" s="51"/>
      <c r="I105" s="51"/>
    </row>
    <row r="106" spans="1:9" ht="12.75">
      <c r="A106" s="53"/>
      <c r="B106" s="60" t="s">
        <v>75</v>
      </c>
      <c r="C106" s="291"/>
      <c r="D106" s="292"/>
      <c r="E106" s="292"/>
      <c r="F106" s="292"/>
      <c r="G106" s="293"/>
      <c r="H106" s="50">
        <f>H64+H54+H43+H33+H23+H13+H84+H94</f>
        <v>17662516</v>
      </c>
      <c r="I106" s="50">
        <f>I64+I54+I43+I33+I23+I13+I84+I94</f>
        <v>4153663</v>
      </c>
    </row>
    <row r="107" spans="1:9" ht="12.75">
      <c r="A107" s="53"/>
      <c r="B107" s="61" t="s">
        <v>70</v>
      </c>
      <c r="C107" s="282"/>
      <c r="D107" s="283"/>
      <c r="E107" s="283"/>
      <c r="F107" s="283"/>
      <c r="G107" s="284"/>
      <c r="H107" s="51">
        <f>H65+H55+H44+H34+H24+H14+H85+H95</f>
        <v>5393402</v>
      </c>
      <c r="I107" s="51">
        <f>I65+I55+I44+I34+I24+I14+I85+I95</f>
        <v>1412497</v>
      </c>
    </row>
    <row r="108" spans="1:9" ht="12.75">
      <c r="A108" s="53"/>
      <c r="B108" s="61" t="s">
        <v>72</v>
      </c>
      <c r="C108" s="282"/>
      <c r="D108" s="285"/>
      <c r="E108" s="285"/>
      <c r="F108" s="285"/>
      <c r="G108" s="286"/>
      <c r="H108" s="51">
        <f>H66+H56+H45+H35+H25+H15+H96</f>
        <v>768789</v>
      </c>
      <c r="I108" s="51">
        <f>I66+I56+I45+I35+I25+I15+I96</f>
        <v>0</v>
      </c>
    </row>
    <row r="109" spans="1:9" ht="41.25" customHeight="1">
      <c r="A109" s="53"/>
      <c r="B109" s="62" t="s">
        <v>74</v>
      </c>
      <c r="C109" s="282"/>
      <c r="D109" s="285"/>
      <c r="E109" s="285"/>
      <c r="F109" s="285"/>
      <c r="G109" s="286"/>
      <c r="H109" s="51">
        <f>H67+H57+H46+H36+H26+H16+H87+H97</f>
        <v>11500325</v>
      </c>
      <c r="I109" s="51">
        <f>I67+I57+I46+I36+I26+I16+I87+I97</f>
        <v>2741166</v>
      </c>
    </row>
    <row r="110" spans="1:9" ht="54" customHeight="1">
      <c r="A110" s="53"/>
      <c r="B110" s="59" t="s">
        <v>76</v>
      </c>
      <c r="C110" s="256"/>
      <c r="D110" s="287"/>
      <c r="E110" s="287"/>
      <c r="F110" s="287"/>
      <c r="G110" s="287"/>
      <c r="H110" s="51">
        <f>H68+H58+H47+H37+H27+H17</f>
        <v>0</v>
      </c>
      <c r="I110" s="51">
        <f>I68+I58+I47+I37+I27+I17</f>
        <v>0</v>
      </c>
    </row>
    <row r="111" spans="1:9" ht="12.75">
      <c r="A111" s="63"/>
      <c r="B111" s="63"/>
      <c r="C111" s="63"/>
      <c r="D111" s="63"/>
      <c r="E111" s="63"/>
      <c r="F111" s="63"/>
      <c r="G111" s="63"/>
      <c r="H111" s="63"/>
      <c r="I111" s="63"/>
    </row>
    <row r="112" spans="1:9" ht="29.25" customHeight="1">
      <c r="A112" s="64"/>
      <c r="B112" s="294"/>
      <c r="C112" s="294"/>
      <c r="D112" s="294"/>
      <c r="E112" s="294"/>
      <c r="F112" s="294"/>
      <c r="G112" s="294"/>
      <c r="H112" s="294"/>
      <c r="I112" s="294"/>
    </row>
  </sheetData>
  <sheetProtection/>
  <mergeCells count="87">
    <mergeCell ref="B112:I112"/>
    <mergeCell ref="B89:B92"/>
    <mergeCell ref="B95:B97"/>
    <mergeCell ref="A89:A98"/>
    <mergeCell ref="C89:C98"/>
    <mergeCell ref="D89:D98"/>
    <mergeCell ref="E89:E98"/>
    <mergeCell ref="F89:F98"/>
    <mergeCell ref="C105:G105"/>
    <mergeCell ref="C106:G106"/>
    <mergeCell ref="C107:G107"/>
    <mergeCell ref="C108:G108"/>
    <mergeCell ref="C109:G109"/>
    <mergeCell ref="C110:G110"/>
    <mergeCell ref="C99:G99"/>
    <mergeCell ref="C100:G100"/>
    <mergeCell ref="C101:G101"/>
    <mergeCell ref="C102:G102"/>
    <mergeCell ref="C103:G103"/>
    <mergeCell ref="C104:G104"/>
    <mergeCell ref="A79:A88"/>
    <mergeCell ref="B79:B82"/>
    <mergeCell ref="C79:C88"/>
    <mergeCell ref="D79:D88"/>
    <mergeCell ref="E79:E88"/>
    <mergeCell ref="F79:F88"/>
    <mergeCell ref="B83:B84"/>
    <mergeCell ref="B85:B86"/>
    <mergeCell ref="A69:A78"/>
    <mergeCell ref="B69:B72"/>
    <mergeCell ref="C69:C78"/>
    <mergeCell ref="D69:D78"/>
    <mergeCell ref="E69:E78"/>
    <mergeCell ref="F69:F78"/>
    <mergeCell ref="B75:B77"/>
    <mergeCell ref="A59:A68"/>
    <mergeCell ref="B59:B62"/>
    <mergeCell ref="C59:C68"/>
    <mergeCell ref="D59:D68"/>
    <mergeCell ref="E59:E68"/>
    <mergeCell ref="F59:F68"/>
    <mergeCell ref="B64:B68"/>
    <mergeCell ref="G47:G48"/>
    <mergeCell ref="H47:H48"/>
    <mergeCell ref="I47:I48"/>
    <mergeCell ref="A49:A58"/>
    <mergeCell ref="B49:B52"/>
    <mergeCell ref="C49:C58"/>
    <mergeCell ref="D49:D58"/>
    <mergeCell ref="E49:E58"/>
    <mergeCell ref="F49:F58"/>
    <mergeCell ref="B56:B58"/>
    <mergeCell ref="A38:A48"/>
    <mergeCell ref="B38:B48"/>
    <mergeCell ref="C38:C48"/>
    <mergeCell ref="D38:D48"/>
    <mergeCell ref="E38:E48"/>
    <mergeCell ref="F38:F48"/>
    <mergeCell ref="A28:A37"/>
    <mergeCell ref="B28:B31"/>
    <mergeCell ref="C28:C37"/>
    <mergeCell ref="D28:D37"/>
    <mergeCell ref="E28:E37"/>
    <mergeCell ref="F28:F37"/>
    <mergeCell ref="B34:B37"/>
    <mergeCell ref="A18:A27"/>
    <mergeCell ref="C18:C27"/>
    <mergeCell ref="D18:D27"/>
    <mergeCell ref="E18:E27"/>
    <mergeCell ref="F18:F27"/>
    <mergeCell ref="B19:B20"/>
    <mergeCell ref="B21:B27"/>
    <mergeCell ref="A8:A17"/>
    <mergeCell ref="C8:C17"/>
    <mergeCell ref="D8:D17"/>
    <mergeCell ref="E8:E17"/>
    <mergeCell ref="F8:F17"/>
    <mergeCell ref="B12:B17"/>
    <mergeCell ref="A1:I3"/>
    <mergeCell ref="A5:A6"/>
    <mergeCell ref="B5:B6"/>
    <mergeCell ref="C5:C6"/>
    <mergeCell ref="D5:D6"/>
    <mergeCell ref="E5:E6"/>
    <mergeCell ref="F5:F6"/>
    <mergeCell ref="G5:H5"/>
    <mergeCell ref="I5:I6"/>
  </mergeCells>
  <printOptions/>
  <pageMargins left="0.7" right="0.7" top="0.75" bottom="0.75" header="0.3" footer="0.3"/>
  <pageSetup horizontalDpi="600" verticalDpi="600" orientation="portrait" paperSize="9" scale="59" r:id="rId1"/>
  <headerFooter>
    <oddHeader>&amp;RZałącznik nr &amp;A
do uchwały Rady Powiatu w Opatowie nr ...............
z dnia 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Q35"/>
  <sheetViews>
    <sheetView view="pageLayout" zoomScale="110" zoomScaleNormal="110" zoomScalePageLayoutView="110" workbookViewId="0" topLeftCell="A1">
      <selection activeCell="I15" sqref="I15"/>
    </sheetView>
  </sheetViews>
  <sheetFormatPr defaultColWidth="9.33203125" defaultRowHeight="12.75"/>
  <cols>
    <col min="1" max="3" width="10.83203125" style="0" customWidth="1"/>
    <col min="4" max="10" width="15.83203125" style="0" customWidth="1"/>
    <col min="11" max="16" width="10.83203125" style="0" customWidth="1"/>
  </cols>
  <sheetData>
    <row r="3" spans="1:17" ht="18">
      <c r="A3" s="299" t="s">
        <v>21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9"/>
    </row>
    <row r="4" spans="1:17" ht="18">
      <c r="A4" s="10"/>
      <c r="B4" s="10"/>
      <c r="C4" s="10"/>
      <c r="D4" s="10"/>
      <c r="E4" s="10"/>
      <c r="F4" s="10"/>
      <c r="G4" s="10"/>
      <c r="H4" s="11"/>
      <c r="I4" s="11"/>
      <c r="J4" s="11"/>
      <c r="K4" s="12"/>
      <c r="L4" s="12"/>
      <c r="M4" s="12"/>
      <c r="N4" s="12"/>
      <c r="O4" s="12"/>
      <c r="P4" s="12"/>
      <c r="Q4" s="12"/>
    </row>
    <row r="5" spans="1:17" ht="12.75">
      <c r="A5" s="13"/>
      <c r="B5" s="13"/>
      <c r="C5" s="13"/>
      <c r="D5" s="13"/>
      <c r="E5" s="13"/>
      <c r="F5" s="13"/>
      <c r="G5" s="14"/>
      <c r="H5" s="14"/>
      <c r="I5" s="14"/>
      <c r="J5" s="14"/>
      <c r="K5" s="14"/>
      <c r="L5" s="15"/>
      <c r="M5" s="15"/>
      <c r="N5" s="15"/>
      <c r="O5" s="15"/>
      <c r="P5" s="16" t="s">
        <v>22</v>
      </c>
      <c r="Q5" s="8"/>
    </row>
    <row r="6" spans="1:17" ht="12.75">
      <c r="A6" s="300" t="s">
        <v>1</v>
      </c>
      <c r="B6" s="300" t="s">
        <v>2</v>
      </c>
      <c r="C6" s="300" t="s">
        <v>3</v>
      </c>
      <c r="D6" s="300" t="s">
        <v>23</v>
      </c>
      <c r="E6" s="303" t="s">
        <v>24</v>
      </c>
      <c r="F6" s="306" t="s">
        <v>4</v>
      </c>
      <c r="G6" s="307"/>
      <c r="H6" s="307"/>
      <c r="I6" s="307"/>
      <c r="J6" s="307"/>
      <c r="K6" s="307"/>
      <c r="L6" s="307"/>
      <c r="M6" s="307"/>
      <c r="N6" s="307"/>
      <c r="O6" s="307"/>
      <c r="P6" s="308"/>
      <c r="Q6" s="8"/>
    </row>
    <row r="7" spans="1:17" ht="12.75">
      <c r="A7" s="301"/>
      <c r="B7" s="301"/>
      <c r="C7" s="301"/>
      <c r="D7" s="301"/>
      <c r="E7" s="304"/>
      <c r="F7" s="303" t="s">
        <v>25</v>
      </c>
      <c r="G7" s="309" t="s">
        <v>4</v>
      </c>
      <c r="H7" s="309"/>
      <c r="I7" s="309"/>
      <c r="J7" s="309"/>
      <c r="K7" s="309"/>
      <c r="L7" s="303" t="s">
        <v>26</v>
      </c>
      <c r="M7" s="311" t="s">
        <v>4</v>
      </c>
      <c r="N7" s="312"/>
      <c r="O7" s="312"/>
      <c r="P7" s="313"/>
      <c r="Q7" s="8"/>
    </row>
    <row r="8" spans="1:17" ht="12.75">
      <c r="A8" s="301"/>
      <c r="B8" s="301"/>
      <c r="C8" s="301"/>
      <c r="D8" s="301"/>
      <c r="E8" s="304"/>
      <c r="F8" s="304"/>
      <c r="G8" s="306" t="s">
        <v>27</v>
      </c>
      <c r="H8" s="308"/>
      <c r="I8" s="303" t="s">
        <v>28</v>
      </c>
      <c r="J8" s="303" t="s">
        <v>29</v>
      </c>
      <c r="K8" s="303" t="s">
        <v>30</v>
      </c>
      <c r="L8" s="304"/>
      <c r="M8" s="306" t="s">
        <v>5</v>
      </c>
      <c r="N8" s="2" t="s">
        <v>6</v>
      </c>
      <c r="O8" s="309" t="s">
        <v>31</v>
      </c>
      <c r="P8" s="309" t="s">
        <v>32</v>
      </c>
      <c r="Q8" s="8"/>
    </row>
    <row r="9" spans="1:17" ht="84">
      <c r="A9" s="302"/>
      <c r="B9" s="302"/>
      <c r="C9" s="302"/>
      <c r="D9" s="302"/>
      <c r="E9" s="305"/>
      <c r="F9" s="305"/>
      <c r="G9" s="4" t="s">
        <v>8</v>
      </c>
      <c r="H9" s="4" t="s">
        <v>33</v>
      </c>
      <c r="I9" s="305"/>
      <c r="J9" s="305"/>
      <c r="K9" s="305"/>
      <c r="L9" s="305"/>
      <c r="M9" s="309"/>
      <c r="N9" s="3" t="s">
        <v>7</v>
      </c>
      <c r="O9" s="309"/>
      <c r="P9" s="309"/>
      <c r="Q9" s="8"/>
    </row>
    <row r="10" spans="1:17" ht="12.75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8"/>
    </row>
    <row r="11" spans="1:17" ht="13.5">
      <c r="A11" s="25" t="s">
        <v>9</v>
      </c>
      <c r="B11" s="26"/>
      <c r="C11" s="27"/>
      <c r="D11" s="28">
        <f>SUM(D12:D13)</f>
        <v>375126</v>
      </c>
      <c r="E11" s="28">
        <f>SUM(E12:E13)</f>
        <v>375126</v>
      </c>
      <c r="F11" s="28">
        <f>SUM(F12:F13)</f>
        <v>375126</v>
      </c>
      <c r="G11" s="28">
        <f>SUM(G12:G13)</f>
        <v>0</v>
      </c>
      <c r="H11" s="28">
        <f>SUM(H12:H13)</f>
        <v>51364</v>
      </c>
      <c r="I11" s="28">
        <f aca="true" t="shared" si="0" ref="I11:P11">SUM(I12:I13)</f>
        <v>0</v>
      </c>
      <c r="J11" s="28">
        <f t="shared" si="0"/>
        <v>0</v>
      </c>
      <c r="K11" s="28">
        <f t="shared" si="0"/>
        <v>323762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28">
        <f t="shared" si="0"/>
        <v>0</v>
      </c>
      <c r="Q11" s="8"/>
    </row>
    <row r="12" spans="1:17" ht="12.75">
      <c r="A12" s="5" t="s">
        <v>9</v>
      </c>
      <c r="B12" s="29" t="s">
        <v>14</v>
      </c>
      <c r="C12" s="30">
        <v>2119</v>
      </c>
      <c r="D12" s="31">
        <f>K12</f>
        <v>323762</v>
      </c>
      <c r="E12" s="31">
        <f>K12</f>
        <v>323762</v>
      </c>
      <c r="F12" s="31">
        <f>K12</f>
        <v>323762</v>
      </c>
      <c r="G12" s="32">
        <v>0</v>
      </c>
      <c r="H12" s="32">
        <v>0</v>
      </c>
      <c r="I12" s="32">
        <v>0</v>
      </c>
      <c r="J12" s="32">
        <v>0</v>
      </c>
      <c r="K12" s="32">
        <v>323762</v>
      </c>
      <c r="L12" s="32">
        <v>0</v>
      </c>
      <c r="M12" s="32">
        <v>0</v>
      </c>
      <c r="N12" s="32">
        <f>SUM(O12+Q12+R12)</f>
        <v>0</v>
      </c>
      <c r="O12" s="32">
        <v>0</v>
      </c>
      <c r="P12" s="32">
        <v>0</v>
      </c>
      <c r="Q12" s="6"/>
    </row>
    <row r="13" spans="1:17" ht="12.75">
      <c r="A13" s="5"/>
      <c r="B13" s="29" t="s">
        <v>10</v>
      </c>
      <c r="C13" s="30">
        <v>2110</v>
      </c>
      <c r="D13" s="31">
        <f>H13</f>
        <v>51364</v>
      </c>
      <c r="E13" s="31">
        <f>H13</f>
        <v>51364</v>
      </c>
      <c r="F13" s="31">
        <f>H13</f>
        <v>51364</v>
      </c>
      <c r="G13" s="32">
        <v>0</v>
      </c>
      <c r="H13" s="32">
        <v>51364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6"/>
    </row>
    <row r="14" spans="1:17" ht="13.5">
      <c r="A14" s="25" t="s">
        <v>34</v>
      </c>
      <c r="B14" s="33"/>
      <c r="C14" s="27"/>
      <c r="D14" s="28">
        <f>SUM(D15)</f>
        <v>20000</v>
      </c>
      <c r="E14" s="28">
        <f>SUM(E15)</f>
        <v>20000</v>
      </c>
      <c r="F14" s="28">
        <f aca="true" t="shared" si="1" ref="F14:P14">SUM(F15)</f>
        <v>20000</v>
      </c>
      <c r="G14" s="28">
        <f t="shared" si="1"/>
        <v>14836</v>
      </c>
      <c r="H14" s="28">
        <f t="shared" si="1"/>
        <v>5164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6"/>
    </row>
    <row r="15" spans="1:17" ht="12.75">
      <c r="A15" s="7">
        <v>700</v>
      </c>
      <c r="B15" s="34">
        <v>70005</v>
      </c>
      <c r="C15" s="30">
        <v>2110</v>
      </c>
      <c r="D15" s="31">
        <f>E15</f>
        <v>20000</v>
      </c>
      <c r="E15" s="31">
        <f>SUM(N15+F15)</f>
        <v>20000</v>
      </c>
      <c r="F15" s="31">
        <f>SUM(G15:K15)</f>
        <v>20000</v>
      </c>
      <c r="G15" s="32">
        <v>14836</v>
      </c>
      <c r="H15" s="32">
        <v>5164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f>SUM(O15+Q15+R15)</f>
        <v>0</v>
      </c>
      <c r="O15" s="32">
        <v>0</v>
      </c>
      <c r="P15" s="32">
        <v>0</v>
      </c>
      <c r="Q15" s="8"/>
    </row>
    <row r="16" spans="1:17" ht="13.5">
      <c r="A16" s="35">
        <v>710</v>
      </c>
      <c r="B16" s="36"/>
      <c r="C16" s="27"/>
      <c r="D16" s="28">
        <f>SUM(D17:D19)</f>
        <v>297089</v>
      </c>
      <c r="E16" s="28">
        <f>SUM(E17:E19)</f>
        <v>297089</v>
      </c>
      <c r="F16" s="28">
        <f>SUM(F17:F19)</f>
        <v>297089</v>
      </c>
      <c r="G16" s="28">
        <f aca="true" t="shared" si="2" ref="G16:P16">SUM(G17:G19)</f>
        <v>216457</v>
      </c>
      <c r="H16" s="28">
        <f t="shared" si="2"/>
        <v>80632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6"/>
    </row>
    <row r="17" spans="1:17" ht="12.75">
      <c r="A17" s="7">
        <v>710</v>
      </c>
      <c r="B17" s="34">
        <v>71013</v>
      </c>
      <c r="C17" s="30">
        <v>2110</v>
      </c>
      <c r="D17" s="31">
        <f>E17</f>
        <v>30000</v>
      </c>
      <c r="E17" s="31">
        <f>SUM(N17+F17)</f>
        <v>30000</v>
      </c>
      <c r="F17" s="31">
        <f>SUM(G17:K17)</f>
        <v>30000</v>
      </c>
      <c r="G17" s="32">
        <v>0</v>
      </c>
      <c r="H17" s="32">
        <v>30000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f>SUM(O17+Q17+R17)</f>
        <v>0</v>
      </c>
      <c r="O17" s="32">
        <v>0</v>
      </c>
      <c r="P17" s="32">
        <v>0</v>
      </c>
      <c r="Q17" s="8"/>
    </row>
    <row r="18" spans="1:17" ht="12.75">
      <c r="A18" s="7">
        <v>710</v>
      </c>
      <c r="B18" s="34">
        <v>71014</v>
      </c>
      <c r="C18" s="30">
        <v>2110</v>
      </c>
      <c r="D18" s="31">
        <f>E18</f>
        <v>5000</v>
      </c>
      <c r="E18" s="31">
        <f>SUM(N18+F18)</f>
        <v>5000</v>
      </c>
      <c r="F18" s="31">
        <f>SUM(G18:K18)</f>
        <v>5000</v>
      </c>
      <c r="G18" s="32">
        <v>0</v>
      </c>
      <c r="H18" s="32">
        <v>5000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f>SUM(O18+Q18+R18)</f>
        <v>0</v>
      </c>
      <c r="O18" s="32">
        <v>0</v>
      </c>
      <c r="P18" s="32">
        <v>0</v>
      </c>
      <c r="Q18" s="6"/>
    </row>
    <row r="19" spans="1:17" ht="12.75">
      <c r="A19" s="7">
        <v>710</v>
      </c>
      <c r="B19" s="34">
        <v>71015</v>
      </c>
      <c r="C19" s="30">
        <v>2110</v>
      </c>
      <c r="D19" s="31">
        <f>E19</f>
        <v>262089</v>
      </c>
      <c r="E19" s="31">
        <f>SUM(N19+F19)</f>
        <v>262089</v>
      </c>
      <c r="F19" s="31">
        <f>SUM(G19:K19)</f>
        <v>262089</v>
      </c>
      <c r="G19" s="32">
        <v>216457</v>
      </c>
      <c r="H19" s="32">
        <v>45632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f>SUM(O19+Q19+R19)</f>
        <v>0</v>
      </c>
      <c r="O19" s="32">
        <v>0</v>
      </c>
      <c r="P19" s="32">
        <v>0</v>
      </c>
      <c r="Q19" s="8"/>
    </row>
    <row r="20" spans="1:17" ht="13.5">
      <c r="A20" s="35">
        <v>750</v>
      </c>
      <c r="B20" s="36"/>
      <c r="C20" s="27"/>
      <c r="D20" s="28">
        <f>SUM(D21:D22)</f>
        <v>162958</v>
      </c>
      <c r="E20" s="28">
        <f>SUM(E21:E22)</f>
        <v>162958</v>
      </c>
      <c r="F20" s="28">
        <f aca="true" t="shared" si="3" ref="F20:P20">SUM(F21:F22)</f>
        <v>162958</v>
      </c>
      <c r="G20" s="28">
        <f t="shared" si="3"/>
        <v>155322</v>
      </c>
      <c r="H20" s="28">
        <f t="shared" si="3"/>
        <v>7636</v>
      </c>
      <c r="I20" s="28">
        <f t="shared" si="3"/>
        <v>0</v>
      </c>
      <c r="J20" s="28">
        <f t="shared" si="3"/>
        <v>0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0</v>
      </c>
      <c r="O20" s="28">
        <f t="shared" si="3"/>
        <v>0</v>
      </c>
      <c r="P20" s="28">
        <f t="shared" si="3"/>
        <v>0</v>
      </c>
      <c r="Q20" s="8"/>
    </row>
    <row r="21" spans="1:17" ht="12.75">
      <c r="A21" s="7">
        <v>750</v>
      </c>
      <c r="B21" s="34">
        <v>75011</v>
      </c>
      <c r="C21" s="30">
        <v>2110</v>
      </c>
      <c r="D21" s="31">
        <f>E21</f>
        <v>147822</v>
      </c>
      <c r="E21" s="31">
        <f>SUM(N21+F21)</f>
        <v>147822</v>
      </c>
      <c r="F21" s="31">
        <f>SUM(G21:K21)</f>
        <v>147822</v>
      </c>
      <c r="G21" s="32">
        <v>147822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f>SUM(O21+Q21+R21)</f>
        <v>0</v>
      </c>
      <c r="O21" s="32">
        <v>0</v>
      </c>
      <c r="P21" s="32">
        <v>0</v>
      </c>
      <c r="Q21" s="8"/>
    </row>
    <row r="22" spans="1:17" ht="12.75">
      <c r="A22" s="7">
        <v>750</v>
      </c>
      <c r="B22" s="34">
        <v>75045</v>
      </c>
      <c r="C22" s="30">
        <v>2110</v>
      </c>
      <c r="D22" s="31">
        <f>E22</f>
        <v>15136</v>
      </c>
      <c r="E22" s="31">
        <f>SUM(N22+F22)</f>
        <v>15136</v>
      </c>
      <c r="F22" s="31">
        <f>SUM(G22:K22)</f>
        <v>15136</v>
      </c>
      <c r="G22" s="32">
        <v>7500</v>
      </c>
      <c r="H22" s="32">
        <v>7636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f>SUM(O22+Q22+R22)</f>
        <v>0</v>
      </c>
      <c r="O22" s="32">
        <v>0</v>
      </c>
      <c r="P22" s="32">
        <v>0</v>
      </c>
      <c r="Q22" s="8"/>
    </row>
    <row r="23" spans="1:17" ht="13.5">
      <c r="A23" s="35">
        <v>754</v>
      </c>
      <c r="B23" s="36"/>
      <c r="C23" s="27"/>
      <c r="D23" s="28">
        <f>D24+D25</f>
        <v>3259590</v>
      </c>
      <c r="E23" s="28">
        <f>E24+E25</f>
        <v>3259590</v>
      </c>
      <c r="F23" s="28">
        <f>F24+F25</f>
        <v>3237396</v>
      </c>
      <c r="G23" s="28">
        <f>G24+G25</f>
        <v>2744930</v>
      </c>
      <c r="H23" s="28">
        <f>H24+H25</f>
        <v>331565</v>
      </c>
      <c r="I23" s="28">
        <f aca="true" t="shared" si="4" ref="I23:P23">SUM(I24)</f>
        <v>0</v>
      </c>
      <c r="J23" s="28">
        <f t="shared" si="4"/>
        <v>160901</v>
      </c>
      <c r="K23" s="28">
        <f t="shared" si="4"/>
        <v>0</v>
      </c>
      <c r="L23" s="28">
        <f>SUM(L24:L24)</f>
        <v>22194</v>
      </c>
      <c r="M23" s="28">
        <f>SUM(M24:M24)</f>
        <v>22194</v>
      </c>
      <c r="N23" s="28">
        <f t="shared" si="4"/>
        <v>0</v>
      </c>
      <c r="O23" s="28">
        <f t="shared" si="4"/>
        <v>0</v>
      </c>
      <c r="P23" s="28">
        <f t="shared" si="4"/>
        <v>0</v>
      </c>
      <c r="Q23" s="8"/>
    </row>
    <row r="24" spans="1:17" ht="12.75">
      <c r="A24" s="7">
        <v>754</v>
      </c>
      <c r="B24" s="34">
        <v>75411</v>
      </c>
      <c r="C24" s="30">
        <v>2110</v>
      </c>
      <c r="D24" s="31">
        <f>F24+L24</f>
        <v>3257630</v>
      </c>
      <c r="E24" s="31">
        <f>F24+L24</f>
        <v>3257630</v>
      </c>
      <c r="F24" s="31">
        <f>SUM(G24:K24)</f>
        <v>3235436</v>
      </c>
      <c r="G24" s="32">
        <v>2744930</v>
      </c>
      <c r="H24" s="32">
        <v>329605</v>
      </c>
      <c r="I24" s="32">
        <v>0</v>
      </c>
      <c r="J24" s="32">
        <v>160901</v>
      </c>
      <c r="K24" s="32">
        <v>0</v>
      </c>
      <c r="L24" s="32">
        <v>22194</v>
      </c>
      <c r="M24" s="32">
        <v>22194</v>
      </c>
      <c r="N24" s="32">
        <f>SUM(O24+Q24+R24)</f>
        <v>0</v>
      </c>
      <c r="O24" s="32">
        <v>0</v>
      </c>
      <c r="P24" s="32"/>
      <c r="Q24" s="17"/>
    </row>
    <row r="25" spans="1:17" ht="12.75">
      <c r="A25" s="7"/>
      <c r="B25" s="34">
        <v>75478</v>
      </c>
      <c r="C25" s="30">
        <v>2110</v>
      </c>
      <c r="D25" s="31">
        <f>E25</f>
        <v>1960</v>
      </c>
      <c r="E25" s="31">
        <f>F25</f>
        <v>1960</v>
      </c>
      <c r="F25" s="31">
        <v>1960</v>
      </c>
      <c r="G25" s="32"/>
      <c r="H25" s="32">
        <v>1960</v>
      </c>
      <c r="I25" s="32"/>
      <c r="J25" s="32"/>
      <c r="K25" s="32"/>
      <c r="L25" s="32"/>
      <c r="M25" s="32"/>
      <c r="N25" s="32"/>
      <c r="O25" s="32"/>
      <c r="P25" s="32"/>
      <c r="Q25" s="17"/>
    </row>
    <row r="26" spans="1:17" ht="13.5">
      <c r="A26" s="35">
        <v>851</v>
      </c>
      <c r="B26" s="37"/>
      <c r="C26" s="27"/>
      <c r="D26" s="38">
        <f>D27</f>
        <v>3024315</v>
      </c>
      <c r="E26" s="38">
        <f>SUM(E27)</f>
        <v>3024315</v>
      </c>
      <c r="F26" s="38">
        <f aca="true" t="shared" si="5" ref="F26:P26">SUM(F27)</f>
        <v>3024315</v>
      </c>
      <c r="G26" s="39">
        <v>0</v>
      </c>
      <c r="H26" s="38">
        <f>H27</f>
        <v>3024315</v>
      </c>
      <c r="I26" s="38">
        <f t="shared" si="5"/>
        <v>0</v>
      </c>
      <c r="J26" s="38">
        <f t="shared" si="5"/>
        <v>0</v>
      </c>
      <c r="K26" s="38">
        <f t="shared" si="5"/>
        <v>0</v>
      </c>
      <c r="L26" s="38">
        <f t="shared" si="5"/>
        <v>0</v>
      </c>
      <c r="M26" s="38">
        <f t="shared" si="5"/>
        <v>0</v>
      </c>
      <c r="N26" s="38">
        <f t="shared" si="5"/>
        <v>0</v>
      </c>
      <c r="O26" s="38">
        <f t="shared" si="5"/>
        <v>0</v>
      </c>
      <c r="P26" s="38">
        <f t="shared" si="5"/>
        <v>0</v>
      </c>
      <c r="Q26" s="12"/>
    </row>
    <row r="27" spans="1:17" ht="12.75">
      <c r="A27" s="7">
        <v>851</v>
      </c>
      <c r="B27" s="34">
        <v>85156</v>
      </c>
      <c r="C27" s="30">
        <v>2110</v>
      </c>
      <c r="D27" s="32">
        <f>E27</f>
        <v>3024315</v>
      </c>
      <c r="E27" s="31">
        <f>SUM(N27+F27)</f>
        <v>3024315</v>
      </c>
      <c r="F27" s="31">
        <f>SUM(H27:K27)</f>
        <v>3024315</v>
      </c>
      <c r="G27" s="39">
        <v>0</v>
      </c>
      <c r="H27" s="32">
        <v>3024315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f>SUM(O27+Q27+R27)</f>
        <v>0</v>
      </c>
      <c r="O27" s="32">
        <v>0</v>
      </c>
      <c r="P27" s="32">
        <v>0</v>
      </c>
      <c r="Q27" s="12"/>
    </row>
    <row r="28" spans="1:17" ht="13.5">
      <c r="A28" s="35">
        <v>853</v>
      </c>
      <c r="B28" s="37"/>
      <c r="C28" s="27"/>
      <c r="D28" s="38">
        <f>SUM(D29)</f>
        <v>351050</v>
      </c>
      <c r="E28" s="38">
        <f>SUM(E29)</f>
        <v>351050</v>
      </c>
      <c r="F28" s="38">
        <f>SUM(G28:K28)</f>
        <v>351050</v>
      </c>
      <c r="G28" s="38">
        <f aca="true" t="shared" si="6" ref="G28:P28">SUM(G29)</f>
        <v>291178</v>
      </c>
      <c r="H28" s="38">
        <f t="shared" si="6"/>
        <v>59872</v>
      </c>
      <c r="I28" s="38">
        <f t="shared" si="6"/>
        <v>0</v>
      </c>
      <c r="J28" s="38">
        <f t="shared" si="6"/>
        <v>0</v>
      </c>
      <c r="K28" s="38">
        <f t="shared" si="6"/>
        <v>0</v>
      </c>
      <c r="L28" s="38">
        <f t="shared" si="6"/>
        <v>0</v>
      </c>
      <c r="M28" s="38">
        <f t="shared" si="6"/>
        <v>0</v>
      </c>
      <c r="N28" s="38">
        <f t="shared" si="6"/>
        <v>0</v>
      </c>
      <c r="O28" s="38">
        <f t="shared" si="6"/>
        <v>0</v>
      </c>
      <c r="P28" s="38">
        <f t="shared" si="6"/>
        <v>0</v>
      </c>
      <c r="Q28" s="6"/>
    </row>
    <row r="29" spans="1:17" ht="12.75">
      <c r="A29" s="7">
        <v>853</v>
      </c>
      <c r="B29" s="34">
        <v>85321</v>
      </c>
      <c r="C29" s="30">
        <v>2110</v>
      </c>
      <c r="D29" s="32">
        <f>E29</f>
        <v>351050</v>
      </c>
      <c r="E29" s="31">
        <f>SUM(H29+G29+E33)</f>
        <v>351050</v>
      </c>
      <c r="F29" s="32">
        <f>SUM(G29:K29)</f>
        <v>351050</v>
      </c>
      <c r="G29" s="32">
        <v>291178</v>
      </c>
      <c r="H29" s="32">
        <v>59872</v>
      </c>
      <c r="I29" s="32">
        <v>0</v>
      </c>
      <c r="J29" s="32">
        <v>0</v>
      </c>
      <c r="K29" s="32">
        <v>0</v>
      </c>
      <c r="L29" s="32">
        <v>0</v>
      </c>
      <c r="M29" s="32">
        <f>SUM(N29+P29+Q29)</f>
        <v>0</v>
      </c>
      <c r="N29" s="32">
        <v>0</v>
      </c>
      <c r="O29" s="32">
        <v>0</v>
      </c>
      <c r="P29" s="32">
        <v>0</v>
      </c>
      <c r="Q29" s="12"/>
    </row>
    <row r="30" spans="1:17" ht="14.25">
      <c r="A30" s="310" t="s">
        <v>35</v>
      </c>
      <c r="B30" s="310"/>
      <c r="C30" s="310"/>
      <c r="D30" s="38">
        <f aca="true" t="shared" si="7" ref="D30:P30">SUM(D11+D14+D16+D20+D23+D26+D28)</f>
        <v>7490128</v>
      </c>
      <c r="E30" s="38">
        <f t="shared" si="7"/>
        <v>7490128</v>
      </c>
      <c r="F30" s="38">
        <f t="shared" si="7"/>
        <v>7467934</v>
      </c>
      <c r="G30" s="38">
        <f t="shared" si="7"/>
        <v>3422723</v>
      </c>
      <c r="H30" s="38">
        <f t="shared" si="7"/>
        <v>3560548</v>
      </c>
      <c r="I30" s="38">
        <f t="shared" si="7"/>
        <v>0</v>
      </c>
      <c r="J30" s="38">
        <f t="shared" si="7"/>
        <v>160901</v>
      </c>
      <c r="K30" s="38">
        <f t="shared" si="7"/>
        <v>323762</v>
      </c>
      <c r="L30" s="38">
        <f t="shared" si="7"/>
        <v>22194</v>
      </c>
      <c r="M30" s="38">
        <f t="shared" si="7"/>
        <v>22194</v>
      </c>
      <c r="N30" s="38">
        <f t="shared" si="7"/>
        <v>0</v>
      </c>
      <c r="O30" s="38">
        <f t="shared" si="7"/>
        <v>0</v>
      </c>
      <c r="P30" s="38">
        <f t="shared" si="7"/>
        <v>0</v>
      </c>
      <c r="Q30" s="12"/>
    </row>
    <row r="31" spans="1:17" ht="12.75">
      <c r="A31" s="11"/>
      <c r="B31" s="11"/>
      <c r="C31" s="11"/>
      <c r="D31" s="11"/>
      <c r="E31" s="18"/>
      <c r="F31" s="11"/>
      <c r="G31" s="11"/>
      <c r="H31" s="11"/>
      <c r="I31" s="11"/>
      <c r="J31" s="11"/>
      <c r="K31" s="12"/>
      <c r="L31" s="12"/>
      <c r="M31" s="12"/>
      <c r="N31" s="12"/>
      <c r="O31" s="12"/>
      <c r="P31" s="12"/>
      <c r="Q31" s="12"/>
    </row>
    <row r="32" spans="1:17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2"/>
      <c r="L32" s="12"/>
      <c r="M32" s="12"/>
      <c r="N32" s="12"/>
      <c r="O32" s="12"/>
      <c r="P32" s="12"/>
      <c r="Q32" s="12"/>
    </row>
    <row r="35" ht="12.75">
      <c r="D35" s="22"/>
    </row>
  </sheetData>
  <sheetProtection/>
  <mergeCells count="19">
    <mergeCell ref="A30:C30"/>
    <mergeCell ref="M7:P7"/>
    <mergeCell ref="G8:H8"/>
    <mergeCell ref="I8:I9"/>
    <mergeCell ref="J8:J9"/>
    <mergeCell ref="K8:K9"/>
    <mergeCell ref="M8:M9"/>
    <mergeCell ref="O8:O9"/>
    <mergeCell ref="P8:P9"/>
    <mergeCell ref="A3:P3"/>
    <mergeCell ref="A6:A9"/>
    <mergeCell ref="B6:B9"/>
    <mergeCell ref="C6:C9"/>
    <mergeCell ref="D6:D9"/>
    <mergeCell ref="E6:E9"/>
    <mergeCell ref="F6:P6"/>
    <mergeCell ref="F7:F9"/>
    <mergeCell ref="G7:K7"/>
    <mergeCell ref="L7:L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headerFooter>
    <oddHeader>&amp;RZałącznik nr &amp;A
do uchwały Rady Powiatu w Opatowie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14"/>
  <sheetViews>
    <sheetView view="pageLayout" workbookViewId="0" topLeftCell="A1">
      <selection activeCell="C28" sqref="C28"/>
    </sheetView>
  </sheetViews>
  <sheetFormatPr defaultColWidth="9.33203125" defaultRowHeight="12.75"/>
  <cols>
    <col min="1" max="1" width="5.5" style="23" customWidth="1"/>
    <col min="2" max="2" width="25.83203125" style="23" customWidth="1"/>
    <col min="3" max="3" width="8.5" style="23" customWidth="1"/>
    <col min="4" max="4" width="13" style="23" customWidth="1"/>
    <col min="5" max="5" width="15" style="23" customWidth="1"/>
    <col min="6" max="6" width="13.83203125" style="23" customWidth="1"/>
    <col min="7" max="7" width="13.33203125" style="23" customWidth="1"/>
    <col min="8" max="8" width="13.66015625" style="23" customWidth="1"/>
    <col min="9" max="16384" width="9.33203125" style="23" customWidth="1"/>
  </cols>
  <sheetData>
    <row r="1" spans="1:8" ht="35.25" customHeight="1">
      <c r="A1" s="314" t="s">
        <v>196</v>
      </c>
      <c r="B1" s="314"/>
      <c r="C1" s="314"/>
      <c r="D1" s="314"/>
      <c r="E1" s="314"/>
      <c r="F1" s="314"/>
      <c r="G1" s="314"/>
      <c r="H1" s="314"/>
    </row>
    <row r="2" spans="1:8" ht="16.5">
      <c r="A2" s="315"/>
      <c r="B2" s="315"/>
      <c r="C2" s="315"/>
      <c r="D2" s="315"/>
      <c r="E2" s="315"/>
      <c r="F2" s="315"/>
      <c r="G2" s="315"/>
      <c r="H2" s="315"/>
    </row>
    <row r="3" spans="1:8" ht="11.25">
      <c r="A3" s="21"/>
      <c r="B3" s="21"/>
      <c r="C3" s="21"/>
      <c r="D3" s="21"/>
      <c r="E3" s="21"/>
      <c r="F3" s="21"/>
      <c r="G3" s="21"/>
      <c r="H3" s="20" t="s">
        <v>0</v>
      </c>
    </row>
    <row r="4" spans="1:8" s="1" customFormat="1" ht="55.5" customHeight="1">
      <c r="A4" s="105" t="s">
        <v>36</v>
      </c>
      <c r="B4" s="105" t="s">
        <v>180</v>
      </c>
      <c r="C4" s="41" t="s">
        <v>1</v>
      </c>
      <c r="D4" s="104" t="s">
        <v>2</v>
      </c>
      <c r="E4" s="41" t="s">
        <v>181</v>
      </c>
      <c r="F4" s="41" t="s">
        <v>182</v>
      </c>
      <c r="G4" s="41" t="s">
        <v>183</v>
      </c>
      <c r="H4" s="41" t="s">
        <v>184</v>
      </c>
    </row>
    <row r="5" spans="1:8" ht="7.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</row>
    <row r="6" spans="1:8" ht="33.75" customHeight="1">
      <c r="A6" s="106" t="s">
        <v>12</v>
      </c>
      <c r="B6" s="107" t="s">
        <v>87</v>
      </c>
      <c r="C6" s="106">
        <v>801</v>
      </c>
      <c r="D6" s="106">
        <v>80130</v>
      </c>
      <c r="E6" s="108">
        <v>0</v>
      </c>
      <c r="F6" s="109">
        <v>50000</v>
      </c>
      <c r="G6" s="109">
        <f>F6</f>
        <v>50000</v>
      </c>
      <c r="H6" s="108">
        <v>0</v>
      </c>
    </row>
    <row r="7" spans="1:8" ht="21.75" customHeight="1">
      <c r="A7" s="106"/>
      <c r="B7" s="107"/>
      <c r="C7" s="106"/>
      <c r="D7" s="106">
        <v>80195</v>
      </c>
      <c r="E7" s="108">
        <v>0</v>
      </c>
      <c r="F7" s="109">
        <v>100000</v>
      </c>
      <c r="G7" s="109">
        <f aca="true" t="shared" si="0" ref="G7:G13">F7</f>
        <v>100000</v>
      </c>
      <c r="H7" s="108">
        <v>0</v>
      </c>
    </row>
    <row r="8" spans="1:8" ht="21.75" customHeight="1">
      <c r="A8" s="106"/>
      <c r="B8" s="107"/>
      <c r="C8" s="106">
        <v>854</v>
      </c>
      <c r="D8" s="106">
        <v>85410</v>
      </c>
      <c r="E8" s="108">
        <v>0</v>
      </c>
      <c r="F8" s="109">
        <v>280000</v>
      </c>
      <c r="G8" s="109">
        <f t="shared" si="0"/>
        <v>280000</v>
      </c>
      <c r="H8" s="108">
        <v>0</v>
      </c>
    </row>
    <row r="9" spans="1:8" ht="21.75" customHeight="1">
      <c r="A9" s="106"/>
      <c r="B9" s="107"/>
      <c r="C9" s="106"/>
      <c r="D9" s="106">
        <v>85417</v>
      </c>
      <c r="E9" s="108">
        <v>0</v>
      </c>
      <c r="F9" s="109">
        <v>30000</v>
      </c>
      <c r="G9" s="109">
        <f t="shared" si="0"/>
        <v>30000</v>
      </c>
      <c r="H9" s="108">
        <v>0</v>
      </c>
    </row>
    <row r="10" spans="1:8" ht="30" customHeight="1">
      <c r="A10" s="106" t="s">
        <v>15</v>
      </c>
      <c r="B10" s="107" t="s">
        <v>185</v>
      </c>
      <c r="C10" s="106">
        <v>801</v>
      </c>
      <c r="D10" s="106">
        <v>80120</v>
      </c>
      <c r="E10" s="113">
        <v>0</v>
      </c>
      <c r="F10" s="114">
        <v>170000</v>
      </c>
      <c r="G10" s="114">
        <f t="shared" si="0"/>
        <v>170000</v>
      </c>
      <c r="H10" s="113">
        <v>0</v>
      </c>
    </row>
    <row r="11" spans="1:8" ht="23.25" customHeight="1">
      <c r="A11" s="106"/>
      <c r="B11" s="107"/>
      <c r="C11" s="106">
        <v>801</v>
      </c>
      <c r="D11" s="106">
        <v>80148</v>
      </c>
      <c r="E11" s="113">
        <v>0</v>
      </c>
      <c r="F11" s="114">
        <v>62500</v>
      </c>
      <c r="G11" s="114">
        <f t="shared" si="0"/>
        <v>62500</v>
      </c>
      <c r="H11" s="113">
        <v>0</v>
      </c>
    </row>
    <row r="12" spans="1:8" ht="21.75" customHeight="1">
      <c r="A12" s="121" t="s">
        <v>16</v>
      </c>
      <c r="B12" s="122" t="s">
        <v>97</v>
      </c>
      <c r="C12" s="121">
        <v>801</v>
      </c>
      <c r="D12" s="121">
        <v>80130</v>
      </c>
      <c r="E12" s="113">
        <v>0</v>
      </c>
      <c r="F12" s="114">
        <v>112200</v>
      </c>
      <c r="G12" s="114">
        <f t="shared" si="0"/>
        <v>112200</v>
      </c>
      <c r="H12" s="113">
        <v>0</v>
      </c>
    </row>
    <row r="13" spans="1:8" ht="21.75" customHeight="1">
      <c r="A13" s="106"/>
      <c r="B13" s="107"/>
      <c r="C13" s="106"/>
      <c r="D13" s="106">
        <v>80195</v>
      </c>
      <c r="E13" s="113">
        <v>0</v>
      </c>
      <c r="F13" s="114">
        <v>20000</v>
      </c>
      <c r="G13" s="114">
        <f t="shared" si="0"/>
        <v>20000</v>
      </c>
      <c r="H13" s="113">
        <v>0</v>
      </c>
    </row>
    <row r="14" spans="1:8" s="103" customFormat="1" ht="21.75" customHeight="1">
      <c r="A14" s="316" t="s">
        <v>35</v>
      </c>
      <c r="B14" s="316"/>
      <c r="C14" s="110"/>
      <c r="D14" s="110"/>
      <c r="E14" s="111">
        <f>SUM(E6:E13)</f>
        <v>0</v>
      </c>
      <c r="F14" s="112">
        <f>SUM(F6:F13)</f>
        <v>824700</v>
      </c>
      <c r="G14" s="112">
        <f>SUM(G6:G13)</f>
        <v>824700</v>
      </c>
      <c r="H14" s="111">
        <f>SUM(H6:H13)</f>
        <v>0</v>
      </c>
    </row>
    <row r="15" ht="4.5" customHeight="1"/>
  </sheetData>
  <sheetProtection/>
  <mergeCells count="3">
    <mergeCell ref="A1:H1"/>
    <mergeCell ref="A2:H2"/>
    <mergeCell ref="A14:B14"/>
  </mergeCells>
  <printOptions/>
  <pageMargins left="0.7" right="0.7" top="0.8854166666666666" bottom="0.75" header="0.3" footer="0.3"/>
  <pageSetup horizontalDpi="600" verticalDpi="600" orientation="portrait" paperSize="9" r:id="rId1"/>
  <headerFooter>
    <oddHeader>&amp;RZałącznik nr &amp;A
do uchwały Rady Powiatu w Opatowie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Różycka - Skiba</dc:creator>
  <cp:keywords/>
  <dc:description/>
  <cp:lastModifiedBy>monika.kostepska</cp:lastModifiedBy>
  <cp:lastPrinted>2012-12-27T11:35:05Z</cp:lastPrinted>
  <dcterms:created xsi:type="dcterms:W3CDTF">2012-05-02T07:58:46Z</dcterms:created>
  <dcterms:modified xsi:type="dcterms:W3CDTF">2012-12-27T11:37:04Z</dcterms:modified>
  <cp:category/>
  <cp:version/>
  <cp:contentType/>
  <cp:contentStatus/>
</cp:coreProperties>
</file>