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'1'!$A$1:$L$28</definedName>
    <definedName name="_xlnm.Print_Area" localSheetId="1">'2'!$A$1:$S$82</definedName>
    <definedName name="_xlnm.Print_Area" localSheetId="2">'3'!$A$1:$M$57</definedName>
    <definedName name="_xlnm.Print_Area" localSheetId="5">'6'!$A$1:$S$21</definedName>
  </definedNames>
  <calcPr fullCalcOnLoad="1"/>
</workbook>
</file>

<file path=xl/sharedStrings.xml><?xml version="1.0" encoding="utf-8"?>
<sst xmlns="http://schemas.openxmlformats.org/spreadsheetml/2006/main" count="643" uniqueCount="272">
  <si>
    <t>w złotych</t>
  </si>
  <si>
    <t>Dział</t>
  </si>
  <si>
    <t>Rozdział</t>
  </si>
  <si>
    <t>§</t>
  </si>
  <si>
    <t>z tego:</t>
  </si>
  <si>
    <t>inwestycje i zakupy inwestycyjne</t>
  </si>
  <si>
    <t>w tym:</t>
  </si>
  <si>
    <t>wydatki na programy finansowane z udziałem środków, o których mowa w art. 5 ust. 1 pkt 2 i 3</t>
  </si>
  <si>
    <t>wynagrodzenia i składki od nich naliczane</t>
  </si>
  <si>
    <t>010</t>
  </si>
  <si>
    <t>01095</t>
  </si>
  <si>
    <t>Zmiany w planie dochodów budżetowych w 2012 r.</t>
  </si>
  <si>
    <t>Zmiany w planie wydatków budżetowych w 2012 r.</t>
  </si>
  <si>
    <t>Jednostka org. realizująca zadanie lub koordynująca program</t>
  </si>
  <si>
    <t>1.</t>
  </si>
  <si>
    <t>Starostwo Powiatowe w Opatowie</t>
  </si>
  <si>
    <t>01005</t>
  </si>
  <si>
    <t>2.</t>
  </si>
  <si>
    <t>3.</t>
  </si>
  <si>
    <t>4.</t>
  </si>
  <si>
    <t>5.</t>
  </si>
  <si>
    <t>6.</t>
  </si>
  <si>
    <t>7.</t>
  </si>
  <si>
    <t>Dochody i wydatki związane z realizacją zadań z zakresu administracji rządowej i innych zadań zleconych odrębnymi ustawami w  2012 r.</t>
  </si>
  <si>
    <t>w  złotych</t>
  </si>
  <si>
    <t>Dotacje ogółem</t>
  </si>
  <si>
    <t>Wydatki
na 2012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</si>
  <si>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</si>
  <si>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</si>
  <si>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</si>
  <si>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</si>
  <si>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</si>
  <si>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</si>
  <si>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</si>
  <si>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</si>
  <si>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</si>
  <si>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700</t>
  </si>
  <si>
    <t>Ogółem</t>
  </si>
  <si>
    <t>Dochody i wydatki związane z realizacją zadań realizowanych na podstawie porozumień (umów) między jednostkami samorządu terytorialnego w 2012 r.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</si>
  <si>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</si>
  <si>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</si>
  <si>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</si>
  <si>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</si>
  <si>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</si>
  <si>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</si>
  <si>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</si>
  <si>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 xml:space="preserve">Utrzymanie dzieci w placówkach </t>
  </si>
  <si>
    <t>Utrzymanie dzieci w rodzinach</t>
  </si>
  <si>
    <t>Orzekanie o niepełnosprawności</t>
  </si>
  <si>
    <t>Rehabilitacja osób niepełnosprawnych</t>
  </si>
  <si>
    <t>Biblioteka publiczna</t>
  </si>
  <si>
    <t>II. Dochody i wydatki związane z pomocą rzeczową lub finansową realizowaną na podstawie porozumień między j.s.t.</t>
  </si>
  <si>
    <t>Remonty dróg powiatowych</t>
  </si>
  <si>
    <t>Remonty dróg - usuwanie skutków powodzi</t>
  </si>
  <si>
    <t>Rozbudowa drogi wojewódzkiej Nr 754 Ostrowiec Świętokrzyski - Solec n/Wisłą</t>
  </si>
  <si>
    <t>6630</t>
  </si>
  <si>
    <t>Lp.</t>
  </si>
  <si>
    <t>Rozdz.</t>
  </si>
  <si>
    <t>Planowane wydatki</t>
  </si>
  <si>
    <t>w tym źródła finansowania</t>
  </si>
  <si>
    <t>dochody własne jst</t>
  </si>
  <si>
    <t>kredyty
i pożyczki</t>
  </si>
  <si>
    <t>środki wymienione
w art. 5 ust. 1 pkt 2 i 3 u.f.p.</t>
  </si>
  <si>
    <t>kredyty i pożyczki zaciągnięte na realizację zadania pod refundację wydatków</t>
  </si>
  <si>
    <t xml:space="preserve">A.      
B.
C.
D. </t>
  </si>
  <si>
    <t>8.</t>
  </si>
  <si>
    <t>9.</t>
  </si>
  <si>
    <t>10.</t>
  </si>
  <si>
    <t>11.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</si>
  <si>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</si>
  <si>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</si>
  <si>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</si>
  <si>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</si>
  <si>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</si>
  <si>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Odbudowy i przebudowy dróg powiatowych</t>
  </si>
  <si>
    <t>6300</t>
  </si>
  <si>
    <t>Powiat Opatowski</t>
  </si>
  <si>
    <t>Dofinansowanie projektu budowlanego dla drogi nr 754 Ostrowiec Świętokrzyski - Solec nad Wisłą</t>
  </si>
  <si>
    <t>Dotacje celowe w 2012 roku</t>
  </si>
  <si>
    <t>Nazwa jednostki otrzymującej dotacje</t>
  </si>
  <si>
    <t>Zakres</t>
  </si>
  <si>
    <t>Kwota dotacji</t>
  </si>
  <si>
    <t>I. Dotacje dla jednostek sektora finansów publicznych</t>
  </si>
  <si>
    <t>Województwo Świętokrzyskie</t>
  </si>
  <si>
    <t>Powiaty, w których przebywają dzieci w placówkach wychowawczych</t>
  </si>
  <si>
    <t>Zwrot kosztów utrzymania dzieci</t>
  </si>
  <si>
    <t>Powiaty, w których przebywają dzieci w rodzinach zastepczych</t>
  </si>
  <si>
    <t xml:space="preserve">Zwrot kosztów utrzymania dzieci </t>
  </si>
  <si>
    <t>Urząd Miasta i Gminy w Opatowie</t>
  </si>
  <si>
    <t>Dofinansowanie utrzymania biblioteki</t>
  </si>
  <si>
    <t>Dotacje podmiotowe w 2012 roku</t>
  </si>
  <si>
    <t>Powiat Sandomierz</t>
  </si>
  <si>
    <t>Rehabilitacja zawodowa i społeczna osób niepełnosprawnych</t>
  </si>
  <si>
    <t xml:space="preserve"> DPS Zochcinek</t>
  </si>
  <si>
    <t>II. Dotacje dla jednostek spoza sektora finansów publicznych</t>
  </si>
  <si>
    <t>Zarząd Powiatowy ZOSP RP w Opatowie</t>
  </si>
  <si>
    <t>Działalność statutowa</t>
  </si>
  <si>
    <t>Szkoły Niepubliczne</t>
  </si>
  <si>
    <t>Działalność oświatowa</t>
  </si>
  <si>
    <t>Wydatki na programy i projekty realizowane ze środków pochodzących z budżetu Unii Europejskiej oraz innych źródeł zagranicznych, niepodlegających zwrotowi na 2012 rok</t>
  </si>
  <si>
    <t>Lp</t>
  </si>
  <si>
    <t>Projekt</t>
  </si>
  <si>
    <t>Okres realizacji zadania</t>
  </si>
  <si>
    <t>Przewidywane nakłady i źródła finansowania</t>
  </si>
  <si>
    <t>Wydatki w roku budżetowym 2012</t>
  </si>
  <si>
    <t>źródło</t>
  </si>
  <si>
    <t>kwota</t>
  </si>
  <si>
    <t xml:space="preserve">Program: Rozwój obszarów wiejskich na lata 2007-2013  </t>
  </si>
  <si>
    <t>2010-2013</t>
  </si>
  <si>
    <t>Wartość zadania:</t>
  </si>
  <si>
    <t>Priorytet: Poprawa struktury obszarowej gospodarstw rolnych itd..</t>
  </si>
  <si>
    <t>Wydatki bieżące:</t>
  </si>
  <si>
    <t>Działanie: poprawianie i rozwijanie infrastruktury związanej z dostosowaniem rolnictwa i leśnictwa</t>
  </si>
  <si>
    <t>- środki z budżetu j.s.t.</t>
  </si>
  <si>
    <t>Poddziałanie: Scalanie gruntów</t>
  </si>
  <si>
    <t>- środki z budżetu krajowego</t>
  </si>
  <si>
    <t>Projekt: Scalanie gruntów wsi Biedrzychów, Dębno,Nowe na obszarze 1059 ha</t>
  </si>
  <si>
    <t>- środki z UE oraz innych źródeł zagranicznych</t>
  </si>
  <si>
    <t>Wydatki majątkowe:</t>
  </si>
  <si>
    <t>w tym: kredyty i pożyczki zaciągane na wydatki refundowane ze środków UE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</si>
  <si>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</si>
  <si>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ramach Regionalnego Progrmu Operacyjnego Województwa Świętokrzyskiego na lata (2007-2013) </t>
  </si>
  <si>
    <t>Priorytet 2: "Wsparcie innowacyjności, budowa społeczeństwa informacyjnego oraz wzrost potencjału inwestycyjnego regionu"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</si>
  <si>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</si>
  <si>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2010-2012</t>
  </si>
  <si>
    <t xml:space="preserve">w ramach Regionalnego Programu Operacyjnego Województwa Świętokrzyskiego na lata (2007-2013) 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</si>
  <si>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</si>
  <si>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</si>
  <si>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>Program: Regionalny Program Operacyjny Województwa Świętokrzyskiego na lata 2007-2013  RPOWŚ Priorytet: OŚ 5" Wzrost jakości infrastruktury społecznej oraz inwestycje w dziedzictwo kulturowe, sport i turystykę"                                                        Działanie: 5.2. Podniesienie jakości usług  publicznych,     wspieranie placówek edukacyjnych i kulturalnych.  Projekt: Rozbudowa budynku Zespołu Szkół  Nr 1 w Opatowie - odnowienie potencjału   sportowo - dydaktycznego</t>
  </si>
  <si>
    <t>2007-2012</t>
  </si>
  <si>
    <t>Zespół Szkół Nr 1 w Opatowie</t>
  </si>
  <si>
    <t>Program: operacyjny Kapitał Ludzki    Priorytet VII Promoc  poprzez  Powiatowe Centrum Pomocy Rodzinie</t>
  </si>
  <si>
    <t>2009-2012</t>
  </si>
  <si>
    <t>Powiatowe Centrum Pomocy Rodzinie</t>
  </si>
  <si>
    <t xml:space="preserve"> Działanie 7. 1 Rozwój </t>
  </si>
  <si>
    <t xml:space="preserve"> Poddziałanie: 7.1,2 </t>
  </si>
  <si>
    <t xml:space="preserve">Rozwój i upowszechnianie aktywnej integracji </t>
  </si>
  <si>
    <t>poprzez powiatowe centra pomocy rodzinie</t>
  </si>
  <si>
    <t>Program: operacyjny Kapitał Ludzki na lata 2007-2013 Priorytet IX "Rozwój wykształcenia i kompetencji w regionach".</t>
  </si>
  <si>
    <t>2011 - 2013</t>
  </si>
  <si>
    <t>Zespół Szkół w Ożarowie</t>
  </si>
  <si>
    <t xml:space="preserve"> Działanie 9. 2 "Podniesienie atrakcyjności szkolnictwa zawodowego",</t>
  </si>
  <si>
    <t xml:space="preserve"> Projekt: "Nasza szkoła - naszą drogą do kariery …" okres realizacji zadania 2011 - 2013</t>
  </si>
  <si>
    <t>Program Rozwoju Obszarów Wiejskich 2007-2013</t>
  </si>
  <si>
    <t>Starostwo Powiatowe w Opatowie/Lokalna Grupa Działania Powiatu Opatowskiego</t>
  </si>
  <si>
    <t>Oś 4 Leader</t>
  </si>
  <si>
    <t>Działanie: Małe projekty</t>
  </si>
  <si>
    <t>Nazwa działania: Wdrażanie lokalnych strategii rozwoju</t>
  </si>
  <si>
    <t>Tytuł projektu: "Opatowska wystawa koni - impreza integracyjno - kulturalna nawiązująca do tradycji Opatowskich Jarmarków Końskich"</t>
  </si>
  <si>
    <t>Regionalny Program Operacyjny Województwa Świętokrzyskiego na lata 2007-2013</t>
  </si>
  <si>
    <t>2011-2014</t>
  </si>
  <si>
    <t>Oś priorytetowa: 4. Rozwój infrastruktury ochrony środowiska i energetycznej do Działania 4.2 Rozwój systemów lokalnej  infrastruktury ochrony środowiska i energetycznej</t>
  </si>
  <si>
    <t>Projekt: "Termomodernizacja trzech budynków użyteczności publicznej na terenie Powiatu Opatowskiego"</t>
  </si>
  <si>
    <t>Ogółem wydatki</t>
  </si>
  <si>
    <t>*</t>
  </si>
  <si>
    <t xml:space="preserve">Różnica w wydatkach na programy bieżące w kwocie 344.000 zł wynika z działu 010 gdzie występuje paragraf 2110 w kwocie 344.000 zł, który w załączniku Nr 2 nie został zaliczony do wydatków na programy finansowane z udziałem środków o których mowa w art. 5 ust. 1 pkt 2 i 3. </t>
  </si>
  <si>
    <t>Tytuł projektu: "Motywy ludowe w ozdobach świątecznych - warsztaty artystyczno - etnograficzne wraz z imprezami promującymi obrzędobowość regionu"</t>
  </si>
  <si>
    <t>2012-2013</t>
  </si>
  <si>
    <t>Limity wydatków na wieloletnie przedsięwzięcia planowane do poniesienia w 2012 roku</t>
  </si>
  <si>
    <t>Nazwa przedsięwzięcia</t>
  </si>
  <si>
    <t>Łączne nakłady finansowe</t>
  </si>
  <si>
    <t>rok budżetowy 2012 (8+9+10+11)</t>
  </si>
  <si>
    <t>dotacje i środki pochodzące z innych  źr.*</t>
  </si>
  <si>
    <t>Scalanie gruntów wsi Biedrzychów, Dębno, Nowe na obszarze1059 ha (2010-2013)</t>
  </si>
  <si>
    <t xml:space="preserve">A. 717.000,00
B.
C.
D. </t>
  </si>
  <si>
    <t>wydatki bieżące</t>
  </si>
  <si>
    <t>wydatki majątkowe</t>
  </si>
  <si>
    <t>Projekt  " e-świętokrzyskie Rozbudowa Infrastruktury Informatycznej JST" w ramach Regionalnego Programu Operacyjnego na lata (2010-2012)</t>
  </si>
  <si>
    <t>Projekt  " e-świętokrzyskie Budowa systemu informacji przestrzennej Województwa Świętokrzyskiego" w ramach Regionalnego Programu Operacyjnego Województwa Świętokrzyskiego na lata (2010-2012)</t>
  </si>
  <si>
    <t>Rozbudowa budynku Zespołu Szkół Nr 1 odnowa potencjału sportowo - dydaktycznego w Opatowie (2007-2012)</t>
  </si>
  <si>
    <t>Promocja integracji Społecznej Droga do Sukcesu (2009-2012)</t>
  </si>
  <si>
    <t xml:space="preserve">A.  44.125,00    
B.
C.
D. </t>
  </si>
  <si>
    <t>Program operacyjny Kapitał Ludzki (2007-2013).Projekt "Nasza szkoła - naszą drogą do kariery…"</t>
  </si>
  <si>
    <t>Projekt Nr PL0197 "Termomodernizacja budynków użyteczności publicznej na terenie Powiatu Opatowskiego" - utrzymanie trwałości projektu (2011-2015)</t>
  </si>
  <si>
    <t>Umowy przejecia zobowiazań w wyniku przekształceń SPZZOZ w Opatowie</t>
  </si>
  <si>
    <t>Poręczenie kredytu zaciągnietego przez TOP MEDICUS Sp.z.o.o.</t>
  </si>
  <si>
    <t>Termomodernizacja trzech budynków użyteczności publicznej na terenie Powiatu Opatowskiego (2011-2014)</t>
  </si>
  <si>
    <t>C. Inne źródła - środki krajowe - kapitał ludzki.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</si>
  <si>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</si>
  <si>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</si>
  <si>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</si>
  <si>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</si>
  <si>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</si>
  <si>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</si>
  <si>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</si>
  <si>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</si>
  <si>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</si>
  <si>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</si>
  <si>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</si>
  <si>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</si>
  <si>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</si>
  <si>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</si>
  <si>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852</t>
  </si>
  <si>
    <t>Pomoc społeczna</t>
  </si>
  <si>
    <t>10 843 547,00</t>
  </si>
  <si>
    <t>0,00</t>
  </si>
  <si>
    <t>228 599,00</t>
  </si>
  <si>
    <t>11 072 146,00</t>
  </si>
  <si>
    <t xml:space="preserve">w tym z tytułu dotacji i środków na finansowanie wydatków na realizację zadań finansowanych z udziałem środków, o których mowa w art. 5 ust. 1 pkt 2 i 3 
</t>
  </si>
  <si>
    <t>877 232,00</t>
  </si>
  <si>
    <t>85202</t>
  </si>
  <si>
    <t>Domy pomocy społecznej</t>
  </si>
  <si>
    <t>9 519 904,00</t>
  </si>
  <si>
    <t>9 748 503,00</t>
  </si>
  <si>
    <t>0830</t>
  </si>
  <si>
    <t>Wpływy z usług</t>
  </si>
  <si>
    <t>4 995 000,00</t>
  </si>
  <si>
    <t>228 000,00</t>
  </si>
  <si>
    <t>5 223 000,00</t>
  </si>
  <si>
    <t>0840</t>
  </si>
  <si>
    <t xml:space="preserve">Wpływy ze sprzedaży wyrobów </t>
  </si>
  <si>
    <t>599,00</t>
  </si>
  <si>
    <t>921</t>
  </si>
  <si>
    <t>Kultura i ochrona dziedzictwa narodowego</t>
  </si>
  <si>
    <t>17 887,00</t>
  </si>
  <si>
    <t>8 357,00</t>
  </si>
  <si>
    <t>26 244,00</t>
  </si>
  <si>
    <t>92195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</si>
  <si>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</si>
  <si>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</si>
  <si>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</si>
  <si>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razem:</t>
  </si>
  <si>
    <t>61 988 911,00</t>
  </si>
  <si>
    <t>236 956,00</t>
  </si>
  <si>
    <t>62 225 867,00</t>
  </si>
  <si>
    <t>2 778 739,00</t>
  </si>
  <si>
    <t>2 787 096,00</t>
  </si>
  <si>
    <t>majątkowe</t>
  </si>
  <si>
    <t>801</t>
  </si>
  <si>
    <t>Oświata i wychowanie</t>
  </si>
  <si>
    <t>1 748 467,00</t>
  </si>
  <si>
    <t>12 001,00</t>
  </si>
  <si>
    <t>1 760 468,00</t>
  </si>
  <si>
    <t>80120</t>
  </si>
  <si>
    <t>Licea ogólnokształcące</t>
  </si>
  <si>
    <t>0870</t>
  </si>
  <si>
    <t>Wpływy ze sprzedaży składników majątkowych</t>
  </si>
  <si>
    <t>5 606 396,00</t>
  </si>
  <si>
    <t>5 618 397,00</t>
  </si>
  <si>
    <t>2 741 166,00</t>
  </si>
  <si>
    <t>Ogółem:</t>
  </si>
  <si>
    <t>67 595 307,00</t>
  </si>
  <si>
    <t>248 957,00</t>
  </si>
  <si>
    <t>67 844 264,00</t>
  </si>
  <si>
    <t>5 519 905,00</t>
  </si>
  <si>
    <t>5 528 262,00</t>
  </si>
  <si>
    <t>(* kol 2 do wykorzystania fakultatywnego)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</si>
  <si>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</si>
  <si>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</si>
  <si>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</si>
  <si>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</si>
  <si>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</si>
  <si>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</si>
  <si>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</si>
  <si>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</si>
  <si>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</si>
  <si>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</si>
  <si>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</si>
  <si>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</si>
  <si>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przed zmianą</t>
  </si>
  <si>
    <t>zmniejszenie</t>
  </si>
  <si>
    <t>zwiększenie</t>
  </si>
  <si>
    <t>po zmianach</t>
  </si>
  <si>
    <t>Szkoły zawodowe</t>
  </si>
  <si>
    <t>Placówki opiekuńczo-wychowawcze</t>
  </si>
  <si>
    <t>Rodziny zastępcze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</si>
  <si>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</si>
  <si>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</si>
  <si>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</si>
  <si>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</si>
  <si>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Wydatki razem:</t>
  </si>
  <si>
    <t>Program "Motywy ludowe w ozdobach świątecznych - warsztaty artystyczno - etnograficzne wraz z imprezami promującymi obrzędowość regionu" (2012-2013)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</si>
</sst>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E"/>
      <family val="2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Czcionka tekstu podstawowego"/>
      <family val="2"/>
    </font>
    <font>
      <sz val="6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1" fillId="32" borderId="0" applyNumberFormat="0" applyBorder="0" applyAlignment="0" applyProtection="0"/>
  </cellStyleXfs>
  <cellXfs count="30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1" fontId="18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41" fontId="17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 wrapText="1"/>
    </xf>
    <xf numFmtId="41" fontId="6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1" fontId="17" fillId="0" borderId="11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1" fontId="34" fillId="0" borderId="1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1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3" fontId="34" fillId="0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3" fontId="36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41" fontId="5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 quotePrefix="1">
      <alignment vertical="top"/>
    </xf>
    <xf numFmtId="41" fontId="7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41" fontId="5" fillId="0" borderId="11" xfId="0" applyNumberFormat="1" applyFont="1" applyFill="1" applyBorder="1" applyAlignment="1">
      <alignment vertical="top" wrapText="1"/>
    </xf>
    <xf numFmtId="41" fontId="7" fillId="0" borderId="11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0" fontId="39" fillId="0" borderId="11" xfId="0" applyFont="1" applyFill="1" applyBorder="1" applyAlignment="1">
      <alignment vertical="top"/>
    </xf>
    <xf numFmtId="41" fontId="39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 quotePrefix="1">
      <alignment/>
    </xf>
    <xf numFmtId="0" fontId="7" fillId="0" borderId="11" xfId="0" applyFont="1" applyFill="1" applyBorder="1" applyAlignment="1" quotePrefix="1">
      <alignment wrapTex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right" vertical="top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43" fontId="13" fillId="0" borderId="11" xfId="0" applyNumberFormat="1" applyFont="1" applyBorder="1" applyAlignment="1">
      <alignment horizontal="center" vertical="center" wrapText="1"/>
    </xf>
    <xf numFmtId="43" fontId="13" fillId="0" borderId="15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3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43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33" borderId="19" xfId="0" applyNumberFormat="1" applyFill="1" applyBorder="1" applyAlignment="1" applyProtection="1">
      <alignment horizontal="center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3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 wrapText="1" shrinkToFit="1"/>
      <protection locked="0"/>
    </xf>
    <xf numFmtId="0" fontId="27" fillId="34" borderId="0" xfId="0" applyFont="1" applyFill="1" applyAlignment="1" applyProtection="1">
      <alignment horizontal="right" vertical="center" wrapText="1" shrinkToFit="1"/>
      <protection locked="0"/>
    </xf>
    <xf numFmtId="0" fontId="27" fillId="33" borderId="19" xfId="0" applyFont="1" applyFill="1" applyBorder="1" applyAlignment="1" applyProtection="1">
      <alignment horizontal="left" vertical="center" wrapText="1" shrinkToFit="1"/>
      <protection locked="0"/>
    </xf>
    <xf numFmtId="0" fontId="27" fillId="33" borderId="21" xfId="0" applyFont="1" applyFill="1" applyBorder="1" applyAlignment="1" applyProtection="1">
      <alignment horizontal="left" vertical="center" wrapText="1" shrinkToFit="1"/>
      <protection locked="0"/>
    </xf>
    <xf numFmtId="0" fontId="7" fillId="0" borderId="12" xfId="0" applyFont="1" applyFill="1" applyBorder="1" applyAlignment="1">
      <alignment wrapText="1"/>
    </xf>
    <xf numFmtId="4" fontId="27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46" fillId="34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4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4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3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43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49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46" fillId="34" borderId="19" xfId="0" applyFont="1" applyFill="1" applyBorder="1" applyAlignment="1" applyProtection="1">
      <alignment horizontal="center" vertical="center" wrapText="1" shrinkToFit="1"/>
      <protection locked="0"/>
    </xf>
    <xf numFmtId="0" fontId="27" fillId="33" borderId="21" xfId="0" applyFont="1" applyFill="1" applyBorder="1" applyAlignment="1" applyProtection="1">
      <alignment horizontal="center" vertical="center" wrapText="1" shrinkToFit="1"/>
      <protection locked="0"/>
    </xf>
    <xf numFmtId="0" fontId="27" fillId="33" borderId="21" xfId="0" applyFont="1" applyFill="1" applyBorder="1" applyAlignment="1" applyProtection="1">
      <alignment horizontal="left" vertical="center" wrapText="1" shrinkToFit="1"/>
      <protection locked="0"/>
    </xf>
    <xf numFmtId="0" fontId="27" fillId="33" borderId="19" xfId="0" applyFont="1" applyFill="1" applyBorder="1" applyAlignment="1" applyProtection="1">
      <alignment horizontal="center" vertical="center" wrapText="1" shrinkToFit="1"/>
      <protection locked="0"/>
    </xf>
    <xf numFmtId="0" fontId="27" fillId="33" borderId="19" xfId="0" applyFont="1" applyFill="1" applyBorder="1" applyAlignment="1" applyProtection="1">
      <alignment horizontal="left"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7" fillId="34" borderId="0" xfId="0" applyFont="1" applyFill="1" applyAlignment="1" applyProtection="1">
      <alignment horizontal="center" vertical="center" wrapText="1" shrinkToFit="1"/>
      <protection locked="0"/>
    </xf>
    <xf numFmtId="0" fontId="46" fillId="34" borderId="0" xfId="0" applyFont="1" applyFill="1" applyAlignment="1" applyProtection="1">
      <alignment horizontal="left" vertical="center" wrapText="1" shrinkToFi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3" fontId="13" fillId="0" borderId="15" xfId="0" applyNumberFormat="1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43" fontId="13" fillId="0" borderId="15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5" xfId="0" applyNumberFormat="1" applyFont="1" applyFill="1" applyBorder="1" applyAlignment="1">
      <alignment horizontal="right" vertical="center" wrapText="1"/>
    </xf>
    <xf numFmtId="43" fontId="24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3" fontId="13" fillId="0" borderId="24" xfId="0" applyNumberFormat="1" applyFont="1" applyBorder="1" applyAlignment="1">
      <alignment horizontal="center" vertical="center" wrapText="1"/>
    </xf>
    <xf numFmtId="43" fontId="13" fillId="0" borderId="25" xfId="0" applyNumberFormat="1" applyFont="1" applyBorder="1" applyAlignment="1">
      <alignment horizontal="center" vertical="center" wrapText="1"/>
    </xf>
    <xf numFmtId="43" fontId="13" fillId="0" borderId="15" xfId="0" applyNumberFormat="1" applyFont="1" applyBorder="1" applyAlignment="1">
      <alignment horizontal="left" wrapText="1"/>
    </xf>
    <xf numFmtId="43" fontId="13" fillId="0" borderId="10" xfId="0" applyNumberFormat="1" applyFont="1" applyBorder="1" applyAlignment="1">
      <alignment horizontal="left" wrapText="1"/>
    </xf>
    <xf numFmtId="43" fontId="13" fillId="0" borderId="14" xfId="0" applyNumberFormat="1" applyFont="1" applyBorder="1" applyAlignment="1">
      <alignment horizontal="center" vertical="center" wrapText="1"/>
    </xf>
    <xf numFmtId="43" fontId="13" fillId="0" borderId="13" xfId="0" applyNumberFormat="1" applyFont="1" applyBorder="1" applyAlignment="1">
      <alignment horizontal="center" vertical="center" wrapText="1"/>
    </xf>
    <xf numFmtId="43" fontId="13" fillId="0" borderId="26" xfId="0" applyNumberFormat="1" applyFont="1" applyBorder="1" applyAlignment="1">
      <alignment horizontal="center" vertical="center" wrapText="1"/>
    </xf>
    <xf numFmtId="43" fontId="13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43" fontId="13" fillId="0" borderId="28" xfId="0" applyNumberFormat="1" applyFont="1" applyBorder="1" applyAlignment="1">
      <alignment horizontal="center" vertical="center" wrapText="1"/>
    </xf>
    <xf numFmtId="43" fontId="13" fillId="0" borderId="29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/>
    </xf>
    <xf numFmtId="0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41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8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9" fillId="0" borderId="15" xfId="0" applyFont="1" applyFill="1" applyBorder="1" applyAlignment="1">
      <alignment vertical="top" wrapText="1"/>
    </xf>
    <xf numFmtId="0" fontId="39" fillId="0" borderId="16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2" fillId="0" borderId="0" xfId="0" applyFont="1" applyFill="1" applyAlignment="1">
      <alignment horizontal="left" wrapText="1"/>
    </xf>
    <xf numFmtId="0" fontId="47" fillId="0" borderId="13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60" workbookViewId="0" topLeftCell="A13">
      <selection activeCell="M35" sqref="M35"/>
    </sheetView>
  </sheetViews>
  <sheetFormatPr defaultColWidth="9.33203125" defaultRowHeight="12.75"/>
  <cols>
    <col min="1" max="1" width="9.160156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16.33203125" style="0" customWidth="1"/>
    <col min="8" max="8" width="1.171875" style="0" customWidth="1"/>
    <col min="9" max="9" width="23" style="0" customWidth="1"/>
    <col min="10" max="11" width="24.16015625" style="0" customWidth="1"/>
    <col min="12" max="12" width="16.16015625" style="0" customWidth="1"/>
  </cols>
  <sheetData>
    <row r="1" spans="1:13" ht="46.5" customHeight="1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38"/>
    </row>
    <row r="2" spans="1:13" ht="13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38"/>
    </row>
    <row r="3" spans="1:12" ht="12.75" customHeight="1">
      <c r="A3" s="132" t="s">
        <v>1</v>
      </c>
      <c r="B3" s="132" t="s">
        <v>2</v>
      </c>
      <c r="C3" s="163" t="s">
        <v>3</v>
      </c>
      <c r="D3" s="163"/>
      <c r="E3" s="163" t="s">
        <v>178</v>
      </c>
      <c r="F3" s="163"/>
      <c r="G3" s="163"/>
      <c r="H3" s="163" t="s">
        <v>179</v>
      </c>
      <c r="I3" s="163"/>
      <c r="J3" s="132" t="s">
        <v>180</v>
      </c>
      <c r="K3" s="132" t="s">
        <v>181</v>
      </c>
      <c r="L3" s="132" t="s">
        <v>182</v>
      </c>
    </row>
    <row r="4" spans="1:12" ht="12.75">
      <c r="A4" s="133" t="s">
        <v>183</v>
      </c>
      <c r="B4" s="133" t="s">
        <v>184</v>
      </c>
      <c r="C4" s="157" t="s">
        <v>185</v>
      </c>
      <c r="D4" s="157"/>
      <c r="E4" s="157" t="s">
        <v>186</v>
      </c>
      <c r="F4" s="157"/>
      <c r="G4" s="157"/>
      <c r="H4" s="157" t="s">
        <v>187</v>
      </c>
      <c r="I4" s="157"/>
      <c r="J4" s="133" t="s">
        <v>188</v>
      </c>
      <c r="K4" s="133" t="s">
        <v>189</v>
      </c>
      <c r="L4" s="133" t="s">
        <v>190</v>
      </c>
    </row>
    <row r="5" spans="1:12" ht="30" customHeight="1">
      <c r="A5" s="148" t="s">
        <v>191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30" customHeight="1">
      <c r="A6" s="133" t="s">
        <v>192</v>
      </c>
      <c r="B6" s="134"/>
      <c r="C6" s="161"/>
      <c r="D6" s="161"/>
      <c r="E6" s="158" t="s">
        <v>193</v>
      </c>
      <c r="F6" s="158"/>
      <c r="G6" s="158"/>
      <c r="H6" s="159" t="s">
        <v>194</v>
      </c>
      <c r="I6" s="159"/>
      <c r="J6" s="135" t="s">
        <v>195</v>
      </c>
      <c r="K6" s="135" t="s">
        <v>196</v>
      </c>
      <c r="L6" s="135" t="s">
        <v>197</v>
      </c>
    </row>
    <row r="7" spans="1:12" ht="30" customHeight="1">
      <c r="A7" s="132"/>
      <c r="B7" s="134"/>
      <c r="C7" s="161"/>
      <c r="D7" s="161"/>
      <c r="E7" s="158" t="s">
        <v>198</v>
      </c>
      <c r="F7" s="158"/>
      <c r="G7" s="158"/>
      <c r="H7" s="159" t="s">
        <v>199</v>
      </c>
      <c r="I7" s="159"/>
      <c r="J7" s="135" t="s">
        <v>195</v>
      </c>
      <c r="K7" s="135" t="s">
        <v>195</v>
      </c>
      <c r="L7" s="135" t="s">
        <v>199</v>
      </c>
    </row>
    <row r="8" spans="1:12" ht="30" customHeight="1">
      <c r="A8" s="134"/>
      <c r="B8" s="133" t="s">
        <v>200</v>
      </c>
      <c r="C8" s="161"/>
      <c r="D8" s="161"/>
      <c r="E8" s="158" t="s">
        <v>201</v>
      </c>
      <c r="F8" s="158"/>
      <c r="G8" s="158"/>
      <c r="H8" s="159" t="s">
        <v>202</v>
      </c>
      <c r="I8" s="159"/>
      <c r="J8" s="135" t="s">
        <v>195</v>
      </c>
      <c r="K8" s="135" t="s">
        <v>196</v>
      </c>
      <c r="L8" s="135" t="s">
        <v>203</v>
      </c>
    </row>
    <row r="9" spans="1:12" ht="30" customHeight="1">
      <c r="A9" s="134"/>
      <c r="B9" s="132"/>
      <c r="C9" s="161"/>
      <c r="D9" s="161"/>
      <c r="E9" s="158" t="s">
        <v>198</v>
      </c>
      <c r="F9" s="158"/>
      <c r="G9" s="158"/>
      <c r="H9" s="159" t="s">
        <v>195</v>
      </c>
      <c r="I9" s="159"/>
      <c r="J9" s="135" t="s">
        <v>195</v>
      </c>
      <c r="K9" s="135" t="s">
        <v>195</v>
      </c>
      <c r="L9" s="135" t="s">
        <v>195</v>
      </c>
    </row>
    <row r="10" spans="1:12" ht="30" customHeight="1">
      <c r="A10" s="134"/>
      <c r="B10" s="134"/>
      <c r="C10" s="157" t="s">
        <v>204</v>
      </c>
      <c r="D10" s="157"/>
      <c r="E10" s="158" t="s">
        <v>205</v>
      </c>
      <c r="F10" s="158"/>
      <c r="G10" s="158"/>
      <c r="H10" s="159" t="s">
        <v>206</v>
      </c>
      <c r="I10" s="159"/>
      <c r="J10" s="135" t="s">
        <v>195</v>
      </c>
      <c r="K10" s="135" t="s">
        <v>207</v>
      </c>
      <c r="L10" s="135" t="s">
        <v>208</v>
      </c>
    </row>
    <row r="11" spans="1:12" ht="30" customHeight="1">
      <c r="A11" s="134"/>
      <c r="B11" s="134"/>
      <c r="C11" s="157" t="s">
        <v>209</v>
      </c>
      <c r="D11" s="157"/>
      <c r="E11" s="158" t="s">
        <v>210</v>
      </c>
      <c r="F11" s="158"/>
      <c r="G11" s="158"/>
      <c r="H11" s="159" t="s">
        <v>195</v>
      </c>
      <c r="I11" s="159"/>
      <c r="J11" s="135" t="s">
        <v>195</v>
      </c>
      <c r="K11" s="135" t="s">
        <v>211</v>
      </c>
      <c r="L11" s="135" t="s">
        <v>211</v>
      </c>
    </row>
    <row r="12" spans="1:12" ht="30" customHeight="1">
      <c r="A12" s="133" t="s">
        <v>212</v>
      </c>
      <c r="B12" s="134"/>
      <c r="C12" s="161"/>
      <c r="D12" s="161"/>
      <c r="E12" s="158" t="s">
        <v>213</v>
      </c>
      <c r="F12" s="158"/>
      <c r="G12" s="158"/>
      <c r="H12" s="159" t="s">
        <v>214</v>
      </c>
      <c r="I12" s="159"/>
      <c r="J12" s="135" t="s">
        <v>195</v>
      </c>
      <c r="K12" s="135" t="s">
        <v>215</v>
      </c>
      <c r="L12" s="135" t="s">
        <v>216</v>
      </c>
    </row>
    <row r="13" spans="1:12" ht="30" customHeight="1">
      <c r="A13" s="132"/>
      <c r="B13" s="134"/>
      <c r="C13" s="161"/>
      <c r="D13" s="161"/>
      <c r="E13" s="158" t="s">
        <v>198</v>
      </c>
      <c r="F13" s="158"/>
      <c r="G13" s="158"/>
      <c r="H13" s="159" t="s">
        <v>214</v>
      </c>
      <c r="I13" s="159"/>
      <c r="J13" s="135" t="s">
        <v>195</v>
      </c>
      <c r="K13" s="135" t="s">
        <v>215</v>
      </c>
      <c r="L13" s="135" t="s">
        <v>216</v>
      </c>
    </row>
    <row r="14" spans="1:12" ht="30" customHeight="1">
      <c r="A14" s="134"/>
      <c r="B14" s="133" t="s">
        <v>217</v>
      </c>
      <c r="C14" s="161"/>
      <c r="D14" s="161"/>
      <c r="E14" s="158" t="s">
        <v>218</v>
      </c>
      <c r="F14" s="158"/>
      <c r="G14" s="158"/>
      <c r="H14" s="159" t="s">
        <v>214</v>
      </c>
      <c r="I14" s="159"/>
      <c r="J14" s="135" t="s">
        <v>195</v>
      </c>
      <c r="K14" s="135" t="s">
        <v>215</v>
      </c>
      <c r="L14" s="135" t="s">
        <v>216</v>
      </c>
    </row>
    <row r="15" spans="1:12" ht="30" customHeight="1">
      <c r="A15" s="134"/>
      <c r="B15" s="132"/>
      <c r="C15" s="161"/>
      <c r="D15" s="161"/>
      <c r="E15" s="158" t="s">
        <v>198</v>
      </c>
      <c r="F15" s="158"/>
      <c r="G15" s="158"/>
      <c r="H15" s="159" t="s">
        <v>214</v>
      </c>
      <c r="I15" s="159"/>
      <c r="J15" s="135" t="s">
        <v>195</v>
      </c>
      <c r="K15" s="135" t="s">
        <v>215</v>
      </c>
      <c r="L15" s="135" t="s">
        <v>216</v>
      </c>
    </row>
    <row r="16" spans="1:12" ht="30" customHeight="1">
      <c r="A16" s="134"/>
      <c r="B16" s="134"/>
      <c r="C16" s="157" t="s">
        <v>219</v>
      </c>
      <c r="D16" s="157"/>
      <c r="E16" s="158" t="s">
        <v>220</v>
      </c>
      <c r="F16" s="158"/>
      <c r="G16" s="158"/>
      <c r="H16" s="159" t="s">
        <v>214</v>
      </c>
      <c r="I16" s="159"/>
      <c r="J16" s="135" t="s">
        <v>195</v>
      </c>
      <c r="K16" s="135" t="s">
        <v>215</v>
      </c>
      <c r="L16" s="135" t="s">
        <v>216</v>
      </c>
    </row>
    <row r="17" spans="1:12" ht="30" customHeight="1">
      <c r="A17" s="160" t="s">
        <v>191</v>
      </c>
      <c r="B17" s="160"/>
      <c r="C17" s="160"/>
      <c r="D17" s="160"/>
      <c r="E17" s="160"/>
      <c r="F17" s="160"/>
      <c r="G17" s="136" t="s">
        <v>221</v>
      </c>
      <c r="H17" s="156" t="s">
        <v>222</v>
      </c>
      <c r="I17" s="156"/>
      <c r="J17" s="137" t="s">
        <v>195</v>
      </c>
      <c r="K17" s="137" t="s">
        <v>223</v>
      </c>
      <c r="L17" s="137" t="s">
        <v>224</v>
      </c>
    </row>
    <row r="18" spans="1:12" ht="30" customHeight="1">
      <c r="A18" s="153"/>
      <c r="B18" s="153"/>
      <c r="C18" s="153"/>
      <c r="D18" s="153"/>
      <c r="E18" s="154" t="s">
        <v>198</v>
      </c>
      <c r="F18" s="154"/>
      <c r="G18" s="154"/>
      <c r="H18" s="155" t="s">
        <v>225</v>
      </c>
      <c r="I18" s="155"/>
      <c r="J18" s="138" t="s">
        <v>195</v>
      </c>
      <c r="K18" s="138" t="s">
        <v>215</v>
      </c>
      <c r="L18" s="138" t="s">
        <v>226</v>
      </c>
    </row>
    <row r="19" spans="1:12" ht="30" customHeight="1">
      <c r="A19" s="148" t="s">
        <v>227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30" customHeight="1">
      <c r="A20" s="133" t="s">
        <v>228</v>
      </c>
      <c r="B20" s="134"/>
      <c r="C20" s="161"/>
      <c r="D20" s="161"/>
      <c r="E20" s="158" t="s">
        <v>229</v>
      </c>
      <c r="F20" s="158"/>
      <c r="G20" s="158"/>
      <c r="H20" s="159" t="s">
        <v>230</v>
      </c>
      <c r="I20" s="159"/>
      <c r="J20" s="135" t="s">
        <v>195</v>
      </c>
      <c r="K20" s="135" t="s">
        <v>231</v>
      </c>
      <c r="L20" s="135" t="s">
        <v>232</v>
      </c>
    </row>
    <row r="21" spans="1:12" ht="30" customHeight="1">
      <c r="A21" s="132"/>
      <c r="B21" s="134"/>
      <c r="C21" s="161"/>
      <c r="D21" s="161"/>
      <c r="E21" s="158" t="s">
        <v>198</v>
      </c>
      <c r="F21" s="158"/>
      <c r="G21" s="158"/>
      <c r="H21" s="159" t="s">
        <v>230</v>
      </c>
      <c r="I21" s="159"/>
      <c r="J21" s="135" t="s">
        <v>195</v>
      </c>
      <c r="K21" s="135" t="s">
        <v>195</v>
      </c>
      <c r="L21" s="135" t="s">
        <v>230</v>
      </c>
    </row>
    <row r="22" spans="1:12" ht="30" customHeight="1">
      <c r="A22" s="134"/>
      <c r="B22" s="133" t="s">
        <v>233</v>
      </c>
      <c r="C22" s="161"/>
      <c r="D22" s="161"/>
      <c r="E22" s="158" t="s">
        <v>234</v>
      </c>
      <c r="F22" s="158"/>
      <c r="G22" s="158"/>
      <c r="H22" s="159" t="s">
        <v>195</v>
      </c>
      <c r="I22" s="159"/>
      <c r="J22" s="135" t="s">
        <v>195</v>
      </c>
      <c r="K22" s="135" t="s">
        <v>231</v>
      </c>
      <c r="L22" s="135" t="s">
        <v>231</v>
      </c>
    </row>
    <row r="23" spans="1:12" ht="30" customHeight="1">
      <c r="A23" s="134"/>
      <c r="B23" s="132"/>
      <c r="C23" s="161"/>
      <c r="D23" s="161"/>
      <c r="E23" s="158" t="s">
        <v>198</v>
      </c>
      <c r="F23" s="158"/>
      <c r="G23" s="158"/>
      <c r="H23" s="159" t="s">
        <v>195</v>
      </c>
      <c r="I23" s="159"/>
      <c r="J23" s="135" t="s">
        <v>195</v>
      </c>
      <c r="K23" s="135" t="s">
        <v>195</v>
      </c>
      <c r="L23" s="135" t="s">
        <v>195</v>
      </c>
    </row>
    <row r="24" spans="1:12" ht="30" customHeight="1">
      <c r="A24" s="134"/>
      <c r="B24" s="134"/>
      <c r="C24" s="157" t="s">
        <v>235</v>
      </c>
      <c r="D24" s="157"/>
      <c r="E24" s="158" t="s">
        <v>236</v>
      </c>
      <c r="F24" s="158"/>
      <c r="G24" s="158"/>
      <c r="H24" s="159" t="s">
        <v>195</v>
      </c>
      <c r="I24" s="159"/>
      <c r="J24" s="135" t="s">
        <v>195</v>
      </c>
      <c r="K24" s="135" t="s">
        <v>231</v>
      </c>
      <c r="L24" s="135" t="s">
        <v>231</v>
      </c>
    </row>
    <row r="25" spans="1:12" ht="30" customHeight="1">
      <c r="A25" s="160" t="s">
        <v>227</v>
      </c>
      <c r="B25" s="160"/>
      <c r="C25" s="160"/>
      <c r="D25" s="160"/>
      <c r="E25" s="160"/>
      <c r="F25" s="160"/>
      <c r="G25" s="136" t="s">
        <v>221</v>
      </c>
      <c r="H25" s="156" t="s">
        <v>237</v>
      </c>
      <c r="I25" s="156"/>
      <c r="J25" s="137" t="s">
        <v>195</v>
      </c>
      <c r="K25" s="137" t="s">
        <v>231</v>
      </c>
      <c r="L25" s="137" t="s">
        <v>238</v>
      </c>
    </row>
    <row r="26" spans="1:12" ht="30" customHeight="1">
      <c r="A26" s="153"/>
      <c r="B26" s="153"/>
      <c r="C26" s="153"/>
      <c r="D26" s="153"/>
      <c r="E26" s="154" t="s">
        <v>198</v>
      </c>
      <c r="F26" s="154"/>
      <c r="G26" s="154"/>
      <c r="H26" s="155" t="s">
        <v>239</v>
      </c>
      <c r="I26" s="155"/>
      <c r="J26" s="138" t="s">
        <v>195</v>
      </c>
      <c r="K26" s="138" t="s">
        <v>195</v>
      </c>
      <c r="L26" s="138" t="s">
        <v>239</v>
      </c>
    </row>
    <row r="27" spans="1:12" ht="30" customHeight="1">
      <c r="A27" s="148" t="s">
        <v>240</v>
      </c>
      <c r="B27" s="148"/>
      <c r="C27" s="148"/>
      <c r="D27" s="148"/>
      <c r="E27" s="148"/>
      <c r="F27" s="148"/>
      <c r="G27" s="148"/>
      <c r="H27" s="156" t="s">
        <v>241</v>
      </c>
      <c r="I27" s="156"/>
      <c r="J27" s="137" t="s">
        <v>195</v>
      </c>
      <c r="K27" s="137" t="s">
        <v>242</v>
      </c>
      <c r="L27" s="137" t="s">
        <v>243</v>
      </c>
    </row>
    <row r="28" spans="1:12" ht="30" customHeight="1">
      <c r="A28" s="148"/>
      <c r="B28" s="148"/>
      <c r="C28" s="148"/>
      <c r="D28" s="148"/>
      <c r="E28" s="149" t="s">
        <v>198</v>
      </c>
      <c r="F28" s="149"/>
      <c r="G28" s="149"/>
      <c r="H28" s="150" t="s">
        <v>244</v>
      </c>
      <c r="I28" s="150"/>
      <c r="J28" s="139" t="s">
        <v>195</v>
      </c>
      <c r="K28" s="139" t="s">
        <v>215</v>
      </c>
      <c r="L28" s="139" t="s">
        <v>245</v>
      </c>
    </row>
    <row r="29" spans="1:12" ht="30" customHeight="1">
      <c r="A29" s="151" t="s">
        <v>246</v>
      </c>
      <c r="B29" s="151"/>
      <c r="C29" s="151"/>
      <c r="D29" s="151"/>
      <c r="E29" s="151"/>
      <c r="F29" s="152"/>
      <c r="G29" s="152"/>
      <c r="H29" s="152"/>
      <c r="I29" s="152"/>
      <c r="J29" s="152"/>
      <c r="K29" s="152"/>
      <c r="L29" s="152"/>
    </row>
    <row r="30" ht="30" customHeight="1"/>
  </sheetData>
  <sheetProtection/>
  <mergeCells count="75">
    <mergeCell ref="A1:L1"/>
    <mergeCell ref="A2:L2"/>
    <mergeCell ref="C3:D3"/>
    <mergeCell ref="E3:G3"/>
    <mergeCell ref="H3:I3"/>
    <mergeCell ref="C4:D4"/>
    <mergeCell ref="E4:G4"/>
    <mergeCell ref="H4:I4"/>
    <mergeCell ref="A5:L5"/>
    <mergeCell ref="C6:D6"/>
    <mergeCell ref="E6:G6"/>
    <mergeCell ref="H6:I6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A19:L19"/>
    <mergeCell ref="C20:D20"/>
    <mergeCell ref="E20:G20"/>
    <mergeCell ref="H20:I20"/>
    <mergeCell ref="A17:F17"/>
    <mergeCell ref="H17:I17"/>
    <mergeCell ref="A18:D18"/>
    <mergeCell ref="E18:G18"/>
    <mergeCell ref="H18:I18"/>
    <mergeCell ref="C21:D21"/>
    <mergeCell ref="E21:G21"/>
    <mergeCell ref="H21:I21"/>
    <mergeCell ref="C22:D22"/>
    <mergeCell ref="E22:G22"/>
    <mergeCell ref="H22:I22"/>
    <mergeCell ref="C24:D24"/>
    <mergeCell ref="E24:G24"/>
    <mergeCell ref="H24:I24"/>
    <mergeCell ref="A25:F25"/>
    <mergeCell ref="H25:I25"/>
    <mergeCell ref="C23:D23"/>
    <mergeCell ref="E23:G23"/>
    <mergeCell ref="H23:I23"/>
    <mergeCell ref="A28:D28"/>
    <mergeCell ref="E28:G28"/>
    <mergeCell ref="H28:I28"/>
    <mergeCell ref="A29:E29"/>
    <mergeCell ref="F29:L29"/>
    <mergeCell ref="A26:D26"/>
    <mergeCell ref="E26:G26"/>
    <mergeCell ref="H26:I26"/>
    <mergeCell ref="A27:G27"/>
    <mergeCell ref="H27:I27"/>
  </mergeCells>
  <printOptions horizontalCentered="1"/>
  <pageMargins left="0.7480314960629921" right="0.7480314960629921" top="1.0236220472440944" bottom="0.984251968503937" header="0.5118110236220472" footer="0.5118110236220472"/>
  <pageSetup horizontalDpi="600" verticalDpi="600" orientation="portrait" paperSize="9" scale="64" r:id="rId1"/>
  <headerFooter>
    <oddHeader>&amp;RZałącznik nr &amp;A
do uchwały Rady Powiatu w Opatowie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6"/>
  <sheetViews>
    <sheetView tabSelected="1" view="pageLayout" workbookViewId="0" topLeftCell="A1">
      <selection activeCell="A1" sqref="A1:O3"/>
    </sheetView>
  </sheetViews>
  <sheetFormatPr defaultColWidth="9.33203125" defaultRowHeight="12.75"/>
  <cols>
    <col min="1" max="1" width="9.33203125" style="36" customWidth="1"/>
    <col min="2" max="2" width="10.83203125" style="36" customWidth="1"/>
    <col min="3" max="3" width="13.66015625" style="36" customWidth="1"/>
    <col min="4" max="8" width="10.83203125" style="36" customWidth="1"/>
    <col min="9" max="9" width="11" style="36" customWidth="1"/>
    <col min="10" max="10" width="12.83203125" style="36" customWidth="1"/>
    <col min="11" max="11" width="11.83203125" style="0" customWidth="1"/>
    <col min="12" max="13" width="12" style="0" customWidth="1"/>
  </cols>
  <sheetData>
    <row r="1" spans="1:15" ht="12.75" customHeight="1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5" spans="1:20" ht="12.75">
      <c r="A5" s="167" t="s">
        <v>1</v>
      </c>
      <c r="B5" s="167" t="s">
        <v>2</v>
      </c>
      <c r="C5" s="167" t="s">
        <v>178</v>
      </c>
      <c r="D5" s="167"/>
      <c r="E5" s="167"/>
      <c r="F5" s="167" t="s">
        <v>247</v>
      </c>
      <c r="G5" s="167" t="s">
        <v>248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36"/>
    </row>
    <row r="6" spans="1:20" ht="12.75">
      <c r="A6" s="167"/>
      <c r="B6" s="167"/>
      <c r="C6" s="167"/>
      <c r="D6" s="167"/>
      <c r="E6" s="167"/>
      <c r="F6" s="167"/>
      <c r="G6" s="167" t="s">
        <v>249</v>
      </c>
      <c r="H6" s="167" t="s">
        <v>4</v>
      </c>
      <c r="I6" s="167"/>
      <c r="J6" s="167"/>
      <c r="K6" s="167"/>
      <c r="L6" s="167"/>
      <c r="M6" s="167"/>
      <c r="N6" s="167"/>
      <c r="O6" s="167"/>
      <c r="P6" s="167" t="s">
        <v>250</v>
      </c>
      <c r="Q6" s="167" t="s">
        <v>4</v>
      </c>
      <c r="R6" s="167"/>
      <c r="S6" s="167"/>
      <c r="T6" s="36"/>
    </row>
    <row r="7" spans="1:20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 t="s">
        <v>5</v>
      </c>
      <c r="R7" s="167" t="s">
        <v>6</v>
      </c>
      <c r="S7" s="167" t="s">
        <v>251</v>
      </c>
      <c r="T7" s="36"/>
    </row>
    <row r="8" spans="1:20" ht="12.75">
      <c r="A8" s="167"/>
      <c r="B8" s="167"/>
      <c r="C8" s="167"/>
      <c r="D8" s="167"/>
      <c r="E8" s="167"/>
      <c r="F8" s="167"/>
      <c r="G8" s="167"/>
      <c r="H8" s="167" t="s">
        <v>252</v>
      </c>
      <c r="I8" s="167" t="s">
        <v>4</v>
      </c>
      <c r="J8" s="167"/>
      <c r="K8" s="167" t="s">
        <v>253</v>
      </c>
      <c r="L8" s="167" t="s">
        <v>254</v>
      </c>
      <c r="M8" s="167" t="s">
        <v>7</v>
      </c>
      <c r="N8" s="167" t="s">
        <v>255</v>
      </c>
      <c r="O8" s="167" t="s">
        <v>256</v>
      </c>
      <c r="P8" s="167"/>
      <c r="Q8" s="167"/>
      <c r="R8" s="167"/>
      <c r="S8" s="167"/>
      <c r="T8" s="36"/>
    </row>
    <row r="9" spans="1:20" ht="12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 t="s">
        <v>257</v>
      </c>
      <c r="S9" s="167"/>
      <c r="T9" s="36"/>
    </row>
    <row r="10" spans="1:20" ht="24.75">
      <c r="A10" s="167"/>
      <c r="B10" s="167"/>
      <c r="C10" s="167"/>
      <c r="D10" s="167"/>
      <c r="E10" s="167"/>
      <c r="F10" s="167"/>
      <c r="G10" s="167"/>
      <c r="H10" s="167"/>
      <c r="I10" s="140" t="s">
        <v>8</v>
      </c>
      <c r="J10" s="140" t="s">
        <v>258</v>
      </c>
      <c r="K10" s="167"/>
      <c r="L10" s="167"/>
      <c r="M10" s="167"/>
      <c r="N10" s="167"/>
      <c r="O10" s="167"/>
      <c r="P10" s="167"/>
      <c r="Q10" s="167"/>
      <c r="R10" s="167"/>
      <c r="S10" s="167"/>
      <c r="T10" s="36"/>
    </row>
    <row r="11" spans="1:20" ht="12.75">
      <c r="A11" s="140">
        <v>1</v>
      </c>
      <c r="B11" s="140">
        <v>2</v>
      </c>
      <c r="C11" s="167">
        <v>4</v>
      </c>
      <c r="D11" s="167"/>
      <c r="E11" s="167"/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  <c r="Q11" s="140">
        <v>16</v>
      </c>
      <c r="R11" s="140">
        <v>17</v>
      </c>
      <c r="S11" s="140">
        <v>18</v>
      </c>
      <c r="T11" s="36"/>
    </row>
    <row r="12" spans="1:20" ht="12.75">
      <c r="A12" s="167">
        <v>801</v>
      </c>
      <c r="B12" s="167"/>
      <c r="C12" s="168" t="s">
        <v>229</v>
      </c>
      <c r="D12" s="168"/>
      <c r="E12" s="142" t="s">
        <v>259</v>
      </c>
      <c r="F12" s="146">
        <v>18253741</v>
      </c>
      <c r="G12" s="146">
        <v>15339629</v>
      </c>
      <c r="H12" s="146">
        <v>13426574</v>
      </c>
      <c r="I12" s="146">
        <v>11796982</v>
      </c>
      <c r="J12" s="146">
        <v>1629592</v>
      </c>
      <c r="K12" s="146">
        <v>1240000</v>
      </c>
      <c r="L12" s="146">
        <v>266585</v>
      </c>
      <c r="M12" s="146">
        <v>406470</v>
      </c>
      <c r="N12" s="146">
        <v>0</v>
      </c>
      <c r="O12" s="146">
        <v>0</v>
      </c>
      <c r="P12" s="146">
        <v>2914112</v>
      </c>
      <c r="Q12" s="146">
        <v>2914112</v>
      </c>
      <c r="R12" s="146">
        <v>2914112</v>
      </c>
      <c r="S12" s="146">
        <v>0</v>
      </c>
      <c r="T12" s="36"/>
    </row>
    <row r="13" spans="1:20" ht="12.75">
      <c r="A13" s="167"/>
      <c r="B13" s="167"/>
      <c r="C13" s="168"/>
      <c r="D13" s="168"/>
      <c r="E13" s="142" t="s">
        <v>260</v>
      </c>
      <c r="F13" s="146">
        <v>-100552</v>
      </c>
      <c r="G13" s="146">
        <v>-100552</v>
      </c>
      <c r="H13" s="146">
        <v>-75552</v>
      </c>
      <c r="I13" s="146">
        <v>0</v>
      </c>
      <c r="J13" s="146">
        <v>-75552</v>
      </c>
      <c r="K13" s="146">
        <v>-25000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36"/>
    </row>
    <row r="14" spans="1:20" ht="12.75">
      <c r="A14" s="167"/>
      <c r="B14" s="167"/>
      <c r="C14" s="168"/>
      <c r="D14" s="168"/>
      <c r="E14" s="142" t="s">
        <v>261</v>
      </c>
      <c r="F14" s="146">
        <v>12001</v>
      </c>
      <c r="G14" s="146">
        <v>12001</v>
      </c>
      <c r="H14" s="146">
        <v>12001</v>
      </c>
      <c r="I14" s="146">
        <v>0</v>
      </c>
      <c r="J14" s="146">
        <v>12001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36"/>
    </row>
    <row r="15" spans="1:20" ht="13.5" thickBot="1">
      <c r="A15" s="167"/>
      <c r="B15" s="167"/>
      <c r="C15" s="168"/>
      <c r="D15" s="168"/>
      <c r="E15" s="142" t="s">
        <v>262</v>
      </c>
      <c r="F15" s="146">
        <v>18165190</v>
      </c>
      <c r="G15" s="146">
        <v>15251078</v>
      </c>
      <c r="H15" s="146">
        <v>13363023</v>
      </c>
      <c r="I15" s="146">
        <v>11796982</v>
      </c>
      <c r="J15" s="146">
        <v>1566041</v>
      </c>
      <c r="K15" s="146">
        <v>1215000</v>
      </c>
      <c r="L15" s="146">
        <v>266585</v>
      </c>
      <c r="M15" s="146">
        <v>406470</v>
      </c>
      <c r="N15" s="146">
        <v>0</v>
      </c>
      <c r="O15" s="146">
        <v>0</v>
      </c>
      <c r="P15" s="146">
        <v>2914112</v>
      </c>
      <c r="Q15" s="146">
        <v>2914112</v>
      </c>
      <c r="R15" s="146">
        <v>2914112</v>
      </c>
      <c r="S15" s="146">
        <v>0</v>
      </c>
      <c r="T15" s="36"/>
    </row>
    <row r="16" spans="1:20" ht="13.5" thickBot="1">
      <c r="A16" s="165"/>
      <c r="B16" s="165">
        <v>80120</v>
      </c>
      <c r="C16" s="166" t="s">
        <v>234</v>
      </c>
      <c r="D16" s="166"/>
      <c r="E16" s="143" t="s">
        <v>259</v>
      </c>
      <c r="F16" s="145">
        <v>4555236</v>
      </c>
      <c r="G16" s="145">
        <v>4555236</v>
      </c>
      <c r="H16" s="145">
        <v>4204236</v>
      </c>
      <c r="I16" s="145">
        <v>3835752</v>
      </c>
      <c r="J16" s="145">
        <v>368484</v>
      </c>
      <c r="K16" s="145">
        <v>320000</v>
      </c>
      <c r="L16" s="145">
        <v>31000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36"/>
    </row>
    <row r="17" spans="1:20" ht="13.5" thickBot="1">
      <c r="A17" s="165"/>
      <c r="B17" s="165"/>
      <c r="C17" s="166"/>
      <c r="D17" s="166"/>
      <c r="E17" s="142" t="s">
        <v>260</v>
      </c>
      <c r="F17" s="146">
        <v>-5000</v>
      </c>
      <c r="G17" s="146">
        <v>-5000</v>
      </c>
      <c r="H17" s="146">
        <v>0</v>
      </c>
      <c r="I17" s="146">
        <v>0</v>
      </c>
      <c r="J17" s="146">
        <v>0</v>
      </c>
      <c r="K17" s="146">
        <v>-5000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36"/>
    </row>
    <row r="18" spans="1:20" ht="13.5" thickBot="1">
      <c r="A18" s="165"/>
      <c r="B18" s="165"/>
      <c r="C18" s="166"/>
      <c r="D18" s="166"/>
      <c r="E18" s="142" t="s">
        <v>261</v>
      </c>
      <c r="F18" s="146">
        <v>12001</v>
      </c>
      <c r="G18" s="146">
        <v>12001</v>
      </c>
      <c r="H18" s="146">
        <v>12001</v>
      </c>
      <c r="I18" s="146">
        <v>0</v>
      </c>
      <c r="J18" s="146">
        <v>12001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36"/>
    </row>
    <row r="19" spans="1:20" ht="13.5" thickBot="1">
      <c r="A19" s="165"/>
      <c r="B19" s="165"/>
      <c r="C19" s="166"/>
      <c r="D19" s="166"/>
      <c r="E19" s="142" t="s">
        <v>262</v>
      </c>
      <c r="F19" s="146">
        <v>4562237</v>
      </c>
      <c r="G19" s="146">
        <v>4562237</v>
      </c>
      <c r="H19" s="146">
        <v>4216237</v>
      </c>
      <c r="I19" s="146">
        <v>3835752</v>
      </c>
      <c r="J19" s="146">
        <v>380485</v>
      </c>
      <c r="K19" s="146">
        <v>315000</v>
      </c>
      <c r="L19" s="146">
        <v>31000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36"/>
    </row>
    <row r="20" spans="1:20" ht="13.5" thickBot="1">
      <c r="A20" s="165"/>
      <c r="B20" s="165">
        <v>80130</v>
      </c>
      <c r="C20" s="166" t="s">
        <v>263</v>
      </c>
      <c r="D20" s="166"/>
      <c r="E20" s="143" t="s">
        <v>259</v>
      </c>
      <c r="F20" s="145">
        <v>7257781</v>
      </c>
      <c r="G20" s="145">
        <v>7257781</v>
      </c>
      <c r="H20" s="145">
        <v>6257781</v>
      </c>
      <c r="I20" s="145">
        <v>5392181</v>
      </c>
      <c r="J20" s="145">
        <v>865600</v>
      </c>
      <c r="K20" s="145">
        <v>920000</v>
      </c>
      <c r="L20" s="145">
        <v>80000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36"/>
    </row>
    <row r="21" spans="1:20" ht="13.5" thickBot="1">
      <c r="A21" s="165"/>
      <c r="B21" s="165"/>
      <c r="C21" s="166"/>
      <c r="D21" s="166"/>
      <c r="E21" s="142" t="s">
        <v>260</v>
      </c>
      <c r="F21" s="146">
        <v>-20000</v>
      </c>
      <c r="G21" s="146">
        <v>-20000</v>
      </c>
      <c r="H21" s="146">
        <v>0</v>
      </c>
      <c r="I21" s="146">
        <v>0</v>
      </c>
      <c r="J21" s="146">
        <v>0</v>
      </c>
      <c r="K21" s="146">
        <v>-20000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36"/>
    </row>
    <row r="22" spans="1:20" ht="13.5" thickBot="1">
      <c r="A22" s="165"/>
      <c r="B22" s="165"/>
      <c r="C22" s="166"/>
      <c r="D22" s="166"/>
      <c r="E22" s="142" t="s">
        <v>261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36"/>
    </row>
    <row r="23" spans="1:20" ht="13.5" thickBot="1">
      <c r="A23" s="165"/>
      <c r="B23" s="165"/>
      <c r="C23" s="166"/>
      <c r="D23" s="166"/>
      <c r="E23" s="142" t="s">
        <v>262</v>
      </c>
      <c r="F23" s="146">
        <v>7237781</v>
      </c>
      <c r="G23" s="146">
        <v>7237781</v>
      </c>
      <c r="H23" s="146">
        <v>6257781</v>
      </c>
      <c r="I23" s="146">
        <v>5392181</v>
      </c>
      <c r="J23" s="146">
        <v>865600</v>
      </c>
      <c r="K23" s="146">
        <v>900000</v>
      </c>
      <c r="L23" s="146">
        <v>80000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36"/>
    </row>
    <row r="24" spans="1:20" ht="13.5" thickBot="1">
      <c r="A24" s="165"/>
      <c r="B24" s="165">
        <v>80195</v>
      </c>
      <c r="C24" s="166" t="s">
        <v>218</v>
      </c>
      <c r="D24" s="166"/>
      <c r="E24" s="143" t="s">
        <v>259</v>
      </c>
      <c r="F24" s="145">
        <v>3412650</v>
      </c>
      <c r="G24" s="145">
        <v>498538</v>
      </c>
      <c r="H24" s="145">
        <v>90068</v>
      </c>
      <c r="I24" s="145">
        <v>2968</v>
      </c>
      <c r="J24" s="145">
        <v>87100</v>
      </c>
      <c r="K24" s="145">
        <v>0</v>
      </c>
      <c r="L24" s="145">
        <v>2000</v>
      </c>
      <c r="M24" s="145">
        <v>406470</v>
      </c>
      <c r="N24" s="145">
        <v>0</v>
      </c>
      <c r="O24" s="145">
        <v>0</v>
      </c>
      <c r="P24" s="145">
        <v>2914112</v>
      </c>
      <c r="Q24" s="145">
        <v>2914112</v>
      </c>
      <c r="R24" s="145">
        <v>2914112</v>
      </c>
      <c r="S24" s="145">
        <v>0</v>
      </c>
      <c r="T24" s="36"/>
    </row>
    <row r="25" spans="1:20" ht="13.5" thickBot="1">
      <c r="A25" s="165"/>
      <c r="B25" s="165"/>
      <c r="C25" s="166"/>
      <c r="D25" s="166"/>
      <c r="E25" s="142" t="s">
        <v>260</v>
      </c>
      <c r="F25" s="146">
        <v>-75552</v>
      </c>
      <c r="G25" s="146">
        <v>-75552</v>
      </c>
      <c r="H25" s="146">
        <v>-75552</v>
      </c>
      <c r="I25" s="146">
        <v>0</v>
      </c>
      <c r="J25" s="146">
        <v>-75552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36"/>
    </row>
    <row r="26" spans="1:20" ht="13.5" thickBot="1">
      <c r="A26" s="165"/>
      <c r="B26" s="165"/>
      <c r="C26" s="166"/>
      <c r="D26" s="166"/>
      <c r="E26" s="142" t="s">
        <v>261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36"/>
    </row>
    <row r="27" spans="1:20" ht="12.75">
      <c r="A27" s="165"/>
      <c r="B27" s="165"/>
      <c r="C27" s="166"/>
      <c r="D27" s="166"/>
      <c r="E27" s="142" t="s">
        <v>262</v>
      </c>
      <c r="F27" s="146">
        <v>3337098</v>
      </c>
      <c r="G27" s="146">
        <v>422986</v>
      </c>
      <c r="H27" s="146">
        <v>14516</v>
      </c>
      <c r="I27" s="146">
        <v>2968</v>
      </c>
      <c r="J27" s="146">
        <v>11548</v>
      </c>
      <c r="K27" s="146">
        <v>0</v>
      </c>
      <c r="L27" s="146">
        <v>2000</v>
      </c>
      <c r="M27" s="146">
        <v>406470</v>
      </c>
      <c r="N27" s="146">
        <v>0</v>
      </c>
      <c r="O27" s="146">
        <v>0</v>
      </c>
      <c r="P27" s="146">
        <v>2914112</v>
      </c>
      <c r="Q27" s="146">
        <v>2914112</v>
      </c>
      <c r="R27" s="146">
        <v>2914112</v>
      </c>
      <c r="S27" s="146">
        <v>0</v>
      </c>
      <c r="T27" s="36"/>
    </row>
    <row r="28" spans="1:20" ht="12.75">
      <c r="A28" s="167">
        <v>852</v>
      </c>
      <c r="B28" s="167"/>
      <c r="C28" s="168" t="s">
        <v>193</v>
      </c>
      <c r="D28" s="168"/>
      <c r="E28" s="142" t="s">
        <v>259</v>
      </c>
      <c r="F28" s="146">
        <v>12749610</v>
      </c>
      <c r="G28" s="146">
        <v>12696610</v>
      </c>
      <c r="H28" s="146">
        <v>10642116</v>
      </c>
      <c r="I28" s="146">
        <v>7092990</v>
      </c>
      <c r="J28" s="146">
        <v>3549126</v>
      </c>
      <c r="K28" s="146">
        <v>198000</v>
      </c>
      <c r="L28" s="146">
        <v>954245</v>
      </c>
      <c r="M28" s="146">
        <v>902249</v>
      </c>
      <c r="N28" s="146">
        <v>0</v>
      </c>
      <c r="O28" s="146">
        <v>0</v>
      </c>
      <c r="P28" s="146">
        <v>53000</v>
      </c>
      <c r="Q28" s="146">
        <v>53000</v>
      </c>
      <c r="R28" s="146">
        <v>0</v>
      </c>
      <c r="S28" s="146">
        <v>0</v>
      </c>
      <c r="T28" s="36"/>
    </row>
    <row r="29" spans="1:20" ht="12.75">
      <c r="A29" s="167"/>
      <c r="B29" s="167"/>
      <c r="C29" s="168"/>
      <c r="D29" s="168"/>
      <c r="E29" s="142" t="s">
        <v>260</v>
      </c>
      <c r="F29" s="146">
        <v>-4500</v>
      </c>
      <c r="G29" s="146">
        <v>-4500</v>
      </c>
      <c r="H29" s="146">
        <v>0</v>
      </c>
      <c r="I29" s="146">
        <v>0</v>
      </c>
      <c r="J29" s="146">
        <v>0</v>
      </c>
      <c r="K29" s="146">
        <v>-4500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36"/>
    </row>
    <row r="30" spans="1:20" ht="12.75">
      <c r="A30" s="167"/>
      <c r="B30" s="167"/>
      <c r="C30" s="168"/>
      <c r="D30" s="168"/>
      <c r="E30" s="142" t="s">
        <v>261</v>
      </c>
      <c r="F30" s="146">
        <v>233099</v>
      </c>
      <c r="G30" s="146">
        <v>233099</v>
      </c>
      <c r="H30" s="146">
        <v>228599</v>
      </c>
      <c r="I30" s="146">
        <v>2500</v>
      </c>
      <c r="J30" s="146">
        <v>226099</v>
      </c>
      <c r="K30" s="146">
        <v>4500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36"/>
    </row>
    <row r="31" spans="1:20" ht="13.5" thickBot="1">
      <c r="A31" s="167"/>
      <c r="B31" s="167"/>
      <c r="C31" s="168"/>
      <c r="D31" s="168"/>
      <c r="E31" s="142" t="s">
        <v>262</v>
      </c>
      <c r="F31" s="146">
        <v>12978209</v>
      </c>
      <c r="G31" s="146">
        <v>12925209</v>
      </c>
      <c r="H31" s="146">
        <v>10870715</v>
      </c>
      <c r="I31" s="146">
        <v>7095490</v>
      </c>
      <c r="J31" s="146">
        <v>3775225</v>
      </c>
      <c r="K31" s="146">
        <v>198000</v>
      </c>
      <c r="L31" s="146">
        <v>954245</v>
      </c>
      <c r="M31" s="146">
        <v>902249</v>
      </c>
      <c r="N31" s="146">
        <v>0</v>
      </c>
      <c r="O31" s="146">
        <v>0</v>
      </c>
      <c r="P31" s="146">
        <v>53000</v>
      </c>
      <c r="Q31" s="146">
        <v>53000</v>
      </c>
      <c r="R31" s="146">
        <v>0</v>
      </c>
      <c r="S31" s="146">
        <v>0</v>
      </c>
      <c r="T31" s="36"/>
    </row>
    <row r="32" spans="1:20" ht="13.5" thickBot="1">
      <c r="A32" s="165"/>
      <c r="B32" s="165">
        <v>85201</v>
      </c>
      <c r="C32" s="166" t="s">
        <v>264</v>
      </c>
      <c r="D32" s="166"/>
      <c r="E32" s="143" t="s">
        <v>259</v>
      </c>
      <c r="F32" s="145">
        <v>1014009</v>
      </c>
      <c r="G32" s="145">
        <v>1014009</v>
      </c>
      <c r="H32" s="145">
        <v>797609</v>
      </c>
      <c r="I32" s="145">
        <v>464750</v>
      </c>
      <c r="J32" s="145">
        <v>332859</v>
      </c>
      <c r="K32" s="145">
        <v>158000</v>
      </c>
      <c r="L32" s="145">
        <v>58400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36"/>
    </row>
    <row r="33" spans="1:20" ht="13.5" thickBot="1">
      <c r="A33" s="165"/>
      <c r="B33" s="165"/>
      <c r="C33" s="166"/>
      <c r="D33" s="166"/>
      <c r="E33" s="142" t="s">
        <v>260</v>
      </c>
      <c r="F33" s="146">
        <v>-4500</v>
      </c>
      <c r="G33" s="146">
        <v>-4500</v>
      </c>
      <c r="H33" s="146">
        <v>0</v>
      </c>
      <c r="I33" s="146">
        <v>0</v>
      </c>
      <c r="J33" s="146">
        <v>0</v>
      </c>
      <c r="K33" s="146">
        <v>-4500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36"/>
    </row>
    <row r="34" spans="1:20" ht="13.5" thickBot="1">
      <c r="A34" s="165"/>
      <c r="B34" s="165"/>
      <c r="C34" s="166"/>
      <c r="D34" s="166"/>
      <c r="E34" s="142" t="s">
        <v>261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36"/>
    </row>
    <row r="35" spans="1:20" ht="13.5" thickBot="1">
      <c r="A35" s="165"/>
      <c r="B35" s="165"/>
      <c r="C35" s="166"/>
      <c r="D35" s="166"/>
      <c r="E35" s="142" t="s">
        <v>262</v>
      </c>
      <c r="F35" s="146">
        <v>1009509</v>
      </c>
      <c r="G35" s="146">
        <v>1009509</v>
      </c>
      <c r="H35" s="146">
        <v>797609</v>
      </c>
      <c r="I35" s="146">
        <v>464750</v>
      </c>
      <c r="J35" s="146">
        <v>332859</v>
      </c>
      <c r="K35" s="146">
        <v>153500</v>
      </c>
      <c r="L35" s="146">
        <v>58400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36"/>
    </row>
    <row r="36" spans="1:20" ht="13.5" thickBot="1">
      <c r="A36" s="165"/>
      <c r="B36" s="165">
        <v>85202</v>
      </c>
      <c r="C36" s="166" t="s">
        <v>201</v>
      </c>
      <c r="D36" s="166"/>
      <c r="E36" s="143" t="s">
        <v>259</v>
      </c>
      <c r="F36" s="145">
        <v>9508396</v>
      </c>
      <c r="G36" s="145">
        <v>9455396</v>
      </c>
      <c r="H36" s="145">
        <v>9439896</v>
      </c>
      <c r="I36" s="145">
        <v>6285317</v>
      </c>
      <c r="J36" s="145">
        <v>3154579</v>
      </c>
      <c r="K36" s="145">
        <v>0</v>
      </c>
      <c r="L36" s="145">
        <v>15500</v>
      </c>
      <c r="M36" s="145">
        <v>0</v>
      </c>
      <c r="N36" s="145">
        <v>0</v>
      </c>
      <c r="O36" s="145">
        <v>0</v>
      </c>
      <c r="P36" s="145">
        <v>53000</v>
      </c>
      <c r="Q36" s="145">
        <v>53000</v>
      </c>
      <c r="R36" s="145">
        <v>0</v>
      </c>
      <c r="S36" s="145">
        <v>0</v>
      </c>
      <c r="T36" s="36"/>
    </row>
    <row r="37" spans="1:20" ht="13.5" thickBot="1">
      <c r="A37" s="165"/>
      <c r="B37" s="165"/>
      <c r="C37" s="166"/>
      <c r="D37" s="166"/>
      <c r="E37" s="142" t="s">
        <v>260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  <c r="T37" s="36"/>
    </row>
    <row r="38" spans="1:20" ht="13.5" thickBot="1">
      <c r="A38" s="165"/>
      <c r="B38" s="165"/>
      <c r="C38" s="166"/>
      <c r="D38" s="166"/>
      <c r="E38" s="142" t="s">
        <v>261</v>
      </c>
      <c r="F38" s="146">
        <v>228599</v>
      </c>
      <c r="G38" s="146">
        <v>228599</v>
      </c>
      <c r="H38" s="146">
        <v>228599</v>
      </c>
      <c r="I38" s="146">
        <v>2500</v>
      </c>
      <c r="J38" s="146">
        <v>226099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46">
        <v>0</v>
      </c>
      <c r="R38" s="146">
        <v>0</v>
      </c>
      <c r="S38" s="146">
        <v>0</v>
      </c>
      <c r="T38" s="36"/>
    </row>
    <row r="39" spans="1:20" ht="13.5" thickBot="1">
      <c r="A39" s="165"/>
      <c r="B39" s="165"/>
      <c r="C39" s="166"/>
      <c r="D39" s="166"/>
      <c r="E39" s="142" t="s">
        <v>262</v>
      </c>
      <c r="F39" s="146">
        <v>9736995</v>
      </c>
      <c r="G39" s="146">
        <v>9683995</v>
      </c>
      <c r="H39" s="146">
        <v>9668495</v>
      </c>
      <c r="I39" s="146">
        <v>6287817</v>
      </c>
      <c r="J39" s="146">
        <v>3380678</v>
      </c>
      <c r="K39" s="146">
        <v>0</v>
      </c>
      <c r="L39" s="146">
        <v>15500</v>
      </c>
      <c r="M39" s="146">
        <v>0</v>
      </c>
      <c r="N39" s="146">
        <v>0</v>
      </c>
      <c r="O39" s="146">
        <v>0</v>
      </c>
      <c r="P39" s="146">
        <v>53000</v>
      </c>
      <c r="Q39" s="146">
        <v>53000</v>
      </c>
      <c r="R39" s="146">
        <v>0</v>
      </c>
      <c r="S39" s="146">
        <v>0</v>
      </c>
      <c r="T39" s="36"/>
    </row>
    <row r="40" spans="1:20" ht="13.5" thickBot="1">
      <c r="A40" s="165"/>
      <c r="B40" s="165">
        <v>85204</v>
      </c>
      <c r="C40" s="166" t="s">
        <v>265</v>
      </c>
      <c r="D40" s="166"/>
      <c r="E40" s="143" t="s">
        <v>259</v>
      </c>
      <c r="F40" s="145">
        <v>928718</v>
      </c>
      <c r="G40" s="145">
        <v>928718</v>
      </c>
      <c r="H40" s="145">
        <v>10873</v>
      </c>
      <c r="I40" s="145">
        <v>10873</v>
      </c>
      <c r="J40" s="145">
        <v>0</v>
      </c>
      <c r="K40" s="145">
        <v>40000</v>
      </c>
      <c r="L40" s="145">
        <v>877845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36"/>
    </row>
    <row r="41" spans="1:20" ht="13.5" thickBot="1">
      <c r="A41" s="165"/>
      <c r="B41" s="165"/>
      <c r="C41" s="166"/>
      <c r="D41" s="166"/>
      <c r="E41" s="142" t="s">
        <v>260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36"/>
    </row>
    <row r="42" spans="1:20" ht="13.5" thickBot="1">
      <c r="A42" s="165"/>
      <c r="B42" s="165"/>
      <c r="C42" s="166"/>
      <c r="D42" s="166"/>
      <c r="E42" s="142" t="s">
        <v>261</v>
      </c>
      <c r="F42" s="146">
        <v>4500</v>
      </c>
      <c r="G42" s="146">
        <v>4500</v>
      </c>
      <c r="H42" s="146">
        <v>0</v>
      </c>
      <c r="I42" s="146">
        <v>0</v>
      </c>
      <c r="J42" s="146">
        <v>0</v>
      </c>
      <c r="K42" s="146">
        <v>4500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36"/>
    </row>
    <row r="43" spans="1:20" ht="12.75">
      <c r="A43" s="165"/>
      <c r="B43" s="165"/>
      <c r="C43" s="166"/>
      <c r="D43" s="166"/>
      <c r="E43" s="142" t="s">
        <v>262</v>
      </c>
      <c r="F43" s="146">
        <v>933218</v>
      </c>
      <c r="G43" s="146">
        <v>933218</v>
      </c>
      <c r="H43" s="146">
        <v>10873</v>
      </c>
      <c r="I43" s="146">
        <v>10873</v>
      </c>
      <c r="J43" s="146">
        <v>0</v>
      </c>
      <c r="K43" s="146">
        <v>44500</v>
      </c>
      <c r="L43" s="146">
        <v>877845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36"/>
    </row>
    <row r="44" spans="1:20" ht="12.75">
      <c r="A44" s="167">
        <v>854</v>
      </c>
      <c r="B44" s="167"/>
      <c r="C44" s="168" t="s">
        <v>266</v>
      </c>
      <c r="D44" s="168"/>
      <c r="E44" s="142" t="s">
        <v>259</v>
      </c>
      <c r="F44" s="146">
        <v>7229766</v>
      </c>
      <c r="G44" s="146">
        <v>7229766</v>
      </c>
      <c r="H44" s="146">
        <v>6994666</v>
      </c>
      <c r="I44" s="146">
        <v>5945154</v>
      </c>
      <c r="J44" s="146">
        <v>1049512</v>
      </c>
      <c r="K44" s="146">
        <v>0</v>
      </c>
      <c r="L44" s="146">
        <v>235100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36"/>
    </row>
    <row r="45" spans="1:20" ht="12.75">
      <c r="A45" s="167"/>
      <c r="B45" s="167"/>
      <c r="C45" s="168"/>
      <c r="D45" s="168"/>
      <c r="E45" s="142" t="s">
        <v>260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36"/>
    </row>
    <row r="46" spans="1:20" ht="12.75">
      <c r="A46" s="167"/>
      <c r="B46" s="167"/>
      <c r="C46" s="168"/>
      <c r="D46" s="168"/>
      <c r="E46" s="142" t="s">
        <v>261</v>
      </c>
      <c r="F46" s="146">
        <v>100552</v>
      </c>
      <c r="G46" s="146">
        <v>100552</v>
      </c>
      <c r="H46" s="146">
        <v>98252</v>
      </c>
      <c r="I46" s="146">
        <v>88252</v>
      </c>
      <c r="J46" s="146">
        <v>10000</v>
      </c>
      <c r="K46" s="146">
        <v>0</v>
      </c>
      <c r="L46" s="146">
        <v>2300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36"/>
    </row>
    <row r="47" spans="1:20" ht="13.5" thickBot="1">
      <c r="A47" s="167"/>
      <c r="B47" s="167"/>
      <c r="C47" s="168"/>
      <c r="D47" s="168"/>
      <c r="E47" s="142" t="s">
        <v>262</v>
      </c>
      <c r="F47" s="146">
        <v>7330318</v>
      </c>
      <c r="G47" s="146">
        <v>7330318</v>
      </c>
      <c r="H47" s="146">
        <v>7092918</v>
      </c>
      <c r="I47" s="146">
        <v>6033406</v>
      </c>
      <c r="J47" s="146">
        <v>1059512</v>
      </c>
      <c r="K47" s="146">
        <v>0</v>
      </c>
      <c r="L47" s="146">
        <v>237400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6">
        <v>0</v>
      </c>
      <c r="T47" s="36"/>
    </row>
    <row r="48" spans="1:20" ht="13.5" thickBot="1">
      <c r="A48" s="165"/>
      <c r="B48" s="165">
        <v>85403</v>
      </c>
      <c r="C48" s="166" t="s">
        <v>267</v>
      </c>
      <c r="D48" s="166"/>
      <c r="E48" s="143" t="s">
        <v>259</v>
      </c>
      <c r="F48" s="145">
        <v>5399474</v>
      </c>
      <c r="G48" s="145">
        <v>5399474</v>
      </c>
      <c r="H48" s="145">
        <v>5209974</v>
      </c>
      <c r="I48" s="145">
        <v>4397834</v>
      </c>
      <c r="J48" s="145">
        <v>812140</v>
      </c>
      <c r="K48" s="145">
        <v>0</v>
      </c>
      <c r="L48" s="145">
        <v>189500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36"/>
    </row>
    <row r="49" spans="1:20" ht="13.5" thickBot="1">
      <c r="A49" s="165"/>
      <c r="B49" s="165"/>
      <c r="C49" s="166"/>
      <c r="D49" s="166"/>
      <c r="E49" s="142" t="s">
        <v>260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  <c r="T49" s="36"/>
    </row>
    <row r="50" spans="1:20" ht="13.5" thickBot="1">
      <c r="A50" s="165"/>
      <c r="B50" s="165"/>
      <c r="C50" s="166"/>
      <c r="D50" s="166"/>
      <c r="E50" s="142" t="s">
        <v>261</v>
      </c>
      <c r="F50" s="146">
        <v>76800</v>
      </c>
      <c r="G50" s="146">
        <v>76800</v>
      </c>
      <c r="H50" s="146">
        <v>74500</v>
      </c>
      <c r="I50" s="146">
        <v>64500</v>
      </c>
      <c r="J50" s="146">
        <v>10000</v>
      </c>
      <c r="K50" s="146">
        <v>0</v>
      </c>
      <c r="L50" s="146">
        <v>2300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36"/>
    </row>
    <row r="51" spans="1:20" ht="13.5" thickBot="1">
      <c r="A51" s="165"/>
      <c r="B51" s="165"/>
      <c r="C51" s="166"/>
      <c r="D51" s="166"/>
      <c r="E51" s="142" t="s">
        <v>262</v>
      </c>
      <c r="F51" s="146">
        <v>5476274</v>
      </c>
      <c r="G51" s="146">
        <v>5476274</v>
      </c>
      <c r="H51" s="146">
        <v>5284474</v>
      </c>
      <c r="I51" s="146">
        <v>4462334</v>
      </c>
      <c r="J51" s="146">
        <v>822140</v>
      </c>
      <c r="K51" s="146">
        <v>0</v>
      </c>
      <c r="L51" s="146">
        <v>191800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0</v>
      </c>
      <c r="T51" s="36"/>
    </row>
    <row r="52" spans="1:20" ht="13.5" thickBot="1">
      <c r="A52" s="165"/>
      <c r="B52" s="165">
        <v>85406</v>
      </c>
      <c r="C52" s="166" t="s">
        <v>268</v>
      </c>
      <c r="D52" s="166"/>
      <c r="E52" s="143" t="s">
        <v>259</v>
      </c>
      <c r="F52" s="145">
        <v>1130642</v>
      </c>
      <c r="G52" s="145">
        <v>1130642</v>
      </c>
      <c r="H52" s="145">
        <v>1110042</v>
      </c>
      <c r="I52" s="145">
        <v>979960</v>
      </c>
      <c r="J52" s="145">
        <v>130082</v>
      </c>
      <c r="K52" s="145">
        <v>0</v>
      </c>
      <c r="L52" s="145">
        <v>20600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36"/>
    </row>
    <row r="53" spans="1:20" ht="13.5" thickBot="1">
      <c r="A53" s="165"/>
      <c r="B53" s="165"/>
      <c r="C53" s="166"/>
      <c r="D53" s="166"/>
      <c r="E53" s="142" t="s">
        <v>260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46">
        <v>0</v>
      </c>
      <c r="T53" s="36"/>
    </row>
    <row r="54" spans="1:20" ht="13.5" thickBot="1">
      <c r="A54" s="165"/>
      <c r="B54" s="165"/>
      <c r="C54" s="166"/>
      <c r="D54" s="166"/>
      <c r="E54" s="142" t="s">
        <v>261</v>
      </c>
      <c r="F54" s="146">
        <v>16000</v>
      </c>
      <c r="G54" s="146">
        <v>16000</v>
      </c>
      <c r="H54" s="146">
        <v>16000</v>
      </c>
      <c r="I54" s="146">
        <v>16000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36"/>
    </row>
    <row r="55" spans="1:20" ht="12.75">
      <c r="A55" s="165"/>
      <c r="B55" s="165"/>
      <c r="C55" s="166"/>
      <c r="D55" s="166"/>
      <c r="E55" s="142" t="s">
        <v>262</v>
      </c>
      <c r="F55" s="146">
        <v>1146642</v>
      </c>
      <c r="G55" s="146">
        <v>1146642</v>
      </c>
      <c r="H55" s="146">
        <v>1126042</v>
      </c>
      <c r="I55" s="146">
        <v>995960</v>
      </c>
      <c r="J55" s="146">
        <v>130082</v>
      </c>
      <c r="K55" s="146">
        <v>0</v>
      </c>
      <c r="L55" s="146">
        <v>20600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46">
        <v>0</v>
      </c>
      <c r="T55" s="36"/>
    </row>
    <row r="56" spans="1:20" ht="12.7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</row>
    <row r="57" spans="1:20" ht="12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41"/>
      <c r="T57" s="36"/>
    </row>
    <row r="58" spans="1:20" ht="12.7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</row>
    <row r="59" spans="2:20" ht="12.75">
      <c r="B59" s="170"/>
      <c r="C59" s="170"/>
      <c r="D59" s="171"/>
      <c r="E59" s="171"/>
      <c r="F59" s="171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</row>
    <row r="60" spans="1:20" ht="12.75">
      <c r="A60" s="167" t="s">
        <v>1</v>
      </c>
      <c r="B60" s="167" t="s">
        <v>2</v>
      </c>
      <c r="C60" s="167" t="s">
        <v>178</v>
      </c>
      <c r="D60" s="167"/>
      <c r="E60" s="167"/>
      <c r="F60" s="167" t="s">
        <v>247</v>
      </c>
      <c r="G60" s="167" t="s">
        <v>248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36"/>
    </row>
    <row r="61" spans="1:20" ht="12.75">
      <c r="A61" s="167"/>
      <c r="B61" s="167"/>
      <c r="C61" s="167"/>
      <c r="D61" s="167"/>
      <c r="E61" s="167"/>
      <c r="F61" s="167"/>
      <c r="G61" s="167" t="s">
        <v>249</v>
      </c>
      <c r="H61" s="167" t="s">
        <v>4</v>
      </c>
      <c r="I61" s="167"/>
      <c r="J61" s="167"/>
      <c r="K61" s="167"/>
      <c r="L61" s="167"/>
      <c r="M61" s="167"/>
      <c r="N61" s="167"/>
      <c r="O61" s="167"/>
      <c r="P61" s="167" t="s">
        <v>250</v>
      </c>
      <c r="Q61" s="167" t="s">
        <v>4</v>
      </c>
      <c r="R61" s="167"/>
      <c r="S61" s="167"/>
      <c r="T61" s="36"/>
    </row>
    <row r="62" spans="1:20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 t="s">
        <v>5</v>
      </c>
      <c r="R62" s="167" t="s">
        <v>6</v>
      </c>
      <c r="S62" s="167" t="s">
        <v>251</v>
      </c>
      <c r="T62" s="36"/>
    </row>
    <row r="63" spans="1:20" ht="12.75">
      <c r="A63" s="167"/>
      <c r="B63" s="167"/>
      <c r="C63" s="167"/>
      <c r="D63" s="167"/>
      <c r="E63" s="167"/>
      <c r="F63" s="167"/>
      <c r="G63" s="167"/>
      <c r="H63" s="167" t="s">
        <v>252</v>
      </c>
      <c r="I63" s="167" t="s">
        <v>4</v>
      </c>
      <c r="J63" s="167"/>
      <c r="K63" s="167" t="s">
        <v>253</v>
      </c>
      <c r="L63" s="167" t="s">
        <v>254</v>
      </c>
      <c r="M63" s="167" t="s">
        <v>7</v>
      </c>
      <c r="N63" s="167" t="s">
        <v>255</v>
      </c>
      <c r="O63" s="167" t="s">
        <v>256</v>
      </c>
      <c r="P63" s="167"/>
      <c r="Q63" s="167"/>
      <c r="R63" s="167"/>
      <c r="S63" s="167"/>
      <c r="T63" s="36"/>
    </row>
    <row r="64" spans="1:20" ht="12.7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 t="s">
        <v>257</v>
      </c>
      <c r="S64" s="167"/>
      <c r="T64" s="36"/>
    </row>
    <row r="65" spans="1:20" ht="24.75">
      <c r="A65" s="167"/>
      <c r="B65" s="167"/>
      <c r="C65" s="167"/>
      <c r="D65" s="167"/>
      <c r="E65" s="167"/>
      <c r="F65" s="167"/>
      <c r="G65" s="167"/>
      <c r="H65" s="167"/>
      <c r="I65" s="140" t="s">
        <v>8</v>
      </c>
      <c r="J65" s="140" t="s">
        <v>258</v>
      </c>
      <c r="K65" s="167"/>
      <c r="L65" s="167"/>
      <c r="M65" s="167"/>
      <c r="N65" s="167"/>
      <c r="O65" s="167"/>
      <c r="P65" s="167"/>
      <c r="Q65" s="167"/>
      <c r="R65" s="167"/>
      <c r="S65" s="167"/>
      <c r="T65" s="36"/>
    </row>
    <row r="66" spans="1:20" ht="13.5" thickBot="1">
      <c r="A66" s="140">
        <v>1</v>
      </c>
      <c r="B66" s="140">
        <v>2</v>
      </c>
      <c r="C66" s="167">
        <v>4</v>
      </c>
      <c r="D66" s="167"/>
      <c r="E66" s="167"/>
      <c r="F66" s="140">
        <v>5</v>
      </c>
      <c r="G66" s="140">
        <v>6</v>
      </c>
      <c r="H66" s="140">
        <v>7</v>
      </c>
      <c r="I66" s="140">
        <v>8</v>
      </c>
      <c r="J66" s="140">
        <v>9</v>
      </c>
      <c r="K66" s="140">
        <v>10</v>
      </c>
      <c r="L66" s="140">
        <v>11</v>
      </c>
      <c r="M66" s="140">
        <v>12</v>
      </c>
      <c r="N66" s="140">
        <v>13</v>
      </c>
      <c r="O66" s="140">
        <v>14</v>
      </c>
      <c r="P66" s="140">
        <v>15</v>
      </c>
      <c r="Q66" s="140">
        <v>16</v>
      </c>
      <c r="R66" s="140">
        <v>17</v>
      </c>
      <c r="S66" s="140">
        <v>18</v>
      </c>
      <c r="T66" s="36"/>
    </row>
    <row r="67" spans="1:20" ht="13.5" thickBot="1">
      <c r="A67" s="165"/>
      <c r="B67" s="165">
        <v>85410</v>
      </c>
      <c r="C67" s="166" t="s">
        <v>269</v>
      </c>
      <c r="D67" s="166"/>
      <c r="E67" s="143" t="s">
        <v>259</v>
      </c>
      <c r="F67" s="145">
        <v>645484</v>
      </c>
      <c r="G67" s="145">
        <v>645484</v>
      </c>
      <c r="H67" s="145">
        <v>645484</v>
      </c>
      <c r="I67" s="145">
        <v>559684</v>
      </c>
      <c r="J67" s="145">
        <v>85800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36"/>
    </row>
    <row r="68" spans="1:20" ht="13.5" thickBot="1">
      <c r="A68" s="165"/>
      <c r="B68" s="165"/>
      <c r="C68" s="166"/>
      <c r="D68" s="166"/>
      <c r="E68" s="142" t="s">
        <v>260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6">
        <v>0</v>
      </c>
      <c r="R68" s="146">
        <v>0</v>
      </c>
      <c r="S68" s="146">
        <v>0</v>
      </c>
      <c r="T68" s="36"/>
    </row>
    <row r="69" spans="1:20" ht="13.5" thickBot="1">
      <c r="A69" s="165"/>
      <c r="B69" s="165"/>
      <c r="C69" s="166"/>
      <c r="D69" s="166"/>
      <c r="E69" s="142" t="s">
        <v>261</v>
      </c>
      <c r="F69" s="146">
        <v>7752</v>
      </c>
      <c r="G69" s="146">
        <v>7752</v>
      </c>
      <c r="H69" s="146">
        <v>7752</v>
      </c>
      <c r="I69" s="146">
        <v>7752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46">
        <v>0</v>
      </c>
      <c r="R69" s="146">
        <v>0</v>
      </c>
      <c r="S69" s="146">
        <v>0</v>
      </c>
      <c r="T69" s="36"/>
    </row>
    <row r="70" spans="1:20" ht="12.75">
      <c r="A70" s="165"/>
      <c r="B70" s="165"/>
      <c r="C70" s="166"/>
      <c r="D70" s="166"/>
      <c r="E70" s="142" t="s">
        <v>262</v>
      </c>
      <c r="F70" s="146">
        <v>653236</v>
      </c>
      <c r="G70" s="146">
        <v>653236</v>
      </c>
      <c r="H70" s="146">
        <v>653236</v>
      </c>
      <c r="I70" s="146">
        <v>567436</v>
      </c>
      <c r="J70" s="146">
        <v>85800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  <c r="S70" s="146">
        <v>0</v>
      </c>
      <c r="T70" s="36"/>
    </row>
    <row r="71" spans="1:20" ht="12.75">
      <c r="A71" s="167">
        <v>921</v>
      </c>
      <c r="B71" s="167"/>
      <c r="C71" s="168" t="s">
        <v>213</v>
      </c>
      <c r="D71" s="168"/>
      <c r="E71" s="142" t="s">
        <v>259</v>
      </c>
      <c r="F71" s="146">
        <v>115594</v>
      </c>
      <c r="G71" s="146">
        <v>115594</v>
      </c>
      <c r="H71" s="146">
        <v>57000</v>
      </c>
      <c r="I71" s="146">
        <v>4000</v>
      </c>
      <c r="J71" s="146">
        <v>53000</v>
      </c>
      <c r="K71" s="146">
        <v>32000</v>
      </c>
      <c r="L71" s="146">
        <v>3000</v>
      </c>
      <c r="M71" s="146">
        <v>23594</v>
      </c>
      <c r="N71" s="146">
        <v>0</v>
      </c>
      <c r="O71" s="146">
        <v>0</v>
      </c>
      <c r="P71" s="146">
        <v>0</v>
      </c>
      <c r="Q71" s="146">
        <v>0</v>
      </c>
      <c r="R71" s="146">
        <v>0</v>
      </c>
      <c r="S71" s="146">
        <v>0</v>
      </c>
      <c r="T71" s="36"/>
    </row>
    <row r="72" spans="1:20" ht="12.75">
      <c r="A72" s="167"/>
      <c r="B72" s="167"/>
      <c r="C72" s="168"/>
      <c r="D72" s="168"/>
      <c r="E72" s="142" t="s">
        <v>260</v>
      </c>
      <c r="F72" s="146">
        <v>-2772</v>
      </c>
      <c r="G72" s="146">
        <v>-2772</v>
      </c>
      <c r="H72" s="146">
        <v>-2772</v>
      </c>
      <c r="I72" s="146">
        <v>0</v>
      </c>
      <c r="J72" s="146">
        <v>-2772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  <c r="S72" s="146">
        <v>0</v>
      </c>
      <c r="T72" s="36"/>
    </row>
    <row r="73" spans="1:20" ht="12.75">
      <c r="A73" s="167"/>
      <c r="B73" s="167"/>
      <c r="C73" s="168"/>
      <c r="D73" s="168"/>
      <c r="E73" s="142" t="s">
        <v>261</v>
      </c>
      <c r="F73" s="146">
        <v>11129</v>
      </c>
      <c r="G73" s="146">
        <v>11129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11129</v>
      </c>
      <c r="N73" s="146">
        <v>0</v>
      </c>
      <c r="O73" s="146">
        <v>0</v>
      </c>
      <c r="P73" s="146">
        <v>0</v>
      </c>
      <c r="Q73" s="146">
        <v>0</v>
      </c>
      <c r="R73" s="146">
        <v>0</v>
      </c>
      <c r="S73" s="146">
        <v>0</v>
      </c>
      <c r="T73" s="36"/>
    </row>
    <row r="74" spans="1:20" ht="13.5" thickBot="1">
      <c r="A74" s="167"/>
      <c r="B74" s="167"/>
      <c r="C74" s="168"/>
      <c r="D74" s="168"/>
      <c r="E74" s="142" t="s">
        <v>262</v>
      </c>
      <c r="F74" s="146">
        <v>123951</v>
      </c>
      <c r="G74" s="146">
        <v>123951</v>
      </c>
      <c r="H74" s="146">
        <v>54228</v>
      </c>
      <c r="I74" s="146">
        <v>4000</v>
      </c>
      <c r="J74" s="146">
        <v>50228</v>
      </c>
      <c r="K74" s="146">
        <v>32000</v>
      </c>
      <c r="L74" s="146">
        <v>3000</v>
      </c>
      <c r="M74" s="146">
        <v>34723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36"/>
    </row>
    <row r="75" spans="1:20" ht="13.5" thickBot="1">
      <c r="A75" s="165"/>
      <c r="B75" s="165">
        <v>92195</v>
      </c>
      <c r="C75" s="166" t="s">
        <v>218</v>
      </c>
      <c r="D75" s="166"/>
      <c r="E75" s="143" t="s">
        <v>259</v>
      </c>
      <c r="F75" s="145">
        <v>73594</v>
      </c>
      <c r="G75" s="145">
        <v>73594</v>
      </c>
      <c r="H75" s="145">
        <v>47000</v>
      </c>
      <c r="I75" s="145">
        <v>4000</v>
      </c>
      <c r="J75" s="145">
        <v>43000</v>
      </c>
      <c r="K75" s="145">
        <v>0</v>
      </c>
      <c r="L75" s="145">
        <v>3000</v>
      </c>
      <c r="M75" s="145">
        <v>23594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36"/>
    </row>
    <row r="76" spans="1:20" ht="13.5" thickBot="1">
      <c r="A76" s="165"/>
      <c r="B76" s="165"/>
      <c r="C76" s="166"/>
      <c r="D76" s="166"/>
      <c r="E76" s="142" t="s">
        <v>260</v>
      </c>
      <c r="F76" s="146">
        <v>-2772</v>
      </c>
      <c r="G76" s="146">
        <v>-2772</v>
      </c>
      <c r="H76" s="146">
        <v>-2772</v>
      </c>
      <c r="I76" s="146">
        <v>0</v>
      </c>
      <c r="J76" s="146">
        <v>-2772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  <c r="S76" s="146">
        <v>0</v>
      </c>
      <c r="T76" s="36"/>
    </row>
    <row r="77" spans="1:20" ht="13.5" thickBot="1">
      <c r="A77" s="165"/>
      <c r="B77" s="165"/>
      <c r="C77" s="166"/>
      <c r="D77" s="166"/>
      <c r="E77" s="142" t="s">
        <v>261</v>
      </c>
      <c r="F77" s="146">
        <v>11129</v>
      </c>
      <c r="G77" s="146">
        <v>11129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11129</v>
      </c>
      <c r="N77" s="146">
        <v>0</v>
      </c>
      <c r="O77" s="146">
        <v>0</v>
      </c>
      <c r="P77" s="146">
        <v>0</v>
      </c>
      <c r="Q77" s="146">
        <v>0</v>
      </c>
      <c r="R77" s="146">
        <v>0</v>
      </c>
      <c r="S77" s="146">
        <v>0</v>
      </c>
      <c r="T77" s="36"/>
    </row>
    <row r="78" spans="1:20" ht="12.75">
      <c r="A78" s="165"/>
      <c r="B78" s="165"/>
      <c r="C78" s="166"/>
      <c r="D78" s="166"/>
      <c r="E78" s="142" t="s">
        <v>262</v>
      </c>
      <c r="F78" s="146">
        <v>81951</v>
      </c>
      <c r="G78" s="146">
        <v>81951</v>
      </c>
      <c r="H78" s="146">
        <v>44228</v>
      </c>
      <c r="I78" s="146">
        <v>4000</v>
      </c>
      <c r="J78" s="146">
        <v>40228</v>
      </c>
      <c r="K78" s="146">
        <v>0</v>
      </c>
      <c r="L78" s="146">
        <v>3000</v>
      </c>
      <c r="M78" s="146">
        <v>34723</v>
      </c>
      <c r="N78" s="146">
        <v>0</v>
      </c>
      <c r="O78" s="146">
        <v>0</v>
      </c>
      <c r="P78" s="146">
        <v>0</v>
      </c>
      <c r="Q78" s="146">
        <v>0</v>
      </c>
      <c r="R78" s="146">
        <v>0</v>
      </c>
      <c r="S78" s="146">
        <v>0</v>
      </c>
      <c r="T78" s="36"/>
    </row>
    <row r="79" spans="1:20" ht="12.75">
      <c r="A79" s="164" t="s">
        <v>270</v>
      </c>
      <c r="B79" s="164"/>
      <c r="C79" s="164"/>
      <c r="D79" s="164"/>
      <c r="E79" s="142" t="s">
        <v>259</v>
      </c>
      <c r="F79" s="147">
        <v>68396428</v>
      </c>
      <c r="G79" s="147">
        <v>59657098</v>
      </c>
      <c r="H79" s="147">
        <v>52730242</v>
      </c>
      <c r="I79" s="147">
        <v>34756104</v>
      </c>
      <c r="J79" s="147">
        <v>17974138</v>
      </c>
      <c r="K79" s="147">
        <v>1596899</v>
      </c>
      <c r="L79" s="147">
        <v>2157295</v>
      </c>
      <c r="M79" s="147">
        <v>2825313</v>
      </c>
      <c r="N79" s="147">
        <v>251349</v>
      </c>
      <c r="O79" s="147">
        <v>96000</v>
      </c>
      <c r="P79" s="147">
        <v>8739330</v>
      </c>
      <c r="Q79" s="147">
        <v>7439330</v>
      </c>
      <c r="R79" s="147">
        <v>4153663</v>
      </c>
      <c r="S79" s="147">
        <v>1300000</v>
      </c>
      <c r="T79" s="36"/>
    </row>
    <row r="80" spans="1:20" ht="12.75">
      <c r="A80" s="164"/>
      <c r="B80" s="164"/>
      <c r="C80" s="164"/>
      <c r="D80" s="164"/>
      <c r="E80" s="142" t="s">
        <v>260</v>
      </c>
      <c r="F80" s="147">
        <v>-107824</v>
      </c>
      <c r="G80" s="147">
        <v>-107824</v>
      </c>
      <c r="H80" s="147">
        <v>-78324</v>
      </c>
      <c r="I80" s="147">
        <v>0</v>
      </c>
      <c r="J80" s="147">
        <v>-78324</v>
      </c>
      <c r="K80" s="147">
        <v>-29500</v>
      </c>
      <c r="L80" s="147">
        <v>0</v>
      </c>
      <c r="M80" s="147">
        <v>0</v>
      </c>
      <c r="N80" s="147">
        <v>0</v>
      </c>
      <c r="O80" s="147">
        <v>0</v>
      </c>
      <c r="P80" s="147">
        <v>0</v>
      </c>
      <c r="Q80" s="147">
        <v>0</v>
      </c>
      <c r="R80" s="147">
        <v>0</v>
      </c>
      <c r="S80" s="147">
        <v>0</v>
      </c>
      <c r="T80" s="36"/>
    </row>
    <row r="81" spans="1:20" ht="12.75">
      <c r="A81" s="164"/>
      <c r="B81" s="164"/>
      <c r="C81" s="164"/>
      <c r="D81" s="164"/>
      <c r="E81" s="142" t="s">
        <v>261</v>
      </c>
      <c r="F81" s="147">
        <v>356781</v>
      </c>
      <c r="G81" s="147">
        <v>356781</v>
      </c>
      <c r="H81" s="147">
        <v>338852</v>
      </c>
      <c r="I81" s="147">
        <v>90752</v>
      </c>
      <c r="J81" s="147">
        <v>248100</v>
      </c>
      <c r="K81" s="147">
        <v>4500</v>
      </c>
      <c r="L81" s="147">
        <v>2300</v>
      </c>
      <c r="M81" s="147">
        <v>11129</v>
      </c>
      <c r="N81" s="147">
        <v>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36"/>
    </row>
    <row r="82" spans="1:20" ht="12.75">
      <c r="A82" s="164"/>
      <c r="B82" s="164"/>
      <c r="C82" s="164"/>
      <c r="D82" s="164"/>
      <c r="E82" s="142" t="s">
        <v>262</v>
      </c>
      <c r="F82" s="147">
        <v>68645385</v>
      </c>
      <c r="G82" s="147">
        <v>59906055</v>
      </c>
      <c r="H82" s="147">
        <v>52990770</v>
      </c>
      <c r="I82" s="147">
        <v>34846856</v>
      </c>
      <c r="J82" s="147">
        <v>18143914</v>
      </c>
      <c r="K82" s="147">
        <v>1571899</v>
      </c>
      <c r="L82" s="147">
        <v>2159595</v>
      </c>
      <c r="M82" s="147">
        <v>2836442</v>
      </c>
      <c r="N82" s="147">
        <v>251349</v>
      </c>
      <c r="O82" s="147">
        <v>96000</v>
      </c>
      <c r="P82" s="147">
        <v>8739330</v>
      </c>
      <c r="Q82" s="147">
        <v>7439330</v>
      </c>
      <c r="R82" s="147">
        <v>4153663</v>
      </c>
      <c r="S82" s="147">
        <v>1300000</v>
      </c>
      <c r="T82" s="36"/>
    </row>
    <row r="83" spans="11:20" ht="12.75"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1:20" ht="12.75"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1:20" ht="12.75"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1:20" ht="12.75"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1:20" ht="12.75"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1:20" ht="12.75"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1:20" ht="12.75"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1:20" ht="12.75"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1:20" ht="12.75"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1:20" ht="12.75"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1:20" ht="12.75"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1:20" ht="12.75"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1:20" ht="12.75"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1:20" ht="12.75"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1:20" ht="12.75"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1:20" ht="12.75"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1:20" ht="12.75"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1:20" ht="12.75"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1:20" ht="12.75"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1:20" ht="12.75"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1:20" ht="12.75"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1:20" ht="12.75"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1:20" ht="12.75"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1:20" ht="12.75"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1:20" ht="12.75"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1:20" ht="12.75"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1:20" ht="12.75"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1:20" ht="12.75"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1:20" ht="12.75"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1:20" ht="12.75"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1:20" ht="12.75"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1:20" ht="12.75"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1:20" ht="12.75"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1:20" ht="12.75"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1:20" ht="12.75"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1:20" ht="12.75"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1:20" ht="12.75"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1:20" ht="12.75"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1:20" ht="12.75"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1:20" ht="12.75"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1:20" ht="12.75"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1:20" ht="12.75"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1:20" ht="12.75"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1:20" ht="12.75"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1:20" ht="12.75"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1:20" ht="12.75"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1:20" ht="12.75"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1:20" ht="12.75"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1:20" ht="12.75"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1:20" ht="12.75"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1:20" ht="12.75"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1:20" ht="12.75"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1:20" ht="12.75"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1:20" ht="12.75"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1:20" ht="12.75"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1:20" ht="12.75"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1:20" ht="12.75"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1:20" ht="12.75"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1:20" ht="12.75"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1:20" ht="12.75"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1:20" ht="12.75"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1:20" ht="12.75"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1:20" ht="12.75"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1:20" ht="12.75"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1:20" ht="12.75"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1:20" ht="12.75"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1:20" ht="12.75"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1:20" ht="12.75"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1:20" ht="12.75"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1:20" ht="12.75"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1:20" ht="12.75"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1:20" ht="12.75"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1:20" ht="12.75"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1:20" ht="12.75"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1:20" ht="12.75"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1:20" ht="12.75"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1:20" ht="12.75"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1:20" ht="12.75"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1:20" ht="12.75"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1:20" ht="12.75"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1:20" ht="12.75"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1:20" ht="12.75"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1:20" ht="12.75"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1:20" ht="12.75"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1:20" ht="12.75"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1:20" ht="12.75"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1:20" ht="12.75"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1:20" ht="12.75"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1:20" ht="12.75"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1:20" ht="12.75"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1:20" ht="12.75"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1:20" ht="12.75"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1:20" ht="12.75"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1:20" ht="12.75"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1:20" ht="12.75"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1:20" ht="12.75"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1:20" ht="12.75"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1:20" ht="12.75"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1:20" ht="12.75"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1:20" ht="12.75"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1:20" ht="12.75"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1:20" ht="12.75"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1:20" ht="12.75"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1:20" ht="12.75"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1:20" ht="12.75"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1:20" ht="12.75"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1:20" ht="12.75"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1:20" ht="12.75"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1:20" ht="12.75"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1:20" ht="12.75"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1:20" ht="12.75"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1:20" ht="12.75"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1:20" ht="12.75"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1:20" ht="12.75"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1:20" ht="12.75"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1:20" ht="12.75"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1:20" ht="12.75"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1:20" ht="12.75"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1:20" ht="12.75"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1:20" ht="12.75"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1:20" ht="12.75"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1:20" ht="12.75"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1:20" ht="12.75"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1:20" ht="12.75"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1:20" ht="12.75"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1:20" ht="12.75"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1:20" ht="12.75"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1:20" ht="12.75"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1:20" ht="12.75"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1:20" ht="12.75"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1:20" ht="12.75"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1:20" ht="12.75"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1:20" ht="12.75"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1:20" ht="12.75"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1:20" ht="12.75"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1:20" ht="12.75"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1:20" ht="12.75"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1:20" ht="12.75"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1:20" ht="12.75"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1:20" ht="12.75"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1:20" ht="12.75"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1:20" ht="12.75"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1:20" ht="12.75"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1:20" ht="12.75"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1:20" ht="12.75"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1:20" ht="12.75"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1:20" ht="12.75"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1:20" ht="12.75"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1:20" ht="12.75"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1:20" ht="12.75"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1:20" ht="12.75"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1:20" ht="12.75"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1:20" ht="12.75"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1:20" ht="12.75"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1:20" ht="12.75"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1:20" ht="12.75"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1:20" ht="12.75"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1:20" ht="12.75"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1:20" ht="12.75"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1:20" ht="12.75"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1:20" ht="12.75"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1:20" ht="12.75"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1:20" ht="12.75"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1:20" ht="12.75"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1:20" ht="12.75"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1:20" ht="12.75"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1:20" ht="12.75"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1:20" ht="12.75"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1:20" ht="12.75"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1:20" ht="12.75"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1:20" ht="12.75"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1:20" ht="12.75"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1:20" ht="12.75"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1:20" ht="12.75"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1:20" ht="12.75"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1:20" ht="12.75"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1:20" ht="12.75"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1:20" ht="12.75"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1:20" ht="12.75"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1:20" ht="12.75"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1:20" ht="12.75"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1:20" ht="12.75"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1:20" ht="12.75"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1:20" ht="12.75"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1:20" ht="12.75"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1:20" ht="12.75"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1:20" ht="12.75"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1:20" ht="12.75"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1:20" ht="12.75"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1:20" ht="12.75"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1:20" ht="12.75"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1:20" ht="12.75"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1:20" ht="12.75"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1:20" ht="12.75"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1:20" ht="12.75"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1:20" ht="12.75"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1:20" ht="12.75"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1:20" ht="12.75"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1:20" ht="12.75"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1:20" ht="12.75"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1:20" ht="12.75"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1:20" ht="12.75"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1:20" ht="12.75"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1:20" ht="12.75"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1:20" ht="12.75"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1:20" ht="12.75"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1:20" ht="12.75"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1:20" ht="12.75"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1:20" ht="12.75"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1:20" ht="12.75"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1:20" ht="12.75"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1:20" ht="12.75"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1:20" ht="12.75"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1:20" ht="12.75"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1:20" ht="12.75"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1:20" ht="12.75"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1:20" ht="12.75"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1:20" ht="12.75"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1:20" ht="12.75"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1:20" ht="12.75"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1:20" ht="12.75"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1:20" ht="12.75"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1:20" ht="12.75"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1:20" ht="12.75"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1:20" ht="12.75"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1:20" ht="12.75"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1:20" ht="12.75"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1:20" ht="12.75"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1:20" ht="12.75"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1:20" ht="12.75"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1:20" ht="12.75"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1:20" ht="12.75"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1:20" ht="12.75"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1:20" ht="12.75"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1:20" ht="12.75"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1:20" ht="12.75"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1:20" ht="12.75"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1:20" ht="12.75"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1:20" ht="12.75"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1:20" ht="12.75"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1:20" ht="12.75"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1:20" ht="12.75"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1:20" ht="12.75"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1:20" ht="12.75"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</sheetData>
  <sheetProtection/>
  <mergeCells count="92">
    <mergeCell ref="A1:O3"/>
    <mergeCell ref="A5:A10"/>
    <mergeCell ref="B5:B10"/>
    <mergeCell ref="C5:E10"/>
    <mergeCell ref="F5:F10"/>
    <mergeCell ref="G5:S5"/>
    <mergeCell ref="G6:G10"/>
    <mergeCell ref="H6:O7"/>
    <mergeCell ref="P6:P10"/>
    <mergeCell ref="Q6:S6"/>
    <mergeCell ref="S7:S10"/>
    <mergeCell ref="H8:H10"/>
    <mergeCell ref="I8:J9"/>
    <mergeCell ref="K8:K10"/>
    <mergeCell ref="L8:L10"/>
    <mergeCell ref="M8:M10"/>
    <mergeCell ref="N8:N10"/>
    <mergeCell ref="O8:O10"/>
    <mergeCell ref="A12:A15"/>
    <mergeCell ref="B12:B15"/>
    <mergeCell ref="C12:D15"/>
    <mergeCell ref="R9:R10"/>
    <mergeCell ref="C11:E11"/>
    <mergeCell ref="Q7:Q10"/>
    <mergeCell ref="R7:R8"/>
    <mergeCell ref="A20:A23"/>
    <mergeCell ref="B20:B23"/>
    <mergeCell ref="C20:D23"/>
    <mergeCell ref="A16:A19"/>
    <mergeCell ref="B16:B19"/>
    <mergeCell ref="C16:D19"/>
    <mergeCell ref="A28:A31"/>
    <mergeCell ref="B28:B31"/>
    <mergeCell ref="C28:D31"/>
    <mergeCell ref="A24:A27"/>
    <mergeCell ref="B24:B27"/>
    <mergeCell ref="C24:D27"/>
    <mergeCell ref="A36:A39"/>
    <mergeCell ref="B36:B39"/>
    <mergeCell ref="C36:D39"/>
    <mergeCell ref="A32:A35"/>
    <mergeCell ref="B32:B35"/>
    <mergeCell ref="C32:D35"/>
    <mergeCell ref="A44:A47"/>
    <mergeCell ref="B44:B47"/>
    <mergeCell ref="C44:D47"/>
    <mergeCell ref="A40:A43"/>
    <mergeCell ref="B40:B43"/>
    <mergeCell ref="C40:D43"/>
    <mergeCell ref="A56:T56"/>
    <mergeCell ref="A57:R57"/>
    <mergeCell ref="A52:A55"/>
    <mergeCell ref="B52:B55"/>
    <mergeCell ref="C52:D55"/>
    <mergeCell ref="A48:A51"/>
    <mergeCell ref="B48:B51"/>
    <mergeCell ref="C48:D51"/>
    <mergeCell ref="A58:T58"/>
    <mergeCell ref="B59:C59"/>
    <mergeCell ref="D59:F59"/>
    <mergeCell ref="G59:T59"/>
    <mergeCell ref="A60:A65"/>
    <mergeCell ref="B60:B65"/>
    <mergeCell ref="C60:E65"/>
    <mergeCell ref="F60:F65"/>
    <mergeCell ref="G60:S60"/>
    <mergeCell ref="G61:G65"/>
    <mergeCell ref="R64:R65"/>
    <mergeCell ref="C66:E66"/>
    <mergeCell ref="H61:O62"/>
    <mergeCell ref="P61:P65"/>
    <mergeCell ref="Q61:S61"/>
    <mergeCell ref="Q62:Q65"/>
    <mergeCell ref="R62:R63"/>
    <mergeCell ref="S62:S65"/>
    <mergeCell ref="H63:H65"/>
    <mergeCell ref="I63:J64"/>
    <mergeCell ref="A67:A70"/>
    <mergeCell ref="B67:B70"/>
    <mergeCell ref="C67:D70"/>
    <mergeCell ref="M63:M65"/>
    <mergeCell ref="N63:N65"/>
    <mergeCell ref="O63:O65"/>
    <mergeCell ref="K63:K65"/>
    <mergeCell ref="L63:L65"/>
    <mergeCell ref="A79:D82"/>
    <mergeCell ref="A75:A78"/>
    <mergeCell ref="B75:B78"/>
    <mergeCell ref="C75:D78"/>
    <mergeCell ref="A71:A74"/>
    <mergeCell ref="B71:B74"/>
    <mergeCell ref="C71:D7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71" r:id="rId1"/>
  <headerFooter>
    <oddHeader>&amp;RZałącznik nr &amp;A
do uchwały Rady Powiatu w Opatowie nr ...............
z dnia ..............................</oddHeader>
  </headerFooter>
  <rowBreaks count="1" manualBreakCount="1">
    <brk id="5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35">
      <selection activeCell="F57" sqref="F57"/>
    </sheetView>
  </sheetViews>
  <sheetFormatPr defaultColWidth="20.83203125" defaultRowHeight="12.75"/>
  <cols>
    <col min="1" max="1" width="5.16015625" style="107" customWidth="1"/>
    <col min="2" max="2" width="7" style="107" customWidth="1"/>
    <col min="3" max="3" width="8.5" style="107" customWidth="1"/>
    <col min="4" max="4" width="34" style="107" customWidth="1"/>
    <col min="5" max="5" width="20.83203125" style="107" customWidth="1"/>
    <col min="6" max="6" width="18" style="107" customWidth="1"/>
    <col min="7" max="7" width="18.5" style="107" customWidth="1"/>
    <col min="8" max="8" width="16.66015625" style="107" customWidth="1"/>
    <col min="9" max="9" width="17.66015625" style="107" customWidth="1"/>
    <col min="10" max="10" width="3" style="107" customWidth="1"/>
    <col min="11" max="11" width="15.16015625" style="107" customWidth="1"/>
    <col min="12" max="12" width="17.83203125" style="107" customWidth="1"/>
    <col min="13" max="16384" width="20.83203125" style="107" customWidth="1"/>
  </cols>
  <sheetData>
    <row r="1" spans="1:13" ht="39.75" customHeight="1">
      <c r="A1" s="217" t="s">
        <v>158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20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0</v>
      </c>
    </row>
    <row r="3" spans="1:13" s="111" customFormat="1" ht="19.5" customHeight="1">
      <c r="A3" s="214" t="s">
        <v>56</v>
      </c>
      <c r="B3" s="214" t="s">
        <v>1</v>
      </c>
      <c r="C3" s="214" t="s">
        <v>57</v>
      </c>
      <c r="D3" s="214" t="s">
        <v>159</v>
      </c>
      <c r="E3" s="214" t="s">
        <v>160</v>
      </c>
      <c r="F3" s="180" t="s">
        <v>58</v>
      </c>
      <c r="G3" s="181"/>
      <c r="H3" s="181"/>
      <c r="I3" s="181"/>
      <c r="J3" s="181"/>
      <c r="K3" s="181"/>
      <c r="L3" s="182"/>
      <c r="M3" s="214" t="s">
        <v>13</v>
      </c>
    </row>
    <row r="4" spans="1:13" s="111" customFormat="1" ht="19.5" customHeight="1">
      <c r="A4" s="214"/>
      <c r="B4" s="214"/>
      <c r="C4" s="214"/>
      <c r="D4" s="214"/>
      <c r="E4" s="214"/>
      <c r="F4" s="214" t="s">
        <v>161</v>
      </c>
      <c r="G4" s="214" t="s">
        <v>59</v>
      </c>
      <c r="H4" s="214"/>
      <c r="I4" s="214"/>
      <c r="J4" s="214"/>
      <c r="K4" s="214"/>
      <c r="L4" s="214"/>
      <c r="M4" s="214"/>
    </row>
    <row r="5" spans="1:13" s="111" customFormat="1" ht="19.5" customHeight="1">
      <c r="A5" s="214"/>
      <c r="B5" s="214"/>
      <c r="C5" s="214"/>
      <c r="D5" s="214"/>
      <c r="E5" s="214"/>
      <c r="F5" s="214"/>
      <c r="G5" s="214" t="s">
        <v>60</v>
      </c>
      <c r="H5" s="214" t="s">
        <v>61</v>
      </c>
      <c r="I5" s="110" t="s">
        <v>6</v>
      </c>
      <c r="J5" s="214" t="s">
        <v>162</v>
      </c>
      <c r="K5" s="214"/>
      <c r="L5" s="214" t="s">
        <v>62</v>
      </c>
      <c r="M5" s="214"/>
    </row>
    <row r="6" spans="1:13" s="111" customFormat="1" ht="29.25" customHeight="1">
      <c r="A6" s="214"/>
      <c r="B6" s="214"/>
      <c r="C6" s="214"/>
      <c r="D6" s="214"/>
      <c r="E6" s="214"/>
      <c r="F6" s="214"/>
      <c r="G6" s="214"/>
      <c r="H6" s="214"/>
      <c r="I6" s="214" t="s">
        <v>63</v>
      </c>
      <c r="J6" s="214"/>
      <c r="K6" s="214"/>
      <c r="L6" s="214"/>
      <c r="M6" s="214"/>
    </row>
    <row r="7" spans="1:13" s="111" customFormat="1" ht="19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 s="111" customFormat="1" ht="45.7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3" s="113" customFormat="1" ht="10.5" customHeight="1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  <c r="I9" s="112">
        <v>9</v>
      </c>
      <c r="J9" s="215">
        <v>10</v>
      </c>
      <c r="K9" s="216"/>
      <c r="L9" s="112">
        <v>11</v>
      </c>
      <c r="M9" s="112">
        <v>12</v>
      </c>
    </row>
    <row r="10" spans="1:13" ht="14.25" customHeight="1">
      <c r="A10" s="206" t="s">
        <v>14</v>
      </c>
      <c r="B10" s="188" t="s">
        <v>9</v>
      </c>
      <c r="C10" s="188" t="s">
        <v>16</v>
      </c>
      <c r="D10" s="208" t="s">
        <v>163</v>
      </c>
      <c r="E10" s="194">
        <f>E14+E15</f>
        <v>7387010</v>
      </c>
      <c r="F10" s="194">
        <v>1837000</v>
      </c>
      <c r="G10" s="194">
        <v>0</v>
      </c>
      <c r="H10" s="194">
        <v>0</v>
      </c>
      <c r="I10" s="196">
        <v>0</v>
      </c>
      <c r="J10" s="198" t="s">
        <v>164</v>
      </c>
      <c r="K10" s="199"/>
      <c r="L10" s="204">
        <v>1120000</v>
      </c>
      <c r="M10" s="211" t="s">
        <v>15</v>
      </c>
    </row>
    <row r="11" spans="1:13" ht="14.25" customHeight="1">
      <c r="A11" s="207"/>
      <c r="B11" s="189"/>
      <c r="C11" s="189"/>
      <c r="D11" s="209"/>
      <c r="E11" s="195"/>
      <c r="F11" s="195"/>
      <c r="G11" s="195"/>
      <c r="H11" s="195"/>
      <c r="I11" s="197"/>
      <c r="J11" s="200"/>
      <c r="K11" s="201"/>
      <c r="L11" s="205"/>
      <c r="M11" s="212"/>
    </row>
    <row r="12" spans="1:13" ht="14.25" customHeight="1">
      <c r="A12" s="207"/>
      <c r="B12" s="189"/>
      <c r="C12" s="189"/>
      <c r="D12" s="209"/>
      <c r="E12" s="195"/>
      <c r="F12" s="195"/>
      <c r="G12" s="195"/>
      <c r="H12" s="195"/>
      <c r="I12" s="197"/>
      <c r="J12" s="200"/>
      <c r="K12" s="201"/>
      <c r="L12" s="205"/>
      <c r="M12" s="212"/>
    </row>
    <row r="13" spans="1:13" ht="14.25" customHeight="1">
      <c r="A13" s="207"/>
      <c r="B13" s="189"/>
      <c r="C13" s="189"/>
      <c r="D13" s="210"/>
      <c r="E13" s="195"/>
      <c r="F13" s="195"/>
      <c r="G13" s="195"/>
      <c r="H13" s="195"/>
      <c r="I13" s="197"/>
      <c r="J13" s="202"/>
      <c r="K13" s="203"/>
      <c r="L13" s="205"/>
      <c r="M13" s="213"/>
    </row>
    <row r="14" spans="1:13" ht="12.75" customHeight="1">
      <c r="A14" s="114"/>
      <c r="B14" s="114"/>
      <c r="C14" s="114"/>
      <c r="D14" s="115" t="s">
        <v>165</v>
      </c>
      <c r="E14" s="116">
        <v>2321328</v>
      </c>
      <c r="F14" s="116">
        <f>F10</f>
        <v>1837000</v>
      </c>
      <c r="G14" s="116">
        <v>0</v>
      </c>
      <c r="H14" s="116">
        <v>0</v>
      </c>
      <c r="I14" s="116">
        <v>0</v>
      </c>
      <c r="J14" s="178">
        <v>717000</v>
      </c>
      <c r="K14" s="179"/>
      <c r="L14" s="116">
        <f>L10</f>
        <v>1120000</v>
      </c>
      <c r="M14" s="119"/>
    </row>
    <row r="15" spans="1:13" ht="12.75" customHeight="1">
      <c r="A15" s="114"/>
      <c r="B15" s="114"/>
      <c r="C15" s="114"/>
      <c r="D15" s="115" t="s">
        <v>166</v>
      </c>
      <c r="E15" s="116">
        <v>5065682</v>
      </c>
      <c r="F15" s="116">
        <v>0</v>
      </c>
      <c r="G15" s="116">
        <v>0</v>
      </c>
      <c r="H15" s="116">
        <v>0</v>
      </c>
      <c r="I15" s="116">
        <v>0</v>
      </c>
      <c r="J15" s="178">
        <v>0</v>
      </c>
      <c r="K15" s="179"/>
      <c r="L15" s="116">
        <v>0</v>
      </c>
      <c r="M15" s="119"/>
    </row>
    <row r="16" spans="1:13" ht="75.75" customHeight="1">
      <c r="A16" s="114" t="s">
        <v>17</v>
      </c>
      <c r="B16" s="114">
        <v>720</v>
      </c>
      <c r="C16" s="114">
        <v>72095</v>
      </c>
      <c r="D16" s="120" t="s">
        <v>167</v>
      </c>
      <c r="E16" s="116">
        <f>F16</f>
        <v>337984</v>
      </c>
      <c r="F16" s="116">
        <f>G16+H16+L16</f>
        <v>337984</v>
      </c>
      <c r="G16" s="116">
        <v>59066</v>
      </c>
      <c r="H16" s="116">
        <v>0</v>
      </c>
      <c r="I16" s="116">
        <v>0</v>
      </c>
      <c r="J16" s="186" t="s">
        <v>64</v>
      </c>
      <c r="K16" s="187"/>
      <c r="L16" s="116">
        <v>278918</v>
      </c>
      <c r="M16" s="121" t="s">
        <v>15</v>
      </c>
    </row>
    <row r="17" spans="1:13" ht="12.75" customHeight="1">
      <c r="A17" s="114"/>
      <c r="B17" s="114"/>
      <c r="C17" s="114"/>
      <c r="D17" s="115" t="s">
        <v>165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78">
        <v>0</v>
      </c>
      <c r="K17" s="179"/>
      <c r="L17" s="116">
        <v>0</v>
      </c>
      <c r="M17" s="121"/>
    </row>
    <row r="18" spans="1:13" ht="12.75" customHeight="1">
      <c r="A18" s="114"/>
      <c r="B18" s="114"/>
      <c r="C18" s="114"/>
      <c r="D18" s="115" t="s">
        <v>166</v>
      </c>
      <c r="E18" s="116">
        <f>E16</f>
        <v>337984</v>
      </c>
      <c r="F18" s="116">
        <f>F16</f>
        <v>337984</v>
      </c>
      <c r="G18" s="116">
        <f>G16</f>
        <v>59066</v>
      </c>
      <c r="H18" s="116">
        <v>0</v>
      </c>
      <c r="I18" s="116">
        <v>0</v>
      </c>
      <c r="J18" s="178">
        <v>0</v>
      </c>
      <c r="K18" s="179"/>
      <c r="L18" s="116">
        <f>L16</f>
        <v>278918</v>
      </c>
      <c r="M18" s="121"/>
    </row>
    <row r="19" spans="1:13" ht="107.25" customHeight="1">
      <c r="A19" s="114" t="s">
        <v>18</v>
      </c>
      <c r="B19" s="114">
        <v>720</v>
      </c>
      <c r="C19" s="114">
        <v>72095</v>
      </c>
      <c r="D19" s="120" t="s">
        <v>168</v>
      </c>
      <c r="E19" s="116">
        <v>887567</v>
      </c>
      <c r="F19" s="116">
        <f>G19+H19+L19</f>
        <v>886567</v>
      </c>
      <c r="G19" s="116">
        <v>180286</v>
      </c>
      <c r="H19" s="116">
        <v>0</v>
      </c>
      <c r="I19" s="116">
        <v>0</v>
      </c>
      <c r="J19" s="186" t="s">
        <v>64</v>
      </c>
      <c r="K19" s="187"/>
      <c r="L19" s="116">
        <v>706281</v>
      </c>
      <c r="M19" s="121" t="s">
        <v>15</v>
      </c>
    </row>
    <row r="20" spans="1:13" ht="12.75" customHeight="1">
      <c r="A20" s="114"/>
      <c r="B20" s="114"/>
      <c r="C20" s="114"/>
      <c r="D20" s="115" t="s">
        <v>165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78">
        <v>0</v>
      </c>
      <c r="K20" s="179"/>
      <c r="L20" s="116">
        <v>0</v>
      </c>
      <c r="M20" s="119"/>
    </row>
    <row r="21" spans="1:13" ht="18" customHeight="1">
      <c r="A21" s="114"/>
      <c r="B21" s="114"/>
      <c r="C21" s="114"/>
      <c r="D21" s="115" t="s">
        <v>166</v>
      </c>
      <c r="E21" s="116">
        <f>E19</f>
        <v>887567</v>
      </c>
      <c r="F21" s="116">
        <f>F19</f>
        <v>886567</v>
      </c>
      <c r="G21" s="116">
        <f>G19</f>
        <v>180286</v>
      </c>
      <c r="H21" s="116">
        <v>0</v>
      </c>
      <c r="I21" s="116">
        <v>0</v>
      </c>
      <c r="J21" s="178">
        <v>0</v>
      </c>
      <c r="K21" s="179"/>
      <c r="L21" s="116">
        <f>L19</f>
        <v>706281</v>
      </c>
      <c r="M21" s="119"/>
    </row>
    <row r="22" spans="1:13" ht="57.75" customHeight="1">
      <c r="A22" s="114" t="s">
        <v>19</v>
      </c>
      <c r="B22" s="114">
        <v>801</v>
      </c>
      <c r="C22" s="114">
        <v>80195</v>
      </c>
      <c r="D22" s="115" t="s">
        <v>169</v>
      </c>
      <c r="E22" s="116">
        <v>4727419</v>
      </c>
      <c r="F22" s="116">
        <f>G22+H22+L22</f>
        <v>2914112</v>
      </c>
      <c r="G22" s="116">
        <v>1165645</v>
      </c>
      <c r="H22" s="116">
        <v>0</v>
      </c>
      <c r="I22" s="116">
        <v>0</v>
      </c>
      <c r="J22" s="186" t="s">
        <v>64</v>
      </c>
      <c r="K22" s="187"/>
      <c r="L22" s="116">
        <v>1748467</v>
      </c>
      <c r="M22" s="119" t="s">
        <v>130</v>
      </c>
    </row>
    <row r="23" spans="1:13" ht="12.75" customHeight="1">
      <c r="A23" s="114"/>
      <c r="B23" s="114"/>
      <c r="C23" s="114"/>
      <c r="D23" s="115" t="s">
        <v>165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78">
        <v>0</v>
      </c>
      <c r="K23" s="179"/>
      <c r="L23" s="116">
        <v>0</v>
      </c>
      <c r="M23" s="119"/>
    </row>
    <row r="24" spans="1:13" ht="12.75" customHeight="1">
      <c r="A24" s="114"/>
      <c r="B24" s="114"/>
      <c r="C24" s="114"/>
      <c r="D24" s="115" t="s">
        <v>166</v>
      </c>
      <c r="E24" s="116">
        <f>E22</f>
        <v>4727419</v>
      </c>
      <c r="F24" s="116">
        <f>F22</f>
        <v>2914112</v>
      </c>
      <c r="G24" s="116">
        <f>G22</f>
        <v>1165645</v>
      </c>
      <c r="H24" s="116">
        <f>H22</f>
        <v>0</v>
      </c>
      <c r="I24" s="116">
        <f>I22</f>
        <v>0</v>
      </c>
      <c r="J24" s="178">
        <v>0</v>
      </c>
      <c r="K24" s="179"/>
      <c r="L24" s="116">
        <f>L22</f>
        <v>1748467</v>
      </c>
      <c r="M24" s="119"/>
    </row>
    <row r="25" spans="1:13" ht="12.75" customHeight="1">
      <c r="A25" s="206" t="s">
        <v>20</v>
      </c>
      <c r="B25" s="206">
        <v>852</v>
      </c>
      <c r="C25" s="206">
        <v>85295</v>
      </c>
      <c r="D25" s="208" t="s">
        <v>170</v>
      </c>
      <c r="E25" s="194">
        <v>2617505</v>
      </c>
      <c r="F25" s="194">
        <v>902249</v>
      </c>
      <c r="G25" s="194">
        <v>25017</v>
      </c>
      <c r="H25" s="194">
        <v>0</v>
      </c>
      <c r="I25" s="196">
        <v>0</v>
      </c>
      <c r="J25" s="198" t="s">
        <v>171</v>
      </c>
      <c r="K25" s="199"/>
      <c r="L25" s="204">
        <v>833107</v>
      </c>
      <c r="M25" s="188" t="s">
        <v>133</v>
      </c>
    </row>
    <row r="26" spans="1:13" ht="12.75" customHeight="1">
      <c r="A26" s="207"/>
      <c r="B26" s="207"/>
      <c r="C26" s="207"/>
      <c r="D26" s="209"/>
      <c r="E26" s="195"/>
      <c r="F26" s="195"/>
      <c r="G26" s="195"/>
      <c r="H26" s="195"/>
      <c r="I26" s="197"/>
      <c r="J26" s="200"/>
      <c r="K26" s="201"/>
      <c r="L26" s="205"/>
      <c r="M26" s="189"/>
    </row>
    <row r="27" spans="1:13" ht="12.75" customHeight="1">
      <c r="A27" s="207"/>
      <c r="B27" s="207"/>
      <c r="C27" s="207"/>
      <c r="D27" s="209"/>
      <c r="E27" s="195"/>
      <c r="F27" s="195"/>
      <c r="G27" s="195"/>
      <c r="H27" s="195"/>
      <c r="I27" s="197"/>
      <c r="J27" s="200"/>
      <c r="K27" s="201"/>
      <c r="L27" s="205"/>
      <c r="M27" s="189"/>
    </row>
    <row r="28" spans="1:13" ht="12.75" customHeight="1">
      <c r="A28" s="207"/>
      <c r="B28" s="207"/>
      <c r="C28" s="207"/>
      <c r="D28" s="210"/>
      <c r="E28" s="195"/>
      <c r="F28" s="195"/>
      <c r="G28" s="195"/>
      <c r="H28" s="195"/>
      <c r="I28" s="197"/>
      <c r="J28" s="202"/>
      <c r="K28" s="203"/>
      <c r="L28" s="205"/>
      <c r="M28" s="189"/>
    </row>
    <row r="29" spans="1:13" ht="12.75" customHeight="1">
      <c r="A29" s="114"/>
      <c r="B29" s="114"/>
      <c r="C29" s="114"/>
      <c r="D29" s="120" t="s">
        <v>165</v>
      </c>
      <c r="E29" s="116">
        <v>2439755</v>
      </c>
      <c r="F29" s="116">
        <f>F25</f>
        <v>902249</v>
      </c>
      <c r="G29" s="116">
        <f>G25</f>
        <v>25017</v>
      </c>
      <c r="H29" s="116">
        <v>0</v>
      </c>
      <c r="I29" s="116">
        <v>0</v>
      </c>
      <c r="J29" s="190">
        <v>44125</v>
      </c>
      <c r="K29" s="191"/>
      <c r="L29" s="116">
        <v>833107</v>
      </c>
      <c r="M29" s="119"/>
    </row>
    <row r="30" spans="1:13" ht="12.75" customHeight="1">
      <c r="A30" s="114"/>
      <c r="B30" s="114"/>
      <c r="C30" s="114"/>
      <c r="D30" s="120" t="s">
        <v>166</v>
      </c>
      <c r="E30" s="116">
        <f>E25-E29</f>
        <v>177750</v>
      </c>
      <c r="F30" s="116">
        <v>0</v>
      </c>
      <c r="G30" s="116">
        <v>0</v>
      </c>
      <c r="H30" s="116">
        <v>0</v>
      </c>
      <c r="I30" s="116">
        <v>0</v>
      </c>
      <c r="J30" s="178">
        <v>0</v>
      </c>
      <c r="K30" s="179"/>
      <c r="L30" s="116">
        <v>0</v>
      </c>
      <c r="M30" s="119"/>
    </row>
    <row r="31" spans="1:13" ht="58.5" customHeight="1">
      <c r="A31" s="114" t="s">
        <v>21</v>
      </c>
      <c r="B31" s="114">
        <v>801</v>
      </c>
      <c r="C31" s="114">
        <v>80195</v>
      </c>
      <c r="D31" s="120" t="s">
        <v>172</v>
      </c>
      <c r="E31" s="116">
        <v>800310</v>
      </c>
      <c r="F31" s="116">
        <f>G31+H31+L31</f>
        <v>406470</v>
      </c>
      <c r="G31" s="116">
        <v>15850</v>
      </c>
      <c r="H31" s="116">
        <v>0</v>
      </c>
      <c r="I31" s="116">
        <v>0</v>
      </c>
      <c r="J31" s="186" t="s">
        <v>64</v>
      </c>
      <c r="K31" s="187"/>
      <c r="L31" s="116">
        <v>390620</v>
      </c>
      <c r="M31" s="119" t="s">
        <v>140</v>
      </c>
    </row>
    <row r="32" spans="1:13" ht="12.75" customHeight="1">
      <c r="A32" s="114"/>
      <c r="B32" s="114"/>
      <c r="C32" s="114"/>
      <c r="D32" s="115" t="s">
        <v>165</v>
      </c>
      <c r="E32" s="116">
        <f>E31</f>
        <v>800310</v>
      </c>
      <c r="F32" s="116">
        <f>F31</f>
        <v>406470</v>
      </c>
      <c r="G32" s="116">
        <f>G31</f>
        <v>15850</v>
      </c>
      <c r="H32" s="116">
        <f>H31</f>
        <v>0</v>
      </c>
      <c r="I32" s="116">
        <f>I31</f>
        <v>0</v>
      </c>
      <c r="J32" s="192">
        <v>0</v>
      </c>
      <c r="K32" s="193"/>
      <c r="L32" s="116">
        <f>L31</f>
        <v>390620</v>
      </c>
      <c r="M32" s="119"/>
    </row>
    <row r="33" spans="1:13" ht="12.75" customHeight="1">
      <c r="A33" s="114"/>
      <c r="B33" s="114"/>
      <c r="C33" s="114"/>
      <c r="D33" s="115" t="s">
        <v>166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92">
        <v>0</v>
      </c>
      <c r="K33" s="193"/>
      <c r="L33" s="116">
        <v>0</v>
      </c>
      <c r="M33" s="119"/>
    </row>
    <row r="34" spans="1:13" ht="93" customHeight="1">
      <c r="A34" s="114" t="s">
        <v>22</v>
      </c>
      <c r="B34" s="114">
        <v>700</v>
      </c>
      <c r="C34" s="114">
        <v>70005</v>
      </c>
      <c r="D34" s="115" t="s">
        <v>173</v>
      </c>
      <c r="E34" s="116">
        <v>209396</v>
      </c>
      <c r="F34" s="116">
        <f>G34</f>
        <v>42000</v>
      </c>
      <c r="G34" s="116">
        <v>42000</v>
      </c>
      <c r="H34" s="116">
        <v>0</v>
      </c>
      <c r="I34" s="116">
        <v>0</v>
      </c>
      <c r="J34" s="186" t="s">
        <v>64</v>
      </c>
      <c r="K34" s="187"/>
      <c r="L34" s="116">
        <v>0</v>
      </c>
      <c r="M34" s="119" t="s">
        <v>15</v>
      </c>
    </row>
    <row r="35" spans="1:13" ht="12.75" customHeight="1">
      <c r="A35" s="114"/>
      <c r="B35" s="114"/>
      <c r="C35" s="114"/>
      <c r="D35" s="115" t="s">
        <v>165</v>
      </c>
      <c r="E35" s="116">
        <f>E34</f>
        <v>209396</v>
      </c>
      <c r="F35" s="116">
        <f>F34</f>
        <v>42000</v>
      </c>
      <c r="G35" s="116">
        <f>G34</f>
        <v>42000</v>
      </c>
      <c r="H35" s="116">
        <v>0</v>
      </c>
      <c r="I35" s="116">
        <v>0</v>
      </c>
      <c r="J35" s="178">
        <v>0</v>
      </c>
      <c r="K35" s="179"/>
      <c r="L35" s="116">
        <v>0</v>
      </c>
      <c r="M35" s="119"/>
    </row>
    <row r="36" spans="1:13" ht="12.75" customHeight="1">
      <c r="A36" s="114"/>
      <c r="B36" s="114"/>
      <c r="C36" s="114"/>
      <c r="D36" s="115" t="s">
        <v>166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78">
        <v>0</v>
      </c>
      <c r="K36" s="179"/>
      <c r="L36" s="116">
        <v>0</v>
      </c>
      <c r="M36" s="119"/>
    </row>
    <row r="37" spans="1:13" ht="93" customHeight="1">
      <c r="A37" s="114" t="s">
        <v>65</v>
      </c>
      <c r="B37" s="114">
        <v>851</v>
      </c>
      <c r="C37" s="114">
        <v>85195</v>
      </c>
      <c r="D37" s="115" t="s">
        <v>174</v>
      </c>
      <c r="E37" s="116">
        <v>1813203</v>
      </c>
      <c r="F37" s="116">
        <f>G37</f>
        <v>767094</v>
      </c>
      <c r="G37" s="116">
        <v>767094</v>
      </c>
      <c r="H37" s="116">
        <v>0</v>
      </c>
      <c r="I37" s="116">
        <v>0</v>
      </c>
      <c r="J37" s="186" t="s">
        <v>64</v>
      </c>
      <c r="K37" s="187"/>
      <c r="L37" s="116">
        <v>0</v>
      </c>
      <c r="M37" s="119" t="s">
        <v>15</v>
      </c>
    </row>
    <row r="38" spans="1:13" ht="12.75" customHeight="1">
      <c r="A38" s="114"/>
      <c r="B38" s="114"/>
      <c r="C38" s="114"/>
      <c r="D38" s="115" t="s">
        <v>165</v>
      </c>
      <c r="E38" s="116">
        <f>E37</f>
        <v>1813203</v>
      </c>
      <c r="F38" s="116">
        <f>F37</f>
        <v>767094</v>
      </c>
      <c r="G38" s="116">
        <f>G37</f>
        <v>767094</v>
      </c>
      <c r="H38" s="116">
        <v>0</v>
      </c>
      <c r="I38" s="116">
        <v>0</v>
      </c>
      <c r="J38" s="178">
        <v>0</v>
      </c>
      <c r="K38" s="179"/>
      <c r="L38" s="116">
        <v>0</v>
      </c>
      <c r="M38" s="119"/>
    </row>
    <row r="39" spans="1:13" ht="12.75" customHeight="1">
      <c r="A39" s="114"/>
      <c r="B39" s="114"/>
      <c r="C39" s="114"/>
      <c r="D39" s="115" t="s">
        <v>166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78">
        <v>0</v>
      </c>
      <c r="K39" s="179"/>
      <c r="L39" s="116">
        <v>0</v>
      </c>
      <c r="M39" s="119"/>
    </row>
    <row r="40" spans="1:13" ht="61.5" customHeight="1">
      <c r="A40" s="114" t="s">
        <v>66</v>
      </c>
      <c r="B40" s="114">
        <v>757</v>
      </c>
      <c r="C40" s="114">
        <v>75704</v>
      </c>
      <c r="D40" s="115" t="s">
        <v>175</v>
      </c>
      <c r="E40" s="116">
        <v>1161680</v>
      </c>
      <c r="F40" s="116">
        <f>G40</f>
        <v>251349</v>
      </c>
      <c r="G40" s="116">
        <v>251349</v>
      </c>
      <c r="H40" s="116"/>
      <c r="I40" s="116"/>
      <c r="J40" s="186" t="s">
        <v>64</v>
      </c>
      <c r="K40" s="187"/>
      <c r="L40" s="116"/>
      <c r="M40" s="119" t="s">
        <v>76</v>
      </c>
    </row>
    <row r="41" spans="1:13" ht="12.75" customHeight="1">
      <c r="A41" s="114"/>
      <c r="B41" s="114"/>
      <c r="C41" s="114"/>
      <c r="D41" s="115" t="s">
        <v>165</v>
      </c>
      <c r="E41" s="116">
        <f>E40</f>
        <v>1161680</v>
      </c>
      <c r="F41" s="116">
        <f>F40</f>
        <v>251349</v>
      </c>
      <c r="G41" s="116">
        <f>G40</f>
        <v>251349</v>
      </c>
      <c r="H41" s="116">
        <v>0</v>
      </c>
      <c r="I41" s="116">
        <v>0</v>
      </c>
      <c r="J41" s="176">
        <v>0</v>
      </c>
      <c r="K41" s="177"/>
      <c r="L41" s="116">
        <v>0</v>
      </c>
      <c r="M41" s="119"/>
    </row>
    <row r="42" spans="1:13" ht="12.75" customHeight="1">
      <c r="A42" s="114"/>
      <c r="B42" s="114"/>
      <c r="C42" s="114"/>
      <c r="D42" s="115" t="s">
        <v>166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78">
        <v>0</v>
      </c>
      <c r="K42" s="179"/>
      <c r="L42" s="116">
        <v>0</v>
      </c>
      <c r="M42" s="119"/>
    </row>
    <row r="43" spans="1:13" ht="57.75" customHeight="1">
      <c r="A43" s="114" t="s">
        <v>67</v>
      </c>
      <c r="B43" s="114">
        <v>700</v>
      </c>
      <c r="C43" s="114">
        <v>70005</v>
      </c>
      <c r="D43" s="122" t="s">
        <v>176</v>
      </c>
      <c r="E43" s="116">
        <v>6466114</v>
      </c>
      <c r="F43" s="116">
        <f>G43+L43</f>
        <v>15000</v>
      </c>
      <c r="G43" s="116">
        <v>7500</v>
      </c>
      <c r="H43" s="116"/>
      <c r="I43" s="116"/>
      <c r="J43" s="186" t="s">
        <v>64</v>
      </c>
      <c r="K43" s="187"/>
      <c r="L43" s="116">
        <v>7500</v>
      </c>
      <c r="M43" s="119" t="s">
        <v>15</v>
      </c>
    </row>
    <row r="44" spans="1:13" ht="12.75" customHeight="1">
      <c r="A44" s="123"/>
      <c r="B44" s="124"/>
      <c r="C44" s="124"/>
      <c r="D44" s="115" t="s">
        <v>165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78">
        <v>0</v>
      </c>
      <c r="K44" s="179"/>
      <c r="L44" s="116">
        <v>0</v>
      </c>
      <c r="M44" s="119"/>
    </row>
    <row r="45" spans="1:13" ht="12.75" customHeight="1">
      <c r="A45" s="123"/>
      <c r="B45" s="124"/>
      <c r="C45" s="124"/>
      <c r="D45" s="115" t="s">
        <v>166</v>
      </c>
      <c r="E45" s="116">
        <f>E43</f>
        <v>6466114</v>
      </c>
      <c r="F45" s="116">
        <f aca="true" t="shared" si="0" ref="F45:L45">F43</f>
        <v>15000</v>
      </c>
      <c r="G45" s="116">
        <f t="shared" si="0"/>
        <v>7500</v>
      </c>
      <c r="H45" s="116">
        <f t="shared" si="0"/>
        <v>0</v>
      </c>
      <c r="I45" s="116">
        <f t="shared" si="0"/>
        <v>0</v>
      </c>
      <c r="J45" s="178">
        <v>0</v>
      </c>
      <c r="K45" s="179"/>
      <c r="L45" s="116">
        <f t="shared" si="0"/>
        <v>7500</v>
      </c>
      <c r="M45" s="119"/>
    </row>
    <row r="46" spans="1:13" ht="86.25" customHeight="1">
      <c r="A46" s="114" t="s">
        <v>68</v>
      </c>
      <c r="B46" s="114">
        <v>921</v>
      </c>
      <c r="C46" s="114">
        <v>92195</v>
      </c>
      <c r="D46" s="115" t="s">
        <v>271</v>
      </c>
      <c r="E46" s="116">
        <v>18894</v>
      </c>
      <c r="F46" s="116">
        <f>G46+L46</f>
        <v>11129</v>
      </c>
      <c r="G46" s="116">
        <v>2772</v>
      </c>
      <c r="H46" s="116"/>
      <c r="I46" s="116"/>
      <c r="J46" s="174" t="s">
        <v>64</v>
      </c>
      <c r="K46" s="175"/>
      <c r="L46" s="116">
        <v>8357</v>
      </c>
      <c r="M46" s="119" t="s">
        <v>144</v>
      </c>
    </row>
    <row r="47" spans="1:13" ht="12.75" customHeight="1">
      <c r="A47" s="123"/>
      <c r="B47" s="124"/>
      <c r="C47" s="124"/>
      <c r="D47" s="115" t="s">
        <v>165</v>
      </c>
      <c r="E47" s="116">
        <f>E46</f>
        <v>18894</v>
      </c>
      <c r="F47" s="116">
        <f>F46</f>
        <v>11129</v>
      </c>
      <c r="G47" s="116">
        <f>G46</f>
        <v>2772</v>
      </c>
      <c r="H47" s="116">
        <v>0</v>
      </c>
      <c r="I47" s="116">
        <v>0</v>
      </c>
      <c r="J47" s="176">
        <v>0</v>
      </c>
      <c r="K47" s="177"/>
      <c r="L47" s="116">
        <f>L46</f>
        <v>8357</v>
      </c>
      <c r="M47" s="119"/>
    </row>
    <row r="48" spans="1:13" ht="12.75" customHeight="1">
      <c r="A48" s="123"/>
      <c r="B48" s="124"/>
      <c r="C48" s="124"/>
      <c r="D48" s="115" t="s">
        <v>166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78">
        <v>0</v>
      </c>
      <c r="K48" s="179"/>
      <c r="L48" s="116">
        <v>0</v>
      </c>
      <c r="M48" s="119"/>
    </row>
    <row r="49" spans="1:13" ht="12.75" customHeight="1">
      <c r="A49" s="123"/>
      <c r="B49" s="124"/>
      <c r="C49" s="124"/>
      <c r="D49" s="122"/>
      <c r="E49" s="116"/>
      <c r="F49" s="116"/>
      <c r="G49" s="116"/>
      <c r="H49" s="116"/>
      <c r="I49" s="116"/>
      <c r="J49" s="117"/>
      <c r="K49" s="118"/>
      <c r="L49" s="116"/>
      <c r="M49" s="119"/>
    </row>
    <row r="50" spans="1:13" s="127" customFormat="1" ht="22.5" customHeight="1">
      <c r="A50" s="180" t="s">
        <v>37</v>
      </c>
      <c r="B50" s="181"/>
      <c r="C50" s="181"/>
      <c r="D50" s="182"/>
      <c r="E50" s="125">
        <f>E36+E35+E33+E32+E30+E29+E24+E23+E21+E20+E18+E17+E15+E14+E38+E39+E41+E42+E44+E45+E47</f>
        <v>26427082</v>
      </c>
      <c r="F50" s="125">
        <f>F36+F35+F33+F32+F30+F29+F24+F23+F21+F20+F18+F17+F15+F14+F38+F39+F41+F42+F44+F45+F47</f>
        <v>8370954</v>
      </c>
      <c r="G50" s="125">
        <f>G36+G35+G33+G32+G30+G29+G24+G23+G21+G20+G18+G17+G15+G14+G38+G39+G41+G42+G44+G45+G47</f>
        <v>2516579</v>
      </c>
      <c r="H50" s="125">
        <f>H36+H35+H33+H32+H30+H29+H24+H23+H21+H20+H18+H17+H15+H14+H38+H39+H41+H42+H44+H45+H47</f>
        <v>0</v>
      </c>
      <c r="I50" s="125">
        <f>I36+I35+I33+I32+I30+I29+I24+I23+I21+I20+I18+I17+I15+I14+I38+I39+I41+I42+I44+I45+I47</f>
        <v>0</v>
      </c>
      <c r="J50" s="183">
        <f>J36+J35+J33+J32+J30+J29+J24+J23+J21+J20+J18+J17+J15+J14+J38+J39+J41+J42+J44+J45</f>
        <v>761125</v>
      </c>
      <c r="K50" s="184"/>
      <c r="L50" s="125">
        <f>L36+L35+L33+L32+L30+L29+L24+L23+L21+L20+L18+L17+L15+L14+L38+L39+L41+L42+L44+L45+L47</f>
        <v>5093250</v>
      </c>
      <c r="M50" s="126" t="s">
        <v>69</v>
      </c>
    </row>
    <row r="51" spans="7:11" ht="11.25">
      <c r="G51" s="128"/>
      <c r="J51" s="185"/>
      <c r="K51" s="185"/>
    </row>
    <row r="52" spans="1:13" ht="11.25">
      <c r="A52" s="172" t="s">
        <v>70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1:13" ht="11.25">
      <c r="A53" s="172" t="s">
        <v>71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ht="11.25">
      <c r="A54" s="172" t="s">
        <v>72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</row>
    <row r="55" spans="1:13" ht="11.25">
      <c r="A55" s="172" t="s">
        <v>177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spans="1:13" ht="11.25">
      <c r="A56" s="172" t="s">
        <v>73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</row>
    <row r="57" spans="10:11" ht="11.25">
      <c r="J57" s="173"/>
      <c r="K57" s="173"/>
    </row>
    <row r="58" ht="11.25">
      <c r="E58" s="129"/>
    </row>
    <row r="60" spans="5:6" ht="11.25">
      <c r="E60" s="130"/>
      <c r="F60" s="130"/>
    </row>
    <row r="61" spans="4:5" ht="11.25">
      <c r="D61" s="131"/>
      <c r="E61" s="130"/>
    </row>
    <row r="62" ht="11.25">
      <c r="G62" s="130"/>
    </row>
    <row r="64" spans="4:5" ht="11.25">
      <c r="D64" s="131"/>
      <c r="E64" s="130"/>
    </row>
  </sheetData>
  <sheetProtection/>
  <mergeCells count="80">
    <mergeCell ref="A1:M1"/>
    <mergeCell ref="A3:A8"/>
    <mergeCell ref="B3:B8"/>
    <mergeCell ref="C3:C8"/>
    <mergeCell ref="D3:D8"/>
    <mergeCell ref="E3:E8"/>
    <mergeCell ref="F3:L3"/>
    <mergeCell ref="M3:M8"/>
    <mergeCell ref="F4:F8"/>
    <mergeCell ref="G4:L4"/>
    <mergeCell ref="G5:G8"/>
    <mergeCell ref="H5:H8"/>
    <mergeCell ref="J5:K8"/>
    <mergeCell ref="L5:L8"/>
    <mergeCell ref="I6:I8"/>
    <mergeCell ref="J9:K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K13"/>
    <mergeCell ref="L10:L13"/>
    <mergeCell ref="M10:M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K28"/>
    <mergeCell ref="L25:L28"/>
    <mergeCell ref="M25:M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A53:M53"/>
    <mergeCell ref="A54:M54"/>
    <mergeCell ref="J40:K40"/>
    <mergeCell ref="J41:K41"/>
    <mergeCell ref="J42:K42"/>
    <mergeCell ref="J43:K43"/>
    <mergeCell ref="J44:K44"/>
    <mergeCell ref="J45:K45"/>
    <mergeCell ref="A55:M55"/>
    <mergeCell ref="A56:M56"/>
    <mergeCell ref="J57:K57"/>
    <mergeCell ref="J46:K46"/>
    <mergeCell ref="J47:K47"/>
    <mergeCell ref="J48:K48"/>
    <mergeCell ref="A50:D50"/>
    <mergeCell ref="J50:K50"/>
    <mergeCell ref="J51:K51"/>
    <mergeCell ref="A52:M52"/>
  </mergeCells>
  <printOptions/>
  <pageMargins left="0.7" right="0.7" top="0.75" bottom="0.75" header="0.3" footer="0.3"/>
  <pageSetup horizontalDpi="600" verticalDpi="600" orientation="portrait" paperSize="9" scale="54" r:id="rId1"/>
  <headerFooter>
    <oddHeader>&amp;RZałącznik nr &amp;A
do uchwały Rady Powiatu w Opatowie nr ...............
z dnia ..............................</oddHeader>
  </headerFooter>
  <rowBreaks count="1" manualBreakCount="1">
    <brk id="5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view="pageLayout" workbookViewId="0" topLeftCell="A1">
      <pane ySplit="4080" topLeftCell="A85" activePane="topLeft" state="split"/>
      <selection pane="topLeft" activeCell="M96" sqref="M96"/>
      <selection pane="bottomLeft" activeCell="D89" sqref="D89:D98"/>
    </sheetView>
  </sheetViews>
  <sheetFormatPr defaultColWidth="9.33203125" defaultRowHeight="12.75"/>
  <cols>
    <col min="1" max="1" width="8.83203125" style="30" customWidth="1"/>
    <col min="2" max="2" width="48.16015625" style="30" customWidth="1"/>
    <col min="3" max="3" width="12.5" style="30" customWidth="1"/>
    <col min="4" max="4" width="20.83203125" style="30" customWidth="1"/>
    <col min="5" max="5" width="12.83203125" style="30" customWidth="1"/>
    <col min="6" max="6" width="11.66015625" style="30" customWidth="1"/>
    <col min="7" max="7" width="31.33203125" style="30" customWidth="1"/>
    <col min="8" max="9" width="20.83203125" style="30" customWidth="1"/>
    <col min="10" max="16384" width="9.33203125" style="30" customWidth="1"/>
  </cols>
  <sheetData>
    <row r="1" spans="1:9" ht="12.75">
      <c r="A1" s="218" t="s">
        <v>99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8"/>
      <c r="B2" s="218"/>
      <c r="C2" s="218"/>
      <c r="D2" s="218"/>
      <c r="E2" s="218"/>
      <c r="F2" s="218"/>
      <c r="G2" s="218"/>
      <c r="H2" s="218"/>
      <c r="I2" s="218"/>
    </row>
    <row r="3" spans="1:9" ht="12.75">
      <c r="A3" s="218"/>
      <c r="B3" s="218"/>
      <c r="C3" s="218"/>
      <c r="D3" s="218"/>
      <c r="E3" s="218"/>
      <c r="F3" s="218"/>
      <c r="G3" s="218"/>
      <c r="H3" s="218"/>
      <c r="I3" s="218"/>
    </row>
    <row r="5" spans="1:9" ht="12.75">
      <c r="A5" s="219" t="s">
        <v>100</v>
      </c>
      <c r="B5" s="219" t="s">
        <v>101</v>
      </c>
      <c r="C5" s="219" t="s">
        <v>102</v>
      </c>
      <c r="D5" s="219" t="s">
        <v>13</v>
      </c>
      <c r="E5" s="219" t="s">
        <v>1</v>
      </c>
      <c r="F5" s="219" t="s">
        <v>2</v>
      </c>
      <c r="G5" s="219" t="s">
        <v>103</v>
      </c>
      <c r="H5" s="219"/>
      <c r="I5" s="219" t="s">
        <v>104</v>
      </c>
    </row>
    <row r="6" spans="1:9" ht="12.75">
      <c r="A6" s="219"/>
      <c r="B6" s="219"/>
      <c r="C6" s="219"/>
      <c r="D6" s="219"/>
      <c r="E6" s="219"/>
      <c r="F6" s="219"/>
      <c r="G6" s="83" t="s">
        <v>105</v>
      </c>
      <c r="H6" s="83" t="s">
        <v>106</v>
      </c>
      <c r="I6" s="219"/>
    </row>
    <row r="7" spans="1:9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</row>
    <row r="8" spans="1:9" ht="25.5">
      <c r="A8" s="220" t="s">
        <v>14</v>
      </c>
      <c r="B8" s="84" t="s">
        <v>107</v>
      </c>
      <c r="C8" s="223" t="s">
        <v>108</v>
      </c>
      <c r="D8" s="223" t="s">
        <v>15</v>
      </c>
      <c r="E8" s="226" t="s">
        <v>9</v>
      </c>
      <c r="F8" s="226" t="s">
        <v>16</v>
      </c>
      <c r="G8" s="86" t="s">
        <v>109</v>
      </c>
      <c r="H8" s="87">
        <f>H9+H13</f>
        <v>7387010</v>
      </c>
      <c r="I8" s="87">
        <f>I9+I13</f>
        <v>1837000</v>
      </c>
    </row>
    <row r="9" spans="1:9" ht="25.5">
      <c r="A9" s="221"/>
      <c r="B9" s="84" t="s">
        <v>110</v>
      </c>
      <c r="C9" s="224"/>
      <c r="D9" s="224"/>
      <c r="E9" s="227"/>
      <c r="F9" s="227"/>
      <c r="G9" s="86" t="s">
        <v>111</v>
      </c>
      <c r="H9" s="87">
        <f>H10+H11+H12</f>
        <v>2321328</v>
      </c>
      <c r="I9" s="87">
        <f>I10+I11+I12</f>
        <v>1837000</v>
      </c>
    </row>
    <row r="10" spans="1:9" ht="25.5">
      <c r="A10" s="221"/>
      <c r="B10" s="84" t="s">
        <v>112</v>
      </c>
      <c r="C10" s="224"/>
      <c r="D10" s="224"/>
      <c r="E10" s="227"/>
      <c r="F10" s="227"/>
      <c r="G10" s="88" t="s">
        <v>113</v>
      </c>
      <c r="H10" s="89">
        <v>0</v>
      </c>
      <c r="I10" s="89">
        <v>0</v>
      </c>
    </row>
    <row r="11" spans="1:9" ht="12.75">
      <c r="A11" s="221"/>
      <c r="B11" s="84" t="s">
        <v>114</v>
      </c>
      <c r="C11" s="224"/>
      <c r="D11" s="224"/>
      <c r="E11" s="227"/>
      <c r="F11" s="227"/>
      <c r="G11" s="88" t="s">
        <v>115</v>
      </c>
      <c r="H11" s="89">
        <v>789649</v>
      </c>
      <c r="I11" s="89">
        <v>717000</v>
      </c>
    </row>
    <row r="12" spans="1:9" ht="25.5">
      <c r="A12" s="221"/>
      <c r="B12" s="223" t="s">
        <v>116</v>
      </c>
      <c r="C12" s="224"/>
      <c r="D12" s="224"/>
      <c r="E12" s="227"/>
      <c r="F12" s="227"/>
      <c r="G12" s="90" t="s">
        <v>117</v>
      </c>
      <c r="H12" s="89">
        <v>1531679</v>
      </c>
      <c r="I12" s="89">
        <v>1120000</v>
      </c>
    </row>
    <row r="13" spans="1:9" ht="12.75">
      <c r="A13" s="221"/>
      <c r="B13" s="229"/>
      <c r="C13" s="224"/>
      <c r="D13" s="224"/>
      <c r="E13" s="227"/>
      <c r="F13" s="227"/>
      <c r="G13" s="86" t="s">
        <v>118</v>
      </c>
      <c r="H13" s="87">
        <f>H14+H15+H16+H17</f>
        <v>5065682</v>
      </c>
      <c r="I13" s="87">
        <f>I14+I15+I16+I17</f>
        <v>0</v>
      </c>
    </row>
    <row r="14" spans="1:9" ht="12.75">
      <c r="A14" s="221"/>
      <c r="B14" s="229"/>
      <c r="C14" s="224"/>
      <c r="D14" s="224"/>
      <c r="E14" s="227"/>
      <c r="F14" s="227"/>
      <c r="G14" s="88" t="s">
        <v>113</v>
      </c>
      <c r="H14" s="89">
        <v>0</v>
      </c>
      <c r="I14" s="89">
        <v>0</v>
      </c>
    </row>
    <row r="15" spans="1:9" ht="12.75">
      <c r="A15" s="221"/>
      <c r="B15" s="229"/>
      <c r="C15" s="224"/>
      <c r="D15" s="224"/>
      <c r="E15" s="227"/>
      <c r="F15" s="227"/>
      <c r="G15" s="88" t="s">
        <v>115</v>
      </c>
      <c r="H15" s="89">
        <v>759852</v>
      </c>
      <c r="I15" s="89">
        <v>0</v>
      </c>
    </row>
    <row r="16" spans="1:9" ht="25.5">
      <c r="A16" s="221"/>
      <c r="B16" s="229"/>
      <c r="C16" s="224"/>
      <c r="D16" s="224"/>
      <c r="E16" s="227"/>
      <c r="F16" s="227"/>
      <c r="G16" s="90" t="s">
        <v>117</v>
      </c>
      <c r="H16" s="89">
        <v>4305830</v>
      </c>
      <c r="I16" s="89">
        <v>0</v>
      </c>
    </row>
    <row r="17" spans="1:9" ht="38.25">
      <c r="A17" s="222"/>
      <c r="B17" s="230"/>
      <c r="C17" s="225"/>
      <c r="D17" s="225"/>
      <c r="E17" s="228"/>
      <c r="F17" s="228"/>
      <c r="G17" s="84" t="s">
        <v>119</v>
      </c>
      <c r="H17" s="89">
        <v>0</v>
      </c>
      <c r="I17" s="89">
        <v>0</v>
      </c>
    </row>
    <row r="18" spans="1:9" ht="25.5">
      <c r="A18" s="231" t="s">
        <v>17</v>
      </c>
      <c r="B18" s="91" t="s">
        <v>120</v>
      </c>
      <c r="C18" s="223" t="s">
        <v>108</v>
      </c>
      <c r="D18" s="223" t="s">
        <v>15</v>
      </c>
      <c r="E18" s="234">
        <v>720</v>
      </c>
      <c r="F18" s="234">
        <v>72095</v>
      </c>
      <c r="G18" s="86" t="s">
        <v>109</v>
      </c>
      <c r="H18" s="92">
        <f>H19+H23</f>
        <v>337984</v>
      </c>
      <c r="I18" s="92">
        <f>I19+I23</f>
        <v>337984</v>
      </c>
    </row>
    <row r="19" spans="1:9" ht="12.75">
      <c r="A19" s="232"/>
      <c r="B19" s="235" t="s">
        <v>121</v>
      </c>
      <c r="C19" s="224"/>
      <c r="D19" s="224"/>
      <c r="E19" s="229"/>
      <c r="F19" s="229"/>
      <c r="G19" s="86" t="s">
        <v>111</v>
      </c>
      <c r="H19" s="92">
        <f>H21+H22</f>
        <v>0</v>
      </c>
      <c r="I19" s="92">
        <f>I21+I22</f>
        <v>0</v>
      </c>
    </row>
    <row r="20" spans="1:9" ht="12.75">
      <c r="A20" s="232"/>
      <c r="B20" s="236"/>
      <c r="C20" s="224"/>
      <c r="D20" s="224"/>
      <c r="E20" s="229"/>
      <c r="F20" s="229"/>
      <c r="G20" s="88" t="s">
        <v>113</v>
      </c>
      <c r="H20" s="93">
        <v>0</v>
      </c>
      <c r="I20" s="93">
        <v>0</v>
      </c>
    </row>
    <row r="21" spans="1:9" ht="12.75">
      <c r="A21" s="232"/>
      <c r="B21" s="237" t="s">
        <v>122</v>
      </c>
      <c r="C21" s="224"/>
      <c r="D21" s="224"/>
      <c r="E21" s="229"/>
      <c r="F21" s="229"/>
      <c r="G21" s="90" t="s">
        <v>115</v>
      </c>
      <c r="H21" s="93">
        <v>0</v>
      </c>
      <c r="I21" s="93">
        <v>0</v>
      </c>
    </row>
    <row r="22" spans="1:9" ht="25.5">
      <c r="A22" s="232"/>
      <c r="B22" s="238"/>
      <c r="C22" s="224"/>
      <c r="D22" s="224"/>
      <c r="E22" s="229"/>
      <c r="F22" s="229"/>
      <c r="G22" s="90" t="s">
        <v>117</v>
      </c>
      <c r="H22" s="93">
        <v>0</v>
      </c>
      <c r="I22" s="93">
        <v>0</v>
      </c>
    </row>
    <row r="23" spans="1:9" ht="12.75">
      <c r="A23" s="232"/>
      <c r="B23" s="238"/>
      <c r="C23" s="224"/>
      <c r="D23" s="224"/>
      <c r="E23" s="229"/>
      <c r="F23" s="229"/>
      <c r="G23" s="86" t="s">
        <v>118</v>
      </c>
      <c r="H23" s="92">
        <v>337984</v>
      </c>
      <c r="I23" s="92">
        <f>I24+I25+I26+I27</f>
        <v>337984</v>
      </c>
    </row>
    <row r="24" spans="1:9" ht="12.75">
      <c r="A24" s="232"/>
      <c r="B24" s="224"/>
      <c r="C24" s="224"/>
      <c r="D24" s="224"/>
      <c r="E24" s="229"/>
      <c r="F24" s="229"/>
      <c r="G24" s="88" t="s">
        <v>113</v>
      </c>
      <c r="H24" s="93">
        <v>59066</v>
      </c>
      <c r="I24" s="93">
        <v>59066</v>
      </c>
    </row>
    <row r="25" spans="1:9" ht="12.75">
      <c r="A25" s="232"/>
      <c r="B25" s="224"/>
      <c r="C25" s="224"/>
      <c r="D25" s="224"/>
      <c r="E25" s="229"/>
      <c r="F25" s="229"/>
      <c r="G25" s="88" t="s">
        <v>115</v>
      </c>
      <c r="H25" s="93">
        <v>0</v>
      </c>
      <c r="I25" s="93">
        <v>0</v>
      </c>
    </row>
    <row r="26" spans="1:9" ht="25.5">
      <c r="A26" s="232"/>
      <c r="B26" s="224"/>
      <c r="C26" s="224"/>
      <c r="D26" s="224"/>
      <c r="E26" s="229"/>
      <c r="F26" s="229"/>
      <c r="G26" s="90" t="s">
        <v>117</v>
      </c>
      <c r="H26" s="93">
        <v>278918</v>
      </c>
      <c r="I26" s="93">
        <v>278918</v>
      </c>
    </row>
    <row r="27" spans="1:9" ht="38.25">
      <c r="A27" s="233"/>
      <c r="B27" s="225"/>
      <c r="C27" s="225"/>
      <c r="D27" s="225"/>
      <c r="E27" s="230"/>
      <c r="F27" s="230"/>
      <c r="G27" s="84" t="s">
        <v>119</v>
      </c>
      <c r="H27" s="93">
        <v>0</v>
      </c>
      <c r="I27" s="93">
        <v>0</v>
      </c>
    </row>
    <row r="28" spans="1:9" ht="12.75">
      <c r="A28" s="239" t="s">
        <v>18</v>
      </c>
      <c r="B28" s="235" t="s">
        <v>123</v>
      </c>
      <c r="C28" s="236" t="s">
        <v>124</v>
      </c>
      <c r="D28" s="236" t="s">
        <v>15</v>
      </c>
      <c r="E28" s="236">
        <v>720</v>
      </c>
      <c r="F28" s="236">
        <v>72095</v>
      </c>
      <c r="G28" s="86" t="s">
        <v>109</v>
      </c>
      <c r="H28" s="92">
        <f>H29+H33</f>
        <v>887567</v>
      </c>
      <c r="I28" s="92">
        <f>I29+I33</f>
        <v>886567</v>
      </c>
    </row>
    <row r="29" spans="1:9" ht="12.75">
      <c r="A29" s="239"/>
      <c r="B29" s="236"/>
      <c r="C29" s="236"/>
      <c r="D29" s="236"/>
      <c r="E29" s="236"/>
      <c r="F29" s="236"/>
      <c r="G29" s="86" t="s">
        <v>111</v>
      </c>
      <c r="H29" s="92">
        <f>H30+H31+H32</f>
        <v>0</v>
      </c>
      <c r="I29" s="92">
        <f>I30+I31+I32</f>
        <v>0</v>
      </c>
    </row>
    <row r="30" spans="1:9" ht="12.75">
      <c r="A30" s="239"/>
      <c r="B30" s="236"/>
      <c r="C30" s="236"/>
      <c r="D30" s="236"/>
      <c r="E30" s="236"/>
      <c r="F30" s="236"/>
      <c r="G30" s="88" t="s">
        <v>113</v>
      </c>
      <c r="H30" s="93">
        <v>0</v>
      </c>
      <c r="I30" s="93">
        <v>0</v>
      </c>
    </row>
    <row r="31" spans="1:9" ht="12.75">
      <c r="A31" s="239"/>
      <c r="B31" s="236"/>
      <c r="C31" s="236"/>
      <c r="D31" s="236"/>
      <c r="E31" s="236"/>
      <c r="F31" s="236"/>
      <c r="G31" s="88" t="s">
        <v>115</v>
      </c>
      <c r="H31" s="93">
        <v>0</v>
      </c>
      <c r="I31" s="93">
        <v>0</v>
      </c>
    </row>
    <row r="32" spans="1:9" ht="25.5">
      <c r="A32" s="239"/>
      <c r="B32" s="84" t="s">
        <v>125</v>
      </c>
      <c r="C32" s="236"/>
      <c r="D32" s="236"/>
      <c r="E32" s="236"/>
      <c r="F32" s="236"/>
      <c r="G32" s="90" t="s">
        <v>117</v>
      </c>
      <c r="H32" s="93">
        <v>0</v>
      </c>
      <c r="I32" s="93">
        <v>0</v>
      </c>
    </row>
    <row r="33" spans="1:9" ht="25.5">
      <c r="A33" s="239"/>
      <c r="B33" s="84" t="s">
        <v>126</v>
      </c>
      <c r="C33" s="236"/>
      <c r="D33" s="236"/>
      <c r="E33" s="236"/>
      <c r="F33" s="236"/>
      <c r="G33" s="86" t="s">
        <v>118</v>
      </c>
      <c r="H33" s="92">
        <f>H34+H35+H36+H37</f>
        <v>887567</v>
      </c>
      <c r="I33" s="92">
        <f>I34+I35+I36+I37</f>
        <v>886567</v>
      </c>
    </row>
    <row r="34" spans="1:9" ht="12.75">
      <c r="A34" s="239"/>
      <c r="B34" s="236" t="s">
        <v>127</v>
      </c>
      <c r="C34" s="236"/>
      <c r="D34" s="236"/>
      <c r="E34" s="236"/>
      <c r="F34" s="236"/>
      <c r="G34" s="90" t="s">
        <v>113</v>
      </c>
      <c r="H34" s="93">
        <v>181286</v>
      </c>
      <c r="I34" s="93">
        <v>180286</v>
      </c>
    </row>
    <row r="35" spans="1:9" ht="12.75">
      <c r="A35" s="239"/>
      <c r="B35" s="236"/>
      <c r="C35" s="236"/>
      <c r="D35" s="236"/>
      <c r="E35" s="236"/>
      <c r="F35" s="236"/>
      <c r="G35" s="88" t="s">
        <v>115</v>
      </c>
      <c r="H35" s="93">
        <v>0</v>
      </c>
      <c r="I35" s="93">
        <v>0</v>
      </c>
    </row>
    <row r="36" spans="1:9" ht="25.5">
      <c r="A36" s="239"/>
      <c r="B36" s="236"/>
      <c r="C36" s="236"/>
      <c r="D36" s="236"/>
      <c r="E36" s="236"/>
      <c r="F36" s="236"/>
      <c r="G36" s="90" t="s">
        <v>117</v>
      </c>
      <c r="H36" s="93">
        <v>706281</v>
      </c>
      <c r="I36" s="93">
        <v>706281</v>
      </c>
    </row>
    <row r="37" spans="1:9" ht="38.25">
      <c r="A37" s="239"/>
      <c r="B37" s="236"/>
      <c r="C37" s="236"/>
      <c r="D37" s="236"/>
      <c r="E37" s="236"/>
      <c r="F37" s="236"/>
      <c r="G37" s="84" t="s">
        <v>119</v>
      </c>
      <c r="H37" s="93">
        <v>0</v>
      </c>
      <c r="I37" s="93">
        <v>0</v>
      </c>
    </row>
    <row r="38" spans="1:9" ht="12.75">
      <c r="A38" s="240" t="s">
        <v>19</v>
      </c>
      <c r="B38" s="241" t="s">
        <v>128</v>
      </c>
      <c r="C38" s="236" t="s">
        <v>129</v>
      </c>
      <c r="D38" s="236" t="s">
        <v>130</v>
      </c>
      <c r="E38" s="245">
        <v>801</v>
      </c>
      <c r="F38" s="245">
        <v>80195</v>
      </c>
      <c r="G38" s="86" t="s">
        <v>109</v>
      </c>
      <c r="H38" s="92">
        <f>H39+H43</f>
        <v>4727419</v>
      </c>
      <c r="I38" s="92">
        <f>I39+I43</f>
        <v>2914112</v>
      </c>
    </row>
    <row r="39" spans="1:9" ht="12.75">
      <c r="A39" s="240"/>
      <c r="B39" s="242"/>
      <c r="C39" s="244"/>
      <c r="D39" s="244"/>
      <c r="E39" s="244"/>
      <c r="F39" s="244"/>
      <c r="G39" s="86" t="s">
        <v>111</v>
      </c>
      <c r="H39" s="92">
        <f>H40+H41+H42</f>
        <v>0</v>
      </c>
      <c r="I39" s="92">
        <f>I40+I41+I42</f>
        <v>0</v>
      </c>
    </row>
    <row r="40" spans="1:9" ht="12.75">
      <c r="A40" s="240"/>
      <c r="B40" s="242"/>
      <c r="C40" s="244"/>
      <c r="D40" s="244"/>
      <c r="E40" s="244"/>
      <c r="F40" s="244"/>
      <c r="G40" s="88" t="s">
        <v>113</v>
      </c>
      <c r="H40" s="93">
        <v>0</v>
      </c>
      <c r="I40" s="93">
        <v>0</v>
      </c>
    </row>
    <row r="41" spans="1:9" ht="12.75">
      <c r="A41" s="240"/>
      <c r="B41" s="242"/>
      <c r="C41" s="244"/>
      <c r="D41" s="244"/>
      <c r="E41" s="244"/>
      <c r="F41" s="244"/>
      <c r="G41" s="88" t="s">
        <v>115</v>
      </c>
      <c r="H41" s="93">
        <v>0</v>
      </c>
      <c r="I41" s="93">
        <v>0</v>
      </c>
    </row>
    <row r="42" spans="1:9" ht="25.5">
      <c r="A42" s="240"/>
      <c r="B42" s="242"/>
      <c r="C42" s="244"/>
      <c r="D42" s="244"/>
      <c r="E42" s="244"/>
      <c r="F42" s="244"/>
      <c r="G42" s="90" t="s">
        <v>117</v>
      </c>
      <c r="H42" s="93">
        <v>0</v>
      </c>
      <c r="I42" s="93">
        <v>0</v>
      </c>
    </row>
    <row r="43" spans="1:9" ht="12.75">
      <c r="A43" s="240"/>
      <c r="B43" s="242"/>
      <c r="C43" s="244"/>
      <c r="D43" s="244"/>
      <c r="E43" s="244"/>
      <c r="F43" s="244"/>
      <c r="G43" s="86" t="s">
        <v>118</v>
      </c>
      <c r="H43" s="92">
        <f>H44+H45+H46+H47</f>
        <v>4727419</v>
      </c>
      <c r="I43" s="92">
        <f>I44+I45+I46+I47</f>
        <v>2914112</v>
      </c>
    </row>
    <row r="44" spans="1:9" ht="12.75">
      <c r="A44" s="240"/>
      <c r="B44" s="242"/>
      <c r="C44" s="244"/>
      <c r="D44" s="244"/>
      <c r="E44" s="244"/>
      <c r="F44" s="244"/>
      <c r="G44" s="88" t="s">
        <v>113</v>
      </c>
      <c r="H44" s="93">
        <v>1919992</v>
      </c>
      <c r="I44" s="93">
        <v>1165645</v>
      </c>
    </row>
    <row r="45" spans="1:9" ht="12.75">
      <c r="A45" s="240"/>
      <c r="B45" s="242"/>
      <c r="C45" s="244"/>
      <c r="D45" s="244"/>
      <c r="E45" s="244"/>
      <c r="F45" s="244"/>
      <c r="G45" s="88" t="s">
        <v>115</v>
      </c>
      <c r="H45" s="93">
        <v>0</v>
      </c>
      <c r="I45" s="93">
        <v>0</v>
      </c>
    </row>
    <row r="46" spans="1:9" ht="25.5">
      <c r="A46" s="240"/>
      <c r="B46" s="242"/>
      <c r="C46" s="244"/>
      <c r="D46" s="244"/>
      <c r="E46" s="244"/>
      <c r="F46" s="244"/>
      <c r="G46" s="90" t="s">
        <v>117</v>
      </c>
      <c r="H46" s="93">
        <v>2807427</v>
      </c>
      <c r="I46" s="93">
        <v>1748467</v>
      </c>
    </row>
    <row r="47" spans="1:9" ht="12.75">
      <c r="A47" s="240"/>
      <c r="B47" s="242"/>
      <c r="C47" s="244"/>
      <c r="D47" s="244"/>
      <c r="E47" s="244"/>
      <c r="F47" s="244"/>
      <c r="G47" s="236" t="s">
        <v>119</v>
      </c>
      <c r="H47" s="246">
        <v>0</v>
      </c>
      <c r="I47" s="246">
        <v>0</v>
      </c>
    </row>
    <row r="48" spans="1:9" ht="12.75">
      <c r="A48" s="240"/>
      <c r="B48" s="243"/>
      <c r="C48" s="244"/>
      <c r="D48" s="244"/>
      <c r="E48" s="244"/>
      <c r="F48" s="244"/>
      <c r="G48" s="245"/>
      <c r="H48" s="236"/>
      <c r="I48" s="236"/>
    </row>
    <row r="49" spans="1:9" ht="12.75">
      <c r="A49" s="239" t="s">
        <v>20</v>
      </c>
      <c r="B49" s="248" t="s">
        <v>131</v>
      </c>
      <c r="C49" s="236" t="s">
        <v>132</v>
      </c>
      <c r="D49" s="236" t="s">
        <v>133</v>
      </c>
      <c r="E49" s="236">
        <v>852</v>
      </c>
      <c r="F49" s="236">
        <v>85295</v>
      </c>
      <c r="G49" s="86" t="s">
        <v>109</v>
      </c>
      <c r="H49" s="92">
        <f>H50+H54</f>
        <v>2617505</v>
      </c>
      <c r="I49" s="92">
        <f>I50+I54</f>
        <v>902249</v>
      </c>
    </row>
    <row r="50" spans="1:9" ht="12.75">
      <c r="A50" s="247"/>
      <c r="B50" s="248"/>
      <c r="C50" s="236"/>
      <c r="D50" s="236"/>
      <c r="E50" s="236"/>
      <c r="F50" s="236"/>
      <c r="G50" s="86" t="s">
        <v>111</v>
      </c>
      <c r="H50" s="92">
        <f>H51+H52+H53</f>
        <v>2439755</v>
      </c>
      <c r="I50" s="92">
        <f>I51+I52+I53</f>
        <v>902249</v>
      </c>
    </row>
    <row r="51" spans="1:9" ht="12.75">
      <c r="A51" s="247"/>
      <c r="B51" s="248"/>
      <c r="C51" s="236"/>
      <c r="D51" s="236"/>
      <c r="E51" s="236"/>
      <c r="F51" s="236"/>
      <c r="G51" s="88" t="s">
        <v>113</v>
      </c>
      <c r="H51" s="93">
        <v>101563</v>
      </c>
      <c r="I51" s="93">
        <v>25017</v>
      </c>
    </row>
    <row r="52" spans="1:9" ht="12.75">
      <c r="A52" s="247"/>
      <c r="B52" s="248"/>
      <c r="C52" s="236"/>
      <c r="D52" s="236"/>
      <c r="E52" s="236"/>
      <c r="F52" s="236"/>
      <c r="G52" s="88" t="s">
        <v>115</v>
      </c>
      <c r="H52" s="93">
        <v>114819</v>
      </c>
      <c r="I52" s="93">
        <v>44125</v>
      </c>
    </row>
    <row r="53" spans="1:9" ht="25.5">
      <c r="A53" s="247"/>
      <c r="B53" s="84" t="s">
        <v>134</v>
      </c>
      <c r="C53" s="236"/>
      <c r="D53" s="236"/>
      <c r="E53" s="236"/>
      <c r="F53" s="236"/>
      <c r="G53" s="90" t="s">
        <v>117</v>
      </c>
      <c r="H53" s="93">
        <v>2223373</v>
      </c>
      <c r="I53" s="93">
        <v>833107</v>
      </c>
    </row>
    <row r="54" spans="1:9" ht="12.75">
      <c r="A54" s="247"/>
      <c r="B54" s="84" t="s">
        <v>135</v>
      </c>
      <c r="C54" s="236"/>
      <c r="D54" s="236"/>
      <c r="E54" s="236"/>
      <c r="F54" s="236"/>
      <c r="G54" s="86" t="s">
        <v>118</v>
      </c>
      <c r="H54" s="92">
        <f>H55+H56+H57+H58</f>
        <v>177750</v>
      </c>
      <c r="I54" s="92">
        <f>I55+I56+I57+I58</f>
        <v>0</v>
      </c>
    </row>
    <row r="55" spans="1:9" ht="12.75">
      <c r="A55" s="247"/>
      <c r="B55" s="84" t="s">
        <v>136</v>
      </c>
      <c r="C55" s="236"/>
      <c r="D55" s="236"/>
      <c r="E55" s="236"/>
      <c r="F55" s="236"/>
      <c r="G55" s="88" t="s">
        <v>113</v>
      </c>
      <c r="H55" s="93">
        <v>0</v>
      </c>
      <c r="I55" s="93">
        <v>0</v>
      </c>
    </row>
    <row r="56" spans="1:9" ht="12.75">
      <c r="A56" s="247"/>
      <c r="B56" s="236" t="s">
        <v>137</v>
      </c>
      <c r="C56" s="236"/>
      <c r="D56" s="236"/>
      <c r="E56" s="236"/>
      <c r="F56" s="236"/>
      <c r="G56" s="88" t="s">
        <v>115</v>
      </c>
      <c r="H56" s="93">
        <v>8937</v>
      </c>
      <c r="I56" s="93">
        <v>0</v>
      </c>
    </row>
    <row r="57" spans="1:9" ht="25.5">
      <c r="A57" s="247"/>
      <c r="B57" s="236"/>
      <c r="C57" s="236"/>
      <c r="D57" s="236"/>
      <c r="E57" s="236"/>
      <c r="F57" s="236"/>
      <c r="G57" s="90" t="s">
        <v>117</v>
      </c>
      <c r="H57" s="93">
        <v>168813</v>
      </c>
      <c r="I57" s="93">
        <v>0</v>
      </c>
    </row>
    <row r="58" spans="1:9" ht="38.25">
      <c r="A58" s="247"/>
      <c r="B58" s="236"/>
      <c r="C58" s="236"/>
      <c r="D58" s="236"/>
      <c r="E58" s="236"/>
      <c r="F58" s="236"/>
      <c r="G58" s="84" t="s">
        <v>119</v>
      </c>
      <c r="H58" s="93">
        <v>0</v>
      </c>
      <c r="I58" s="93">
        <v>0</v>
      </c>
    </row>
    <row r="59" spans="1:9" ht="12.75">
      <c r="A59" s="220" t="s">
        <v>21</v>
      </c>
      <c r="B59" s="249" t="s">
        <v>138</v>
      </c>
      <c r="C59" s="223" t="s">
        <v>139</v>
      </c>
      <c r="D59" s="223" t="s">
        <v>140</v>
      </c>
      <c r="E59" s="231">
        <v>801</v>
      </c>
      <c r="F59" s="231">
        <v>80195</v>
      </c>
      <c r="G59" s="86" t="s">
        <v>109</v>
      </c>
      <c r="H59" s="92">
        <f>SUM(H60+H64)</f>
        <v>800310</v>
      </c>
      <c r="I59" s="92">
        <f>SUM(I60+I64)</f>
        <v>406470</v>
      </c>
    </row>
    <row r="60" spans="1:9" ht="12.75">
      <c r="A60" s="227"/>
      <c r="B60" s="250"/>
      <c r="C60" s="250"/>
      <c r="D60" s="250"/>
      <c r="E60" s="232"/>
      <c r="F60" s="232"/>
      <c r="G60" s="86" t="s">
        <v>111</v>
      </c>
      <c r="H60" s="92">
        <f>SUM(H61:H63)</f>
        <v>800310</v>
      </c>
      <c r="I60" s="92">
        <f>SUM(I61:I63)</f>
        <v>406470</v>
      </c>
    </row>
    <row r="61" spans="1:9" ht="12.75">
      <c r="A61" s="227"/>
      <c r="B61" s="250"/>
      <c r="C61" s="250"/>
      <c r="D61" s="250"/>
      <c r="E61" s="232"/>
      <c r="F61" s="232"/>
      <c r="G61" s="88" t="s">
        <v>113</v>
      </c>
      <c r="H61" s="93">
        <v>29900</v>
      </c>
      <c r="I61" s="93">
        <v>15850</v>
      </c>
    </row>
    <row r="62" spans="1:9" ht="12.75">
      <c r="A62" s="227"/>
      <c r="B62" s="251"/>
      <c r="C62" s="250"/>
      <c r="D62" s="250"/>
      <c r="E62" s="232"/>
      <c r="F62" s="232"/>
      <c r="G62" s="88" t="s">
        <v>115</v>
      </c>
      <c r="H62" s="93">
        <v>0</v>
      </c>
      <c r="I62" s="93">
        <v>0</v>
      </c>
    </row>
    <row r="63" spans="1:9" ht="25.5">
      <c r="A63" s="227"/>
      <c r="B63" s="84" t="s">
        <v>141</v>
      </c>
      <c r="C63" s="250"/>
      <c r="D63" s="250"/>
      <c r="E63" s="232"/>
      <c r="F63" s="232"/>
      <c r="G63" s="90" t="s">
        <v>117</v>
      </c>
      <c r="H63" s="93">
        <v>770410</v>
      </c>
      <c r="I63" s="93">
        <v>390620</v>
      </c>
    </row>
    <row r="64" spans="1:9" ht="12.75">
      <c r="A64" s="227"/>
      <c r="B64" s="223" t="s">
        <v>142</v>
      </c>
      <c r="C64" s="250"/>
      <c r="D64" s="250"/>
      <c r="E64" s="232"/>
      <c r="F64" s="232"/>
      <c r="G64" s="86" t="s">
        <v>118</v>
      </c>
      <c r="H64" s="92">
        <f>SUM(H65:H68)</f>
        <v>0</v>
      </c>
      <c r="I64" s="92">
        <f>SUM(I65:I68)</f>
        <v>0</v>
      </c>
    </row>
    <row r="65" spans="1:9" ht="12.75">
      <c r="A65" s="227"/>
      <c r="B65" s="250"/>
      <c r="C65" s="250"/>
      <c r="D65" s="250"/>
      <c r="E65" s="232"/>
      <c r="F65" s="232"/>
      <c r="G65" s="88" t="s">
        <v>113</v>
      </c>
      <c r="H65" s="93">
        <v>0</v>
      </c>
      <c r="I65" s="93">
        <v>0</v>
      </c>
    </row>
    <row r="66" spans="1:9" ht="12.75">
      <c r="A66" s="227"/>
      <c r="B66" s="250"/>
      <c r="C66" s="250"/>
      <c r="D66" s="250"/>
      <c r="E66" s="232"/>
      <c r="F66" s="232"/>
      <c r="G66" s="88" t="s">
        <v>115</v>
      </c>
      <c r="H66" s="93">
        <v>0</v>
      </c>
      <c r="I66" s="93">
        <v>0</v>
      </c>
    </row>
    <row r="67" spans="1:9" ht="25.5">
      <c r="A67" s="227"/>
      <c r="B67" s="250"/>
      <c r="C67" s="250"/>
      <c r="D67" s="250"/>
      <c r="E67" s="232"/>
      <c r="F67" s="232"/>
      <c r="G67" s="90" t="s">
        <v>117</v>
      </c>
      <c r="H67" s="93">
        <v>0</v>
      </c>
      <c r="I67" s="93">
        <v>0</v>
      </c>
    </row>
    <row r="68" spans="1:9" ht="38.25">
      <c r="A68" s="228"/>
      <c r="B68" s="251"/>
      <c r="C68" s="251"/>
      <c r="D68" s="251"/>
      <c r="E68" s="252"/>
      <c r="F68" s="252"/>
      <c r="G68" s="84" t="s">
        <v>119</v>
      </c>
      <c r="H68" s="93">
        <v>0</v>
      </c>
      <c r="I68" s="93">
        <v>0</v>
      </c>
    </row>
    <row r="69" spans="1:9" ht="12.75">
      <c r="A69" s="220" t="s">
        <v>22</v>
      </c>
      <c r="B69" s="249" t="s">
        <v>143</v>
      </c>
      <c r="C69" s="231">
        <v>2012</v>
      </c>
      <c r="D69" s="223" t="s">
        <v>144</v>
      </c>
      <c r="E69" s="231">
        <v>921</v>
      </c>
      <c r="F69" s="231">
        <v>92195</v>
      </c>
      <c r="G69" s="86" t="s">
        <v>109</v>
      </c>
      <c r="H69" s="92">
        <f>SUM(H70+H74)</f>
        <v>23594</v>
      </c>
      <c r="I69" s="92">
        <f>SUM(I70+I74)</f>
        <v>23594</v>
      </c>
    </row>
    <row r="70" spans="1:9" ht="12.75">
      <c r="A70" s="227"/>
      <c r="B70" s="250"/>
      <c r="C70" s="253"/>
      <c r="D70" s="250"/>
      <c r="E70" s="232"/>
      <c r="F70" s="232"/>
      <c r="G70" s="86" t="s">
        <v>111</v>
      </c>
      <c r="H70" s="92">
        <f>SUM(H71:H73)</f>
        <v>23594</v>
      </c>
      <c r="I70" s="92">
        <f>SUM(I71:I73)</f>
        <v>23594</v>
      </c>
    </row>
    <row r="71" spans="1:9" ht="12.75">
      <c r="A71" s="227"/>
      <c r="B71" s="250"/>
      <c r="C71" s="253"/>
      <c r="D71" s="250"/>
      <c r="E71" s="232"/>
      <c r="F71" s="232"/>
      <c r="G71" s="88" t="s">
        <v>113</v>
      </c>
      <c r="H71" s="93">
        <v>5707</v>
      </c>
      <c r="I71" s="93">
        <f>H71</f>
        <v>5707</v>
      </c>
    </row>
    <row r="72" spans="1:9" ht="12.75">
      <c r="A72" s="227"/>
      <c r="B72" s="251"/>
      <c r="C72" s="253"/>
      <c r="D72" s="250"/>
      <c r="E72" s="232"/>
      <c r="F72" s="232"/>
      <c r="G72" s="88" t="s">
        <v>115</v>
      </c>
      <c r="H72" s="93">
        <v>0</v>
      </c>
      <c r="I72" s="93">
        <v>0</v>
      </c>
    </row>
    <row r="73" spans="1:9" ht="25.5">
      <c r="A73" s="227"/>
      <c r="B73" s="96" t="s">
        <v>145</v>
      </c>
      <c r="C73" s="253"/>
      <c r="D73" s="250"/>
      <c r="E73" s="232"/>
      <c r="F73" s="232"/>
      <c r="G73" s="90" t="s">
        <v>117</v>
      </c>
      <c r="H73" s="93">
        <v>17887</v>
      </c>
      <c r="I73" s="93">
        <f>H73</f>
        <v>17887</v>
      </c>
    </row>
    <row r="74" spans="1:9" ht="12.75">
      <c r="A74" s="227"/>
      <c r="B74" s="85" t="s">
        <v>146</v>
      </c>
      <c r="C74" s="253"/>
      <c r="D74" s="250"/>
      <c r="E74" s="232"/>
      <c r="F74" s="232"/>
      <c r="G74" s="86" t="s">
        <v>118</v>
      </c>
      <c r="H74" s="92">
        <f>SUM(H75:H78)</f>
        <v>0</v>
      </c>
      <c r="I74" s="92">
        <f>SUM(I75:I78)</f>
        <v>0</v>
      </c>
    </row>
    <row r="75" spans="1:9" ht="12.75">
      <c r="A75" s="227"/>
      <c r="B75" s="255" t="s">
        <v>147</v>
      </c>
      <c r="C75" s="253"/>
      <c r="D75" s="250"/>
      <c r="E75" s="232"/>
      <c r="F75" s="232"/>
      <c r="G75" s="88" t="s">
        <v>113</v>
      </c>
      <c r="H75" s="93">
        <v>0</v>
      </c>
      <c r="I75" s="93">
        <v>0</v>
      </c>
    </row>
    <row r="76" spans="1:9" ht="12.75">
      <c r="A76" s="227"/>
      <c r="B76" s="255"/>
      <c r="C76" s="253"/>
      <c r="D76" s="250"/>
      <c r="E76" s="232"/>
      <c r="F76" s="232"/>
      <c r="G76" s="88" t="s">
        <v>115</v>
      </c>
      <c r="H76" s="93">
        <v>0</v>
      </c>
      <c r="I76" s="93">
        <v>0</v>
      </c>
    </row>
    <row r="77" spans="1:9" ht="24" customHeight="1">
      <c r="A77" s="227"/>
      <c r="B77" s="255"/>
      <c r="C77" s="253"/>
      <c r="D77" s="250"/>
      <c r="E77" s="232"/>
      <c r="F77" s="232"/>
      <c r="G77" s="90" t="s">
        <v>117</v>
      </c>
      <c r="H77" s="93">
        <v>0</v>
      </c>
      <c r="I77" s="93">
        <v>0</v>
      </c>
    </row>
    <row r="78" spans="1:9" ht="101.25" customHeight="1">
      <c r="A78" s="228"/>
      <c r="B78" s="97" t="s">
        <v>148</v>
      </c>
      <c r="C78" s="254"/>
      <c r="D78" s="251"/>
      <c r="E78" s="252"/>
      <c r="F78" s="252"/>
      <c r="G78" s="84" t="s">
        <v>119</v>
      </c>
      <c r="H78" s="93">
        <v>0</v>
      </c>
      <c r="I78" s="93">
        <v>0</v>
      </c>
    </row>
    <row r="79" spans="1:9" ht="30" customHeight="1">
      <c r="A79" s="220" t="s">
        <v>65</v>
      </c>
      <c r="B79" s="249" t="s">
        <v>149</v>
      </c>
      <c r="C79" s="231" t="s">
        <v>150</v>
      </c>
      <c r="D79" s="223" t="s">
        <v>15</v>
      </c>
      <c r="E79" s="231">
        <v>700</v>
      </c>
      <c r="F79" s="231">
        <v>70005</v>
      </c>
      <c r="G79" s="86" t="s">
        <v>109</v>
      </c>
      <c r="H79" s="92">
        <f>SUM(H80+H84)</f>
        <v>6466114</v>
      </c>
      <c r="I79" s="92">
        <f>SUM(I80+I84)</f>
        <v>15000</v>
      </c>
    </row>
    <row r="80" spans="1:9" ht="30" customHeight="1">
      <c r="A80" s="227"/>
      <c r="B80" s="250"/>
      <c r="C80" s="253"/>
      <c r="D80" s="250"/>
      <c r="E80" s="232"/>
      <c r="F80" s="232"/>
      <c r="G80" s="86" t="s">
        <v>111</v>
      </c>
      <c r="H80" s="92">
        <f>SUM(H81:H83)</f>
        <v>0</v>
      </c>
      <c r="I80" s="92">
        <f>SUM(I81:I83)</f>
        <v>0</v>
      </c>
    </row>
    <row r="81" spans="1:9" ht="30" customHeight="1">
      <c r="A81" s="227"/>
      <c r="B81" s="250"/>
      <c r="C81" s="253"/>
      <c r="D81" s="250"/>
      <c r="E81" s="232"/>
      <c r="F81" s="232"/>
      <c r="G81" s="88" t="s">
        <v>113</v>
      </c>
      <c r="H81" s="93">
        <v>0</v>
      </c>
      <c r="I81" s="93">
        <f>H81</f>
        <v>0</v>
      </c>
    </row>
    <row r="82" spans="1:9" ht="30" customHeight="1">
      <c r="A82" s="227"/>
      <c r="B82" s="251"/>
      <c r="C82" s="253"/>
      <c r="D82" s="250"/>
      <c r="E82" s="232"/>
      <c r="F82" s="232"/>
      <c r="G82" s="88" t="s">
        <v>115</v>
      </c>
      <c r="H82" s="93">
        <v>0</v>
      </c>
      <c r="I82" s="93">
        <v>0</v>
      </c>
    </row>
    <row r="83" spans="1:9" ht="30" customHeight="1">
      <c r="A83" s="227"/>
      <c r="B83" s="249" t="s">
        <v>151</v>
      </c>
      <c r="C83" s="253"/>
      <c r="D83" s="250"/>
      <c r="E83" s="232"/>
      <c r="F83" s="232"/>
      <c r="G83" s="90" t="s">
        <v>117</v>
      </c>
      <c r="H83" s="93">
        <v>0</v>
      </c>
      <c r="I83" s="93">
        <f>H83</f>
        <v>0</v>
      </c>
    </row>
    <row r="84" spans="1:9" ht="30" customHeight="1">
      <c r="A84" s="227"/>
      <c r="B84" s="256"/>
      <c r="C84" s="253"/>
      <c r="D84" s="250"/>
      <c r="E84" s="232"/>
      <c r="F84" s="232"/>
      <c r="G84" s="86" t="s">
        <v>118</v>
      </c>
      <c r="H84" s="92">
        <f>SUM(H85:H88)</f>
        <v>6466114</v>
      </c>
      <c r="I84" s="92">
        <f>SUM(I85:I88)</f>
        <v>15000</v>
      </c>
    </row>
    <row r="85" spans="1:9" ht="30" customHeight="1">
      <c r="A85" s="227"/>
      <c r="B85" s="256" t="s">
        <v>152</v>
      </c>
      <c r="C85" s="253"/>
      <c r="D85" s="250"/>
      <c r="E85" s="232"/>
      <c r="F85" s="232"/>
      <c r="G85" s="88" t="s">
        <v>113</v>
      </c>
      <c r="H85" s="93">
        <v>3233058</v>
      </c>
      <c r="I85" s="93">
        <v>7500</v>
      </c>
    </row>
    <row r="86" spans="1:9" ht="30" customHeight="1">
      <c r="A86" s="227"/>
      <c r="B86" s="256"/>
      <c r="C86" s="253"/>
      <c r="D86" s="250"/>
      <c r="E86" s="232"/>
      <c r="F86" s="232"/>
      <c r="G86" s="88" t="s">
        <v>115</v>
      </c>
      <c r="H86" s="93">
        <v>0</v>
      </c>
      <c r="I86" s="93">
        <v>0</v>
      </c>
    </row>
    <row r="87" spans="1:9" ht="30" customHeight="1">
      <c r="A87" s="227"/>
      <c r="B87" s="94"/>
      <c r="C87" s="253"/>
      <c r="D87" s="250"/>
      <c r="E87" s="232"/>
      <c r="F87" s="232"/>
      <c r="G87" s="90" t="s">
        <v>117</v>
      </c>
      <c r="H87" s="93">
        <v>3233056</v>
      </c>
      <c r="I87" s="93">
        <v>7500</v>
      </c>
    </row>
    <row r="88" spans="1:9" ht="39" customHeight="1">
      <c r="A88" s="228"/>
      <c r="B88" s="97"/>
      <c r="C88" s="254"/>
      <c r="D88" s="251"/>
      <c r="E88" s="252"/>
      <c r="F88" s="252"/>
      <c r="G88" s="84" t="s">
        <v>119</v>
      </c>
      <c r="H88" s="93">
        <v>0</v>
      </c>
      <c r="I88" s="93">
        <v>0</v>
      </c>
    </row>
    <row r="89" spans="1:9" ht="39" customHeight="1">
      <c r="A89" s="273" t="s">
        <v>66</v>
      </c>
      <c r="B89" s="249" t="s">
        <v>143</v>
      </c>
      <c r="C89" s="231" t="s">
        <v>157</v>
      </c>
      <c r="D89" s="223" t="s">
        <v>144</v>
      </c>
      <c r="E89" s="231">
        <v>921</v>
      </c>
      <c r="F89" s="231">
        <v>92195</v>
      </c>
      <c r="G89" s="86" t="s">
        <v>109</v>
      </c>
      <c r="H89" s="93">
        <f>H90+H94</f>
        <v>18894</v>
      </c>
      <c r="I89" s="93">
        <f>I90+I94</f>
        <v>11129</v>
      </c>
    </row>
    <row r="90" spans="1:9" ht="39" customHeight="1">
      <c r="A90" s="274"/>
      <c r="B90" s="270"/>
      <c r="C90" s="276"/>
      <c r="D90" s="270"/>
      <c r="E90" s="232"/>
      <c r="F90" s="232"/>
      <c r="G90" s="86" t="s">
        <v>111</v>
      </c>
      <c r="H90" s="93">
        <f>H91+H93</f>
        <v>18894</v>
      </c>
      <c r="I90" s="93">
        <f>I91+I93</f>
        <v>11129</v>
      </c>
    </row>
    <row r="91" spans="1:9" ht="39" customHeight="1">
      <c r="A91" s="274"/>
      <c r="B91" s="270"/>
      <c r="C91" s="276"/>
      <c r="D91" s="270"/>
      <c r="E91" s="232"/>
      <c r="F91" s="232"/>
      <c r="G91" s="88" t="s">
        <v>113</v>
      </c>
      <c r="H91" s="93">
        <v>4096</v>
      </c>
      <c r="I91" s="93">
        <v>2772</v>
      </c>
    </row>
    <row r="92" spans="1:9" ht="39" customHeight="1">
      <c r="A92" s="274"/>
      <c r="B92" s="271"/>
      <c r="C92" s="276"/>
      <c r="D92" s="270"/>
      <c r="E92" s="232"/>
      <c r="F92" s="232"/>
      <c r="G92" s="88" t="s">
        <v>115</v>
      </c>
      <c r="H92" s="93">
        <v>0</v>
      </c>
      <c r="I92" s="93">
        <f>H92</f>
        <v>0</v>
      </c>
    </row>
    <row r="93" spans="1:9" ht="39" customHeight="1">
      <c r="A93" s="274"/>
      <c r="B93" s="96" t="s">
        <v>145</v>
      </c>
      <c r="C93" s="276"/>
      <c r="D93" s="270"/>
      <c r="E93" s="232"/>
      <c r="F93" s="232"/>
      <c r="G93" s="90" t="s">
        <v>117</v>
      </c>
      <c r="H93" s="93">
        <v>14798</v>
      </c>
      <c r="I93" s="93">
        <v>8357</v>
      </c>
    </row>
    <row r="94" spans="1:9" ht="39" customHeight="1">
      <c r="A94" s="274"/>
      <c r="B94" s="85" t="s">
        <v>146</v>
      </c>
      <c r="C94" s="276"/>
      <c r="D94" s="270"/>
      <c r="E94" s="232"/>
      <c r="F94" s="232"/>
      <c r="G94" s="86" t="s">
        <v>118</v>
      </c>
      <c r="H94" s="92">
        <f>SUM(H95:H98)</f>
        <v>0</v>
      </c>
      <c r="I94" s="92">
        <f>SUM(I95:I98)</f>
        <v>0</v>
      </c>
    </row>
    <row r="95" spans="1:9" ht="39" customHeight="1">
      <c r="A95" s="274"/>
      <c r="B95" s="272" t="s">
        <v>147</v>
      </c>
      <c r="C95" s="276"/>
      <c r="D95" s="270"/>
      <c r="E95" s="232"/>
      <c r="F95" s="232"/>
      <c r="G95" s="88" t="s">
        <v>113</v>
      </c>
      <c r="H95" s="93">
        <v>0</v>
      </c>
      <c r="I95" s="93">
        <v>0</v>
      </c>
    </row>
    <row r="96" spans="1:9" ht="39" customHeight="1">
      <c r="A96" s="274"/>
      <c r="B96" s="272"/>
      <c r="C96" s="276"/>
      <c r="D96" s="270"/>
      <c r="E96" s="232"/>
      <c r="F96" s="232"/>
      <c r="G96" s="88" t="s">
        <v>115</v>
      </c>
      <c r="H96" s="93">
        <v>0</v>
      </c>
      <c r="I96" s="93">
        <v>0</v>
      </c>
    </row>
    <row r="97" spans="1:9" ht="39" customHeight="1">
      <c r="A97" s="274"/>
      <c r="B97" s="272"/>
      <c r="C97" s="276"/>
      <c r="D97" s="270"/>
      <c r="E97" s="232"/>
      <c r="F97" s="232"/>
      <c r="G97" s="90" t="s">
        <v>117</v>
      </c>
      <c r="H97" s="93">
        <v>0</v>
      </c>
      <c r="I97" s="93">
        <v>0</v>
      </c>
    </row>
    <row r="98" spans="1:9" ht="55.5" customHeight="1">
      <c r="A98" s="275"/>
      <c r="B98" s="144" t="s">
        <v>156</v>
      </c>
      <c r="C98" s="277"/>
      <c r="D98" s="271"/>
      <c r="E98" s="278"/>
      <c r="F98" s="278"/>
      <c r="G98" s="84" t="s">
        <v>119</v>
      </c>
      <c r="H98" s="93">
        <v>0</v>
      </c>
      <c r="I98" s="93">
        <v>0</v>
      </c>
    </row>
    <row r="99" spans="1:9" ht="15.75">
      <c r="A99" s="98"/>
      <c r="B99" s="99" t="s">
        <v>153</v>
      </c>
      <c r="C99" s="263"/>
      <c r="D99" s="264"/>
      <c r="E99" s="264"/>
      <c r="F99" s="264"/>
      <c r="G99" s="265"/>
      <c r="H99" s="100">
        <f>H100+H106</f>
        <v>23266397</v>
      </c>
      <c r="I99" s="100">
        <f>I100+I106</f>
        <v>7334105</v>
      </c>
    </row>
    <row r="100" spans="1:9" ht="12.75" customHeight="1">
      <c r="A100" s="95"/>
      <c r="B100" s="86" t="s">
        <v>111</v>
      </c>
      <c r="C100" s="266"/>
      <c r="D100" s="267"/>
      <c r="E100" s="267"/>
      <c r="F100" s="267"/>
      <c r="G100" s="268"/>
      <c r="H100" s="92">
        <f>H60+H50+H39+H29+H19+H9+H70+H80+H90</f>
        <v>5603881</v>
      </c>
      <c r="I100" s="92">
        <f>I60+I50+I39+I29+I19+I9+I70+I80+I90</f>
        <v>3180442</v>
      </c>
    </row>
    <row r="101" spans="1:9" ht="12.75">
      <c r="A101" s="95"/>
      <c r="B101" s="88" t="s">
        <v>113</v>
      </c>
      <c r="C101" s="257"/>
      <c r="D101" s="258"/>
      <c r="E101" s="258"/>
      <c r="F101" s="258"/>
      <c r="G101" s="259"/>
      <c r="H101" s="93">
        <f>H61+H51+H40+H30+H20+H10+H71+H81+H91</f>
        <v>141266</v>
      </c>
      <c r="I101" s="93">
        <f>I61+I51+I40+I30+I20+I10+I71+I81+I91</f>
        <v>49346</v>
      </c>
    </row>
    <row r="102" spans="1:9" ht="12.75">
      <c r="A102" s="95"/>
      <c r="B102" s="88" t="s">
        <v>115</v>
      </c>
      <c r="C102" s="257"/>
      <c r="D102" s="258"/>
      <c r="E102" s="258"/>
      <c r="F102" s="258"/>
      <c r="G102" s="259"/>
      <c r="H102" s="93">
        <f>H62+H52+H41+H31+H21+H11+H92</f>
        <v>904468</v>
      </c>
      <c r="I102" s="93">
        <f>I62+I52+I41+I31+I21+I11+I92</f>
        <v>761125</v>
      </c>
    </row>
    <row r="103" spans="1:9" ht="42.75" customHeight="1">
      <c r="A103" s="95"/>
      <c r="B103" s="90" t="s">
        <v>117</v>
      </c>
      <c r="C103" s="257"/>
      <c r="D103" s="258"/>
      <c r="E103" s="258"/>
      <c r="F103" s="258"/>
      <c r="G103" s="259"/>
      <c r="H103" s="93">
        <f>H63+H53+H42+H32+H22+H12+H73+H83+H93</f>
        <v>4558147</v>
      </c>
      <c r="I103" s="93">
        <f>I63+I53+I42+I32+I22+I12+I73+I83+I93</f>
        <v>2369971</v>
      </c>
    </row>
    <row r="104" spans="1:9" ht="56.25" customHeight="1">
      <c r="A104" s="95"/>
      <c r="B104" s="84" t="s">
        <v>119</v>
      </c>
      <c r="C104" s="257"/>
      <c r="D104" s="258"/>
      <c r="E104" s="258"/>
      <c r="F104" s="258"/>
      <c r="G104" s="259"/>
      <c r="H104" s="93">
        <v>0</v>
      </c>
      <c r="I104" s="93">
        <v>0</v>
      </c>
    </row>
    <row r="105" spans="1:9" ht="12.75">
      <c r="A105" s="95"/>
      <c r="B105" s="101"/>
      <c r="C105" s="257"/>
      <c r="D105" s="258"/>
      <c r="E105" s="258"/>
      <c r="F105" s="258"/>
      <c r="G105" s="259"/>
      <c r="H105" s="93"/>
      <c r="I105" s="93"/>
    </row>
    <row r="106" spans="1:9" ht="12.75">
      <c r="A106" s="95"/>
      <c r="B106" s="102" t="s">
        <v>118</v>
      </c>
      <c r="C106" s="266"/>
      <c r="D106" s="267"/>
      <c r="E106" s="267"/>
      <c r="F106" s="267"/>
      <c r="G106" s="268"/>
      <c r="H106" s="92">
        <f>H64+H54+H43+H33+H23+H13+H84+H94</f>
        <v>17662516</v>
      </c>
      <c r="I106" s="92">
        <f>I64+I54+I43+I33+I23+I13+I84+I94</f>
        <v>4153663</v>
      </c>
    </row>
    <row r="107" spans="1:9" ht="12.75">
      <c r="A107" s="95"/>
      <c r="B107" s="103" t="s">
        <v>113</v>
      </c>
      <c r="C107" s="257"/>
      <c r="D107" s="258"/>
      <c r="E107" s="258"/>
      <c r="F107" s="258"/>
      <c r="G107" s="259"/>
      <c r="H107" s="93">
        <f>H65+H55+H44+H34+H24+H14+H85+H95</f>
        <v>5393402</v>
      </c>
      <c r="I107" s="93">
        <f>I65+I55+I44+I34+I24+I14+I85+I95</f>
        <v>1412497</v>
      </c>
    </row>
    <row r="108" spans="1:9" ht="12.75">
      <c r="A108" s="95"/>
      <c r="B108" s="103" t="s">
        <v>115</v>
      </c>
      <c r="C108" s="257"/>
      <c r="D108" s="260"/>
      <c r="E108" s="260"/>
      <c r="F108" s="260"/>
      <c r="G108" s="261"/>
      <c r="H108" s="93">
        <f>H66+H56+H45+H35+H25+H15+H96</f>
        <v>768789</v>
      </c>
      <c r="I108" s="93">
        <f>I66+I56+I45+I35+I25+I15+I96</f>
        <v>0</v>
      </c>
    </row>
    <row r="109" spans="1:9" ht="41.25" customHeight="1">
      <c r="A109" s="95"/>
      <c r="B109" s="104" t="s">
        <v>117</v>
      </c>
      <c r="C109" s="257"/>
      <c r="D109" s="260"/>
      <c r="E109" s="260"/>
      <c r="F109" s="260"/>
      <c r="G109" s="261"/>
      <c r="H109" s="93">
        <f>H67+H57+H46+H36+H26+H16+H87+H97</f>
        <v>11500325</v>
      </c>
      <c r="I109" s="93">
        <f>I67+I57+I46+I36+I26+I16+I87+I97</f>
        <v>2741166</v>
      </c>
    </row>
    <row r="110" spans="1:9" ht="54" customHeight="1">
      <c r="A110" s="95"/>
      <c r="B110" s="101" t="s">
        <v>119</v>
      </c>
      <c r="C110" s="236"/>
      <c r="D110" s="262"/>
      <c r="E110" s="262"/>
      <c r="F110" s="262"/>
      <c r="G110" s="262"/>
      <c r="H110" s="93">
        <f>H68+H58+H47+H37+H27+H17</f>
        <v>0</v>
      </c>
      <c r="I110" s="93">
        <f>I68+I58+I47+I37+I27+I17</f>
        <v>0</v>
      </c>
    </row>
    <row r="111" spans="1:9" ht="12.75">
      <c r="A111" s="105"/>
      <c r="B111" s="105"/>
      <c r="C111" s="105"/>
      <c r="D111" s="105"/>
      <c r="E111" s="105"/>
      <c r="F111" s="105"/>
      <c r="G111" s="105"/>
      <c r="H111" s="105"/>
      <c r="I111" s="105"/>
    </row>
    <row r="112" spans="1:9" ht="29.25" customHeight="1">
      <c r="A112" s="106" t="s">
        <v>154</v>
      </c>
      <c r="B112" s="269" t="s">
        <v>155</v>
      </c>
      <c r="C112" s="269"/>
      <c r="D112" s="269"/>
      <c r="E112" s="269"/>
      <c r="F112" s="269"/>
      <c r="G112" s="269"/>
      <c r="H112" s="269"/>
      <c r="I112" s="269"/>
    </row>
  </sheetData>
  <sheetProtection/>
  <mergeCells count="87">
    <mergeCell ref="B112:I112"/>
    <mergeCell ref="B89:B92"/>
    <mergeCell ref="B95:B97"/>
    <mergeCell ref="A89:A98"/>
    <mergeCell ref="C89:C98"/>
    <mergeCell ref="D89:D98"/>
    <mergeCell ref="E89:E98"/>
    <mergeCell ref="F89:F98"/>
    <mergeCell ref="C105:G105"/>
    <mergeCell ref="C106:G106"/>
    <mergeCell ref="C107:G107"/>
    <mergeCell ref="C108:G108"/>
    <mergeCell ref="C109:G109"/>
    <mergeCell ref="C110:G110"/>
    <mergeCell ref="C99:G99"/>
    <mergeCell ref="C100:G100"/>
    <mergeCell ref="C101:G101"/>
    <mergeCell ref="C102:G102"/>
    <mergeCell ref="C103:G103"/>
    <mergeCell ref="C104:G104"/>
    <mergeCell ref="A79:A88"/>
    <mergeCell ref="B79:B82"/>
    <mergeCell ref="C79:C88"/>
    <mergeCell ref="D79:D88"/>
    <mergeCell ref="E79:E88"/>
    <mergeCell ref="F79:F88"/>
    <mergeCell ref="B83:B84"/>
    <mergeCell ref="B85:B86"/>
    <mergeCell ref="A69:A78"/>
    <mergeCell ref="B69:B72"/>
    <mergeCell ref="C69:C78"/>
    <mergeCell ref="D69:D78"/>
    <mergeCell ref="E69:E78"/>
    <mergeCell ref="F69:F78"/>
    <mergeCell ref="B75:B77"/>
    <mergeCell ref="A59:A68"/>
    <mergeCell ref="B59:B62"/>
    <mergeCell ref="C59:C68"/>
    <mergeCell ref="D59:D68"/>
    <mergeCell ref="E59:E68"/>
    <mergeCell ref="F59:F68"/>
    <mergeCell ref="B64:B68"/>
    <mergeCell ref="G47:G48"/>
    <mergeCell ref="H47:H48"/>
    <mergeCell ref="I47:I48"/>
    <mergeCell ref="A49:A58"/>
    <mergeCell ref="B49:B52"/>
    <mergeCell ref="C49:C58"/>
    <mergeCell ref="D49:D58"/>
    <mergeCell ref="E49:E58"/>
    <mergeCell ref="F49:F58"/>
    <mergeCell ref="B56:B58"/>
    <mergeCell ref="A38:A48"/>
    <mergeCell ref="B38:B48"/>
    <mergeCell ref="C38:C48"/>
    <mergeCell ref="D38:D48"/>
    <mergeCell ref="E38:E48"/>
    <mergeCell ref="F38:F48"/>
    <mergeCell ref="A28:A37"/>
    <mergeCell ref="B28:B31"/>
    <mergeCell ref="C28:C37"/>
    <mergeCell ref="D28:D37"/>
    <mergeCell ref="E28:E37"/>
    <mergeCell ref="F28:F37"/>
    <mergeCell ref="B34:B37"/>
    <mergeCell ref="A18:A27"/>
    <mergeCell ref="C18:C27"/>
    <mergeCell ref="D18:D27"/>
    <mergeCell ref="E18:E27"/>
    <mergeCell ref="F18:F27"/>
    <mergeCell ref="B19:B20"/>
    <mergeCell ref="B21:B27"/>
    <mergeCell ref="A8:A17"/>
    <mergeCell ref="C8:C17"/>
    <mergeCell ref="D8:D17"/>
    <mergeCell ref="E8:E17"/>
    <mergeCell ref="F8:F17"/>
    <mergeCell ref="B12:B17"/>
    <mergeCell ref="A1:I3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7" right="0.7" top="0.75" bottom="0.75" header="0.3" footer="0.3"/>
  <pageSetup horizontalDpi="600" verticalDpi="600" orientation="portrait" paperSize="9" scale="59" r:id="rId1"/>
  <headerFooter>
    <oddHeader>&amp;RZałącznik nr &amp;A
do uchwały Rady Powiatu w Opatowie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36"/>
  <sheetViews>
    <sheetView view="pageLayout" zoomScale="110" zoomScaleNormal="110" zoomScalePageLayoutView="110" workbookViewId="0" topLeftCell="A4">
      <selection activeCell="C18" sqref="C18"/>
    </sheetView>
  </sheetViews>
  <sheetFormatPr defaultColWidth="9.33203125" defaultRowHeight="12.75"/>
  <cols>
    <col min="1" max="3" width="10.83203125" style="0" customWidth="1"/>
    <col min="4" max="10" width="15.83203125" style="0" customWidth="1"/>
    <col min="11" max="16" width="10.83203125" style="0" customWidth="1"/>
  </cols>
  <sheetData>
    <row r="3" spans="1:17" ht="18">
      <c r="A3" s="279" t="s">
        <v>23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2"/>
    </row>
    <row r="4" spans="1:17" ht="18">
      <c r="A4" s="13"/>
      <c r="B4" s="13"/>
      <c r="C4" s="13"/>
      <c r="D4" s="13"/>
      <c r="E4" s="13"/>
      <c r="F4" s="13"/>
      <c r="G4" s="13"/>
      <c r="H4" s="14"/>
      <c r="I4" s="14"/>
      <c r="J4" s="14"/>
      <c r="K4" s="15"/>
      <c r="L4" s="15"/>
      <c r="M4" s="15"/>
      <c r="N4" s="15"/>
      <c r="O4" s="15"/>
      <c r="P4" s="15"/>
      <c r="Q4" s="15"/>
    </row>
    <row r="5" spans="1:17" ht="12.75">
      <c r="A5" s="16"/>
      <c r="B5" s="16"/>
      <c r="C5" s="16"/>
      <c r="D5" s="16"/>
      <c r="E5" s="16"/>
      <c r="F5" s="16"/>
      <c r="G5" s="17"/>
      <c r="H5" s="17"/>
      <c r="I5" s="17"/>
      <c r="J5" s="17"/>
      <c r="K5" s="17"/>
      <c r="L5" s="18"/>
      <c r="M5" s="18"/>
      <c r="N5" s="18"/>
      <c r="O5" s="18"/>
      <c r="P5" s="19" t="s">
        <v>24</v>
      </c>
      <c r="Q5" s="11"/>
    </row>
    <row r="6" spans="1:17" ht="12.75">
      <c r="A6" s="280" t="s">
        <v>1</v>
      </c>
      <c r="B6" s="280" t="s">
        <v>2</v>
      </c>
      <c r="C6" s="280" t="s">
        <v>3</v>
      </c>
      <c r="D6" s="280" t="s">
        <v>25</v>
      </c>
      <c r="E6" s="283" t="s">
        <v>26</v>
      </c>
      <c r="F6" s="286" t="s">
        <v>4</v>
      </c>
      <c r="G6" s="287"/>
      <c r="H6" s="287"/>
      <c r="I6" s="287"/>
      <c r="J6" s="287"/>
      <c r="K6" s="287"/>
      <c r="L6" s="287"/>
      <c r="M6" s="287"/>
      <c r="N6" s="287"/>
      <c r="O6" s="287"/>
      <c r="P6" s="288"/>
      <c r="Q6" s="11"/>
    </row>
    <row r="7" spans="1:17" ht="12.75">
      <c r="A7" s="281"/>
      <c r="B7" s="281"/>
      <c r="C7" s="281"/>
      <c r="D7" s="281"/>
      <c r="E7" s="284"/>
      <c r="F7" s="283" t="s">
        <v>27</v>
      </c>
      <c r="G7" s="289" t="s">
        <v>4</v>
      </c>
      <c r="H7" s="289"/>
      <c r="I7" s="289"/>
      <c r="J7" s="289"/>
      <c r="K7" s="289"/>
      <c r="L7" s="283" t="s">
        <v>28</v>
      </c>
      <c r="M7" s="291" t="s">
        <v>4</v>
      </c>
      <c r="N7" s="292"/>
      <c r="O7" s="292"/>
      <c r="P7" s="293"/>
      <c r="Q7" s="11"/>
    </row>
    <row r="8" spans="1:17" ht="12.75">
      <c r="A8" s="281"/>
      <c r="B8" s="281"/>
      <c r="C8" s="281"/>
      <c r="D8" s="281"/>
      <c r="E8" s="284"/>
      <c r="F8" s="284"/>
      <c r="G8" s="286" t="s">
        <v>29</v>
      </c>
      <c r="H8" s="288"/>
      <c r="I8" s="283" t="s">
        <v>30</v>
      </c>
      <c r="J8" s="283" t="s">
        <v>31</v>
      </c>
      <c r="K8" s="283" t="s">
        <v>32</v>
      </c>
      <c r="L8" s="284"/>
      <c r="M8" s="286" t="s">
        <v>5</v>
      </c>
      <c r="N8" s="5" t="s">
        <v>6</v>
      </c>
      <c r="O8" s="289" t="s">
        <v>33</v>
      </c>
      <c r="P8" s="289" t="s">
        <v>34</v>
      </c>
      <c r="Q8" s="11"/>
    </row>
    <row r="9" spans="1:17" ht="84">
      <c r="A9" s="282"/>
      <c r="B9" s="282"/>
      <c r="C9" s="282"/>
      <c r="D9" s="282"/>
      <c r="E9" s="285"/>
      <c r="F9" s="285"/>
      <c r="G9" s="7" t="s">
        <v>8</v>
      </c>
      <c r="H9" s="7" t="s">
        <v>35</v>
      </c>
      <c r="I9" s="285"/>
      <c r="J9" s="285"/>
      <c r="K9" s="285"/>
      <c r="L9" s="285"/>
      <c r="M9" s="289"/>
      <c r="N9" s="6" t="s">
        <v>7</v>
      </c>
      <c r="O9" s="289"/>
      <c r="P9" s="289"/>
      <c r="Q9" s="11"/>
    </row>
    <row r="10" spans="1:17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11"/>
    </row>
    <row r="11" spans="1:17" ht="13.5">
      <c r="A11" s="41" t="s">
        <v>9</v>
      </c>
      <c r="B11" s="42"/>
      <c r="C11" s="43"/>
      <c r="D11" s="44">
        <f>SUM(D12:D14)</f>
        <v>905964</v>
      </c>
      <c r="E11" s="44">
        <f>SUM(E12:E14)</f>
        <v>905964</v>
      </c>
      <c r="F11" s="44">
        <f>SUM(F12:F14)</f>
        <v>905964</v>
      </c>
      <c r="G11" s="44">
        <f>SUM(G12:G14)</f>
        <v>0</v>
      </c>
      <c r="H11" s="44">
        <f>SUM(H12:H14)</f>
        <v>532964</v>
      </c>
      <c r="I11" s="44">
        <f aca="true" t="shared" si="0" ref="I11:P11">SUM(I12)</f>
        <v>0</v>
      </c>
      <c r="J11" s="44">
        <f t="shared" si="0"/>
        <v>0</v>
      </c>
      <c r="K11" s="44">
        <f>K13</f>
        <v>373000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11"/>
    </row>
    <row r="12" spans="1:17" ht="12.75">
      <c r="A12" s="8" t="s">
        <v>9</v>
      </c>
      <c r="B12" s="45" t="s">
        <v>16</v>
      </c>
      <c r="C12" s="46">
        <v>2110</v>
      </c>
      <c r="D12" s="47">
        <f>E12</f>
        <v>481600</v>
      </c>
      <c r="E12" s="47">
        <f>SUM(L12+F12)</f>
        <v>481600</v>
      </c>
      <c r="F12" s="47">
        <f>SUM(G12:K12)</f>
        <v>481600</v>
      </c>
      <c r="G12" s="48">
        <v>0</v>
      </c>
      <c r="H12" s="48">
        <v>481600</v>
      </c>
      <c r="I12" s="48">
        <v>0</v>
      </c>
      <c r="J12" s="48">
        <v>0</v>
      </c>
      <c r="K12" s="48">
        <f>-T12</f>
        <v>0</v>
      </c>
      <c r="L12" s="48">
        <v>0</v>
      </c>
      <c r="M12" s="48">
        <v>0</v>
      </c>
      <c r="N12" s="48">
        <f>SUM(O12+Q12+R12)</f>
        <v>0</v>
      </c>
      <c r="O12" s="48">
        <v>0</v>
      </c>
      <c r="P12" s="48">
        <v>0</v>
      </c>
      <c r="Q12" s="9"/>
    </row>
    <row r="13" spans="1:17" ht="12.75">
      <c r="A13" s="8"/>
      <c r="B13" s="45"/>
      <c r="C13" s="46">
        <v>2119</v>
      </c>
      <c r="D13" s="47">
        <f>K13</f>
        <v>373000</v>
      </c>
      <c r="E13" s="47">
        <f>K13</f>
        <v>373000</v>
      </c>
      <c r="F13" s="47">
        <f>K13</f>
        <v>373000</v>
      </c>
      <c r="G13" s="48">
        <v>0</v>
      </c>
      <c r="H13" s="48">
        <v>0</v>
      </c>
      <c r="I13" s="48">
        <v>0</v>
      </c>
      <c r="J13" s="48">
        <v>0</v>
      </c>
      <c r="K13" s="48">
        <v>373000</v>
      </c>
      <c r="L13" s="48">
        <v>0</v>
      </c>
      <c r="M13" s="48">
        <v>0</v>
      </c>
      <c r="N13" s="48">
        <f>SUM(O13+Q13+R13)</f>
        <v>0</v>
      </c>
      <c r="O13" s="48">
        <v>0</v>
      </c>
      <c r="P13" s="48">
        <v>0</v>
      </c>
      <c r="Q13" s="9"/>
    </row>
    <row r="14" spans="1:17" ht="12.75">
      <c r="A14" s="8"/>
      <c r="B14" s="45" t="s">
        <v>10</v>
      </c>
      <c r="C14" s="46">
        <v>2110</v>
      </c>
      <c r="D14" s="47">
        <f>H14</f>
        <v>51364</v>
      </c>
      <c r="E14" s="47">
        <f>H14</f>
        <v>51364</v>
      </c>
      <c r="F14" s="47">
        <f>H14</f>
        <v>51364</v>
      </c>
      <c r="G14" s="48">
        <v>0</v>
      </c>
      <c r="H14" s="48">
        <v>51364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9"/>
    </row>
    <row r="15" spans="1:17" ht="13.5">
      <c r="A15" s="41" t="s">
        <v>36</v>
      </c>
      <c r="B15" s="49"/>
      <c r="C15" s="43"/>
      <c r="D15" s="44">
        <f>SUM(D16)</f>
        <v>20000</v>
      </c>
      <c r="E15" s="44">
        <f>SUM(E16)</f>
        <v>20000</v>
      </c>
      <c r="F15" s="44">
        <f aca="true" t="shared" si="1" ref="F15:P15">SUM(F16)</f>
        <v>20000</v>
      </c>
      <c r="G15" s="44">
        <f t="shared" si="1"/>
        <v>12968</v>
      </c>
      <c r="H15" s="44">
        <f t="shared" si="1"/>
        <v>7032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9"/>
    </row>
    <row r="16" spans="1:17" ht="12.75">
      <c r="A16" s="10">
        <v>700</v>
      </c>
      <c r="B16" s="50">
        <v>70005</v>
      </c>
      <c r="C16" s="46">
        <v>2110</v>
      </c>
      <c r="D16" s="47">
        <f>E16</f>
        <v>20000</v>
      </c>
      <c r="E16" s="47">
        <f>SUM(N16+F16)</f>
        <v>20000</v>
      </c>
      <c r="F16" s="47">
        <f>SUM(G16:K16)</f>
        <v>20000</v>
      </c>
      <c r="G16" s="48">
        <v>12968</v>
      </c>
      <c r="H16" s="48">
        <v>7032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SUM(O16+Q16+R16)</f>
        <v>0</v>
      </c>
      <c r="O16" s="48">
        <v>0</v>
      </c>
      <c r="P16" s="48">
        <v>0</v>
      </c>
      <c r="Q16" s="11"/>
    </row>
    <row r="17" spans="1:17" ht="13.5">
      <c r="A17" s="51">
        <v>710</v>
      </c>
      <c r="B17" s="52"/>
      <c r="C17" s="43"/>
      <c r="D17" s="44">
        <f>SUM(D18:D20)</f>
        <v>297250</v>
      </c>
      <c r="E17" s="44">
        <f>SUM(E18:E20)</f>
        <v>297250</v>
      </c>
      <c r="F17" s="44">
        <f>SUM(F18:F20)</f>
        <v>297250</v>
      </c>
      <c r="G17" s="44">
        <f aca="true" t="shared" si="2" ref="G17:P17">SUM(G18:G20)</f>
        <v>220407</v>
      </c>
      <c r="H17" s="44">
        <f t="shared" si="2"/>
        <v>76843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0</v>
      </c>
      <c r="Q17" s="9"/>
    </row>
    <row r="18" spans="1:17" ht="12.75">
      <c r="A18" s="10">
        <v>710</v>
      </c>
      <c r="B18" s="50">
        <v>71013</v>
      </c>
      <c r="C18" s="46">
        <v>2110</v>
      </c>
      <c r="D18" s="47">
        <f>E18</f>
        <v>30000</v>
      </c>
      <c r="E18" s="47">
        <f>SUM(N18+F18)</f>
        <v>30000</v>
      </c>
      <c r="F18" s="47">
        <f>SUM(G18:K18)</f>
        <v>30000</v>
      </c>
      <c r="G18" s="48">
        <v>0</v>
      </c>
      <c r="H18" s="48">
        <v>30000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>SUM(O18+Q18+R18)</f>
        <v>0</v>
      </c>
      <c r="O18" s="48">
        <v>0</v>
      </c>
      <c r="P18" s="48">
        <v>0</v>
      </c>
      <c r="Q18" s="11"/>
    </row>
    <row r="19" spans="1:17" ht="12.75">
      <c r="A19" s="10">
        <v>710</v>
      </c>
      <c r="B19" s="50">
        <v>71014</v>
      </c>
      <c r="C19" s="46">
        <v>2110</v>
      </c>
      <c r="D19" s="47">
        <f>E19</f>
        <v>5000</v>
      </c>
      <c r="E19" s="47">
        <f>SUM(N19+F19)</f>
        <v>5000</v>
      </c>
      <c r="F19" s="47">
        <f>SUM(G19:K19)</f>
        <v>5000</v>
      </c>
      <c r="G19" s="48">
        <v>0</v>
      </c>
      <c r="H19" s="48">
        <v>5000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>SUM(O19+Q19+R19)</f>
        <v>0</v>
      </c>
      <c r="O19" s="48">
        <v>0</v>
      </c>
      <c r="P19" s="48">
        <v>0</v>
      </c>
      <c r="Q19" s="9"/>
    </row>
    <row r="20" spans="1:17" ht="12.75">
      <c r="A20" s="10">
        <v>710</v>
      </c>
      <c r="B20" s="50">
        <v>71015</v>
      </c>
      <c r="C20" s="46">
        <v>2110</v>
      </c>
      <c r="D20" s="47">
        <f>E20</f>
        <v>262250</v>
      </c>
      <c r="E20" s="47">
        <f>SUM(N20+F20)</f>
        <v>262250</v>
      </c>
      <c r="F20" s="47">
        <f>SUM(G20:K20)</f>
        <v>262250</v>
      </c>
      <c r="G20" s="48">
        <v>220407</v>
      </c>
      <c r="H20" s="48">
        <v>41843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>SUM(O20+Q20+R20)</f>
        <v>0</v>
      </c>
      <c r="O20" s="48">
        <v>0</v>
      </c>
      <c r="P20" s="48">
        <v>0</v>
      </c>
      <c r="Q20" s="11"/>
    </row>
    <row r="21" spans="1:17" ht="13.5">
      <c r="A21" s="51">
        <v>750</v>
      </c>
      <c r="B21" s="52"/>
      <c r="C21" s="43"/>
      <c r="D21" s="44">
        <f>SUM(D22:D23)</f>
        <v>162958</v>
      </c>
      <c r="E21" s="44">
        <f>SUM(E22:E23)</f>
        <v>162958</v>
      </c>
      <c r="F21" s="44">
        <f aca="true" t="shared" si="3" ref="F21:P21">SUM(F22:F23)</f>
        <v>162958</v>
      </c>
      <c r="G21" s="44">
        <f t="shared" si="3"/>
        <v>155322</v>
      </c>
      <c r="H21" s="44">
        <f t="shared" si="3"/>
        <v>7636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11"/>
    </row>
    <row r="22" spans="1:17" ht="12.75">
      <c r="A22" s="10">
        <v>750</v>
      </c>
      <c r="B22" s="50">
        <v>75011</v>
      </c>
      <c r="C22" s="46">
        <v>2110</v>
      </c>
      <c r="D22" s="47">
        <f>E22</f>
        <v>147822</v>
      </c>
      <c r="E22" s="47">
        <f>SUM(N22+F22)</f>
        <v>147822</v>
      </c>
      <c r="F22" s="47">
        <f>SUM(G22:K22)</f>
        <v>147822</v>
      </c>
      <c r="G22" s="48">
        <v>147822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SUM(O22+Q22+R22)</f>
        <v>0</v>
      </c>
      <c r="O22" s="48">
        <v>0</v>
      </c>
      <c r="P22" s="48">
        <v>0</v>
      </c>
      <c r="Q22" s="11"/>
    </row>
    <row r="23" spans="1:17" ht="12.75">
      <c r="A23" s="10">
        <v>750</v>
      </c>
      <c r="B23" s="50">
        <v>75045</v>
      </c>
      <c r="C23" s="46">
        <v>2110</v>
      </c>
      <c r="D23" s="47">
        <f>E23</f>
        <v>15136</v>
      </c>
      <c r="E23" s="47">
        <f>SUM(N23+F23)</f>
        <v>15136</v>
      </c>
      <c r="F23" s="47">
        <f>SUM(G23:K23)</f>
        <v>15136</v>
      </c>
      <c r="G23" s="48">
        <v>7500</v>
      </c>
      <c r="H23" s="48">
        <v>7636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>SUM(O23+Q23+R23)</f>
        <v>0</v>
      </c>
      <c r="O23" s="48">
        <v>0</v>
      </c>
      <c r="P23" s="48">
        <v>0</v>
      </c>
      <c r="Q23" s="11"/>
    </row>
    <row r="24" spans="1:17" ht="13.5">
      <c r="A24" s="51">
        <v>754</v>
      </c>
      <c r="B24" s="52"/>
      <c r="C24" s="43"/>
      <c r="D24" s="44">
        <f>D25+D26</f>
        <v>3212570</v>
      </c>
      <c r="E24" s="44">
        <f>E25+E26</f>
        <v>3212570</v>
      </c>
      <c r="F24" s="44">
        <f>F25+F26</f>
        <v>3190376</v>
      </c>
      <c r="G24" s="44">
        <f>G25+G26</f>
        <v>2703350</v>
      </c>
      <c r="H24" s="44">
        <f>H25+H26</f>
        <v>324026</v>
      </c>
      <c r="I24" s="44">
        <f aca="true" t="shared" si="4" ref="I24:P24">SUM(I25)</f>
        <v>0</v>
      </c>
      <c r="J24" s="44">
        <f t="shared" si="4"/>
        <v>163000</v>
      </c>
      <c r="K24" s="44">
        <f t="shared" si="4"/>
        <v>0</v>
      </c>
      <c r="L24" s="44">
        <f>SUM(L25:L25)</f>
        <v>22194</v>
      </c>
      <c r="M24" s="44">
        <f>SUM(M25:M25)</f>
        <v>22194</v>
      </c>
      <c r="N24" s="44">
        <f t="shared" si="4"/>
        <v>0</v>
      </c>
      <c r="O24" s="44">
        <f t="shared" si="4"/>
        <v>0</v>
      </c>
      <c r="P24" s="44">
        <f t="shared" si="4"/>
        <v>0</v>
      </c>
      <c r="Q24" s="11"/>
    </row>
    <row r="25" spans="1:17" ht="12.75">
      <c r="A25" s="10">
        <v>754</v>
      </c>
      <c r="B25" s="50">
        <v>75411</v>
      </c>
      <c r="C25" s="46">
        <v>2110</v>
      </c>
      <c r="D25" s="47">
        <f>E25</f>
        <v>3210610</v>
      </c>
      <c r="E25" s="47">
        <v>3210610</v>
      </c>
      <c r="F25" s="47">
        <f>SUM(G25:K25)</f>
        <v>3188416</v>
      </c>
      <c r="G25" s="48">
        <v>2703350</v>
      </c>
      <c r="H25" s="48">
        <v>322066</v>
      </c>
      <c r="I25" s="48">
        <v>0</v>
      </c>
      <c r="J25" s="48">
        <v>163000</v>
      </c>
      <c r="K25" s="48">
        <v>0</v>
      </c>
      <c r="L25" s="48">
        <v>22194</v>
      </c>
      <c r="M25" s="48">
        <v>22194</v>
      </c>
      <c r="N25" s="48">
        <f>SUM(O25+Q25+R25)</f>
        <v>0</v>
      </c>
      <c r="O25" s="48">
        <v>0</v>
      </c>
      <c r="P25" s="48"/>
      <c r="Q25" s="20"/>
    </row>
    <row r="26" spans="1:17" ht="12.75">
      <c r="A26" s="10"/>
      <c r="B26" s="50">
        <v>75478</v>
      </c>
      <c r="C26" s="46">
        <v>2110</v>
      </c>
      <c r="D26" s="47">
        <f>E26</f>
        <v>1960</v>
      </c>
      <c r="E26" s="47">
        <f>F26</f>
        <v>1960</v>
      </c>
      <c r="F26" s="47">
        <v>1960</v>
      </c>
      <c r="G26" s="48"/>
      <c r="H26" s="48">
        <v>1960</v>
      </c>
      <c r="I26" s="48"/>
      <c r="J26" s="48"/>
      <c r="K26" s="48"/>
      <c r="L26" s="48"/>
      <c r="M26" s="48"/>
      <c r="N26" s="48"/>
      <c r="O26" s="48"/>
      <c r="P26" s="48"/>
      <c r="Q26" s="20"/>
    </row>
    <row r="27" spans="1:17" ht="13.5">
      <c r="A27" s="51">
        <v>851</v>
      </c>
      <c r="B27" s="53"/>
      <c r="C27" s="43"/>
      <c r="D27" s="54">
        <f>D28</f>
        <v>2995921</v>
      </c>
      <c r="E27" s="54">
        <f>SUM(E28)</f>
        <v>2995921</v>
      </c>
      <c r="F27" s="54">
        <f aca="true" t="shared" si="5" ref="F27:P27">SUM(F28)</f>
        <v>2995921</v>
      </c>
      <c r="G27" s="55">
        <v>0</v>
      </c>
      <c r="H27" s="54">
        <f>H28</f>
        <v>2995921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54">
        <f t="shared" si="5"/>
        <v>0</v>
      </c>
      <c r="M27" s="54">
        <f t="shared" si="5"/>
        <v>0</v>
      </c>
      <c r="N27" s="54">
        <f t="shared" si="5"/>
        <v>0</v>
      </c>
      <c r="O27" s="54">
        <f t="shared" si="5"/>
        <v>0</v>
      </c>
      <c r="P27" s="54">
        <f t="shared" si="5"/>
        <v>0</v>
      </c>
      <c r="Q27" s="15"/>
    </row>
    <row r="28" spans="1:17" ht="12.75">
      <c r="A28" s="10">
        <v>851</v>
      </c>
      <c r="B28" s="50">
        <v>85156</v>
      </c>
      <c r="C28" s="46">
        <v>2110</v>
      </c>
      <c r="D28" s="48">
        <f>E28</f>
        <v>2995921</v>
      </c>
      <c r="E28" s="47">
        <f>SUM(N28+F28)</f>
        <v>2995921</v>
      </c>
      <c r="F28" s="47">
        <f>SUM(H28:K28)</f>
        <v>2995921</v>
      </c>
      <c r="G28" s="55">
        <v>0</v>
      </c>
      <c r="H28" s="48">
        <v>2995921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>SUM(O28+Q28+R28)</f>
        <v>0</v>
      </c>
      <c r="O28" s="48">
        <v>0</v>
      </c>
      <c r="P28" s="48">
        <v>0</v>
      </c>
      <c r="Q28" s="15"/>
    </row>
    <row r="29" spans="1:17" ht="13.5">
      <c r="A29" s="51">
        <v>853</v>
      </c>
      <c r="B29" s="53"/>
      <c r="C29" s="43"/>
      <c r="D29" s="54">
        <f>SUM(D30)</f>
        <v>351050</v>
      </c>
      <c r="E29" s="54">
        <f>SUM(E30)</f>
        <v>351050</v>
      </c>
      <c r="F29" s="54">
        <f>SUM(G29:K29)</f>
        <v>351050</v>
      </c>
      <c r="G29" s="54">
        <f aca="true" t="shared" si="6" ref="G29:P29">SUM(G30)</f>
        <v>291178</v>
      </c>
      <c r="H29" s="54">
        <f t="shared" si="6"/>
        <v>59872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4">
        <f t="shared" si="6"/>
        <v>0</v>
      </c>
      <c r="M29" s="54">
        <f t="shared" si="6"/>
        <v>0</v>
      </c>
      <c r="N29" s="54">
        <f t="shared" si="6"/>
        <v>0</v>
      </c>
      <c r="O29" s="54">
        <f t="shared" si="6"/>
        <v>0</v>
      </c>
      <c r="P29" s="54">
        <f t="shared" si="6"/>
        <v>0</v>
      </c>
      <c r="Q29" s="9"/>
    </row>
    <row r="30" spans="1:17" ht="12.75">
      <c r="A30" s="10">
        <v>853</v>
      </c>
      <c r="B30" s="50">
        <v>85321</v>
      </c>
      <c r="C30" s="46">
        <v>2110</v>
      </c>
      <c r="D30" s="48">
        <f>E30</f>
        <v>351050</v>
      </c>
      <c r="E30" s="47">
        <f>SUM(H30+G30+E34)</f>
        <v>351050</v>
      </c>
      <c r="F30" s="48">
        <f>SUM(G30:K30)</f>
        <v>351050</v>
      </c>
      <c r="G30" s="48">
        <v>291178</v>
      </c>
      <c r="H30" s="48">
        <v>59872</v>
      </c>
      <c r="I30" s="48">
        <v>0</v>
      </c>
      <c r="J30" s="48">
        <v>0</v>
      </c>
      <c r="K30" s="48">
        <v>0</v>
      </c>
      <c r="L30" s="48">
        <v>0</v>
      </c>
      <c r="M30" s="48">
        <f>SUM(N30+P30+Q30)</f>
        <v>0</v>
      </c>
      <c r="N30" s="48">
        <v>0</v>
      </c>
      <c r="O30" s="48">
        <v>0</v>
      </c>
      <c r="P30" s="48">
        <v>0</v>
      </c>
      <c r="Q30" s="15"/>
    </row>
    <row r="31" spans="1:17" ht="14.25">
      <c r="A31" s="290" t="s">
        <v>37</v>
      </c>
      <c r="B31" s="290"/>
      <c r="C31" s="290"/>
      <c r="D31" s="54">
        <f aca="true" t="shared" si="7" ref="D31:P31">SUM(D11+D15+D17+D21+D24+D27+D29)</f>
        <v>7945713</v>
      </c>
      <c r="E31" s="54">
        <f t="shared" si="7"/>
        <v>7945713</v>
      </c>
      <c r="F31" s="54">
        <f t="shared" si="7"/>
        <v>7923519</v>
      </c>
      <c r="G31" s="54">
        <f t="shared" si="7"/>
        <v>3383225</v>
      </c>
      <c r="H31" s="54">
        <f t="shared" si="7"/>
        <v>4004294</v>
      </c>
      <c r="I31" s="54">
        <f t="shared" si="7"/>
        <v>0</v>
      </c>
      <c r="J31" s="54">
        <f t="shared" si="7"/>
        <v>163000</v>
      </c>
      <c r="K31" s="54">
        <f t="shared" si="7"/>
        <v>373000</v>
      </c>
      <c r="L31" s="54">
        <f t="shared" si="7"/>
        <v>22194</v>
      </c>
      <c r="M31" s="54">
        <f t="shared" si="7"/>
        <v>22194</v>
      </c>
      <c r="N31" s="54">
        <f t="shared" si="7"/>
        <v>0</v>
      </c>
      <c r="O31" s="54">
        <f t="shared" si="7"/>
        <v>0</v>
      </c>
      <c r="P31" s="54">
        <f t="shared" si="7"/>
        <v>0</v>
      </c>
      <c r="Q31" s="15"/>
    </row>
    <row r="32" spans="1:17" ht="12.75">
      <c r="A32" s="14"/>
      <c r="B32" s="14"/>
      <c r="C32" s="14"/>
      <c r="D32" s="14"/>
      <c r="E32" s="21"/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5"/>
      <c r="O33" s="15"/>
      <c r="P33" s="15"/>
      <c r="Q33" s="15"/>
    </row>
    <row r="36" ht="12.75">
      <c r="D36" s="37"/>
    </row>
  </sheetData>
  <sheetProtection/>
  <mergeCells count="19">
    <mergeCell ref="A31:C31"/>
    <mergeCell ref="M7:P7"/>
    <mergeCell ref="G8:H8"/>
    <mergeCell ref="I8:I9"/>
    <mergeCell ref="J8:J9"/>
    <mergeCell ref="K8:K9"/>
    <mergeCell ref="M8:M9"/>
    <mergeCell ref="O8:O9"/>
    <mergeCell ref="P8:P9"/>
    <mergeCell ref="A3:P3"/>
    <mergeCell ref="A6:A9"/>
    <mergeCell ref="B6:B9"/>
    <mergeCell ref="C6:C9"/>
    <mergeCell ref="D6:D9"/>
    <mergeCell ref="E6:E9"/>
    <mergeCell ref="F6:P6"/>
    <mergeCell ref="F7:F9"/>
    <mergeCell ref="G7:K7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&amp;RZałącznik nr &amp;A
do uchwały Rady Powiatu w Opatowie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22"/>
  <sheetViews>
    <sheetView workbookViewId="0" topLeftCell="A1">
      <selection activeCell="F15" sqref="F15"/>
    </sheetView>
  </sheetViews>
  <sheetFormatPr defaultColWidth="9.33203125" defaultRowHeight="12.75"/>
  <cols>
    <col min="1" max="1" width="20.33203125" style="0" customWidth="1"/>
    <col min="5" max="5" width="14.16015625" style="0" customWidth="1"/>
    <col min="6" max="6" width="14.83203125" style="0" customWidth="1"/>
    <col min="7" max="7" width="15.16015625" style="0" customWidth="1"/>
    <col min="8" max="8" width="12.83203125" style="0" customWidth="1"/>
    <col min="9" max="9" width="14" style="0" customWidth="1"/>
    <col min="10" max="10" width="12.83203125" style="0" customWidth="1"/>
    <col min="15" max="15" width="13.83203125" style="0" customWidth="1"/>
    <col min="16" max="16" width="14.83203125" style="0" customWidth="1"/>
  </cols>
  <sheetData>
    <row r="2" spans="1:19" ht="12.75">
      <c r="A2" s="294" t="s">
        <v>38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19" ht="12.7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19" ht="12.7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4" t="s">
        <v>24</v>
      </c>
    </row>
    <row r="5" spans="1:19" ht="12.75">
      <c r="A5" s="283" t="s">
        <v>39</v>
      </c>
      <c r="B5" s="283" t="s">
        <v>1</v>
      </c>
      <c r="C5" s="283" t="s">
        <v>2</v>
      </c>
      <c r="D5" s="283" t="s">
        <v>3</v>
      </c>
      <c r="E5" s="283" t="s">
        <v>40</v>
      </c>
      <c r="F5" s="283" t="s">
        <v>41</v>
      </c>
      <c r="G5" s="286" t="s">
        <v>4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</row>
    <row r="6" spans="1:19" ht="12.75">
      <c r="A6" s="284"/>
      <c r="B6" s="284"/>
      <c r="C6" s="284"/>
      <c r="D6" s="284"/>
      <c r="E6" s="284"/>
      <c r="F6" s="284"/>
      <c r="G6" s="283" t="s">
        <v>27</v>
      </c>
      <c r="H6" s="289" t="s">
        <v>4</v>
      </c>
      <c r="I6" s="289"/>
      <c r="J6" s="289"/>
      <c r="K6" s="289"/>
      <c r="L6" s="289"/>
      <c r="M6" s="289"/>
      <c r="N6" s="289"/>
      <c r="O6" s="283" t="s">
        <v>28</v>
      </c>
      <c r="P6" s="291" t="s">
        <v>4</v>
      </c>
      <c r="Q6" s="292"/>
      <c r="R6" s="292"/>
      <c r="S6" s="293"/>
    </row>
    <row r="7" spans="1:19" ht="12.75">
      <c r="A7" s="284"/>
      <c r="B7" s="284"/>
      <c r="C7" s="284"/>
      <c r="D7" s="284"/>
      <c r="E7" s="284"/>
      <c r="F7" s="284"/>
      <c r="G7" s="284"/>
      <c r="H7" s="286" t="s">
        <v>29</v>
      </c>
      <c r="I7" s="288"/>
      <c r="J7" s="283" t="s">
        <v>30</v>
      </c>
      <c r="K7" s="283" t="s">
        <v>31</v>
      </c>
      <c r="L7" s="283" t="s">
        <v>32</v>
      </c>
      <c r="M7" s="283" t="s">
        <v>42</v>
      </c>
      <c r="N7" s="283" t="s">
        <v>43</v>
      </c>
      <c r="O7" s="284"/>
      <c r="P7" s="286" t="s">
        <v>5</v>
      </c>
      <c r="Q7" s="5" t="s">
        <v>6</v>
      </c>
      <c r="R7" s="289" t="s">
        <v>33</v>
      </c>
      <c r="S7" s="289" t="s">
        <v>44</v>
      </c>
    </row>
    <row r="8" spans="1:19" ht="94.5">
      <c r="A8" s="285"/>
      <c r="B8" s="285"/>
      <c r="C8" s="285"/>
      <c r="D8" s="285"/>
      <c r="E8" s="285"/>
      <c r="F8" s="285"/>
      <c r="G8" s="285"/>
      <c r="H8" s="7" t="s">
        <v>8</v>
      </c>
      <c r="I8" s="7" t="s">
        <v>35</v>
      </c>
      <c r="J8" s="285"/>
      <c r="K8" s="285"/>
      <c r="L8" s="285"/>
      <c r="M8" s="285"/>
      <c r="N8" s="285"/>
      <c r="O8" s="285"/>
      <c r="P8" s="289"/>
      <c r="Q8" s="6" t="s">
        <v>7</v>
      </c>
      <c r="R8" s="289"/>
      <c r="S8" s="289"/>
    </row>
    <row r="9" spans="1:19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</row>
    <row r="10" spans="1:19" ht="44.25" customHeight="1">
      <c r="A10" s="296" t="s">
        <v>45</v>
      </c>
      <c r="B10" s="296"/>
      <c r="C10" s="296"/>
      <c r="D10" s="23"/>
      <c r="E10" s="24">
        <f>SUM(E11:E16)</f>
        <v>326656</v>
      </c>
      <c r="F10" s="24">
        <f aca="true" t="shared" si="0" ref="F10:S10">SUM(F11:F16)</f>
        <v>309015</v>
      </c>
      <c r="G10" s="24">
        <f t="shared" si="0"/>
        <v>259772</v>
      </c>
      <c r="H10" s="24">
        <f t="shared" si="0"/>
        <v>7900</v>
      </c>
      <c r="I10" s="24">
        <f t="shared" si="0"/>
        <v>500</v>
      </c>
      <c r="J10" s="24">
        <f t="shared" si="0"/>
        <v>251372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49243</v>
      </c>
      <c r="P10" s="24">
        <f t="shared" si="0"/>
        <v>49243</v>
      </c>
      <c r="Q10" s="24">
        <f t="shared" si="0"/>
        <v>0</v>
      </c>
      <c r="R10" s="24">
        <f t="shared" si="0"/>
        <v>0</v>
      </c>
      <c r="S10" s="24">
        <f t="shared" si="0"/>
        <v>0</v>
      </c>
    </row>
    <row r="11" spans="1:19" s="30" customFormat="1" ht="44.25" customHeight="1">
      <c r="A11" s="29" t="s">
        <v>54</v>
      </c>
      <c r="B11" s="10">
        <v>600</v>
      </c>
      <c r="C11" s="10">
        <v>60013</v>
      </c>
      <c r="D11" s="8" t="s">
        <v>55</v>
      </c>
      <c r="E11" s="26">
        <v>0</v>
      </c>
      <c r="F11" s="26">
        <f>P11</f>
        <v>49243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f>P11</f>
        <v>49243</v>
      </c>
      <c r="P11" s="26">
        <v>49243</v>
      </c>
      <c r="Q11" s="26">
        <v>0</v>
      </c>
      <c r="R11" s="26">
        <v>0</v>
      </c>
      <c r="S11" s="26">
        <v>0</v>
      </c>
    </row>
    <row r="12" spans="1:19" ht="22.5">
      <c r="A12" s="25" t="s">
        <v>46</v>
      </c>
      <c r="B12" s="31">
        <v>852</v>
      </c>
      <c r="C12" s="31">
        <v>85201</v>
      </c>
      <c r="D12" s="8">
        <v>2320</v>
      </c>
      <c r="E12" s="26">
        <v>287000</v>
      </c>
      <c r="F12" s="26">
        <f>G12</f>
        <v>153500</v>
      </c>
      <c r="G12" s="26">
        <f>H12+I12+J12+K12+L12+M12+N12</f>
        <v>153500</v>
      </c>
      <c r="H12" s="26">
        <v>0</v>
      </c>
      <c r="I12" s="26">
        <v>0</v>
      </c>
      <c r="J12" s="26">
        <v>153500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>
      <c r="A13" s="25" t="s">
        <v>47</v>
      </c>
      <c r="B13" s="31">
        <v>852</v>
      </c>
      <c r="C13" s="31">
        <v>85204</v>
      </c>
      <c r="D13" s="8">
        <v>2320</v>
      </c>
      <c r="E13" s="26">
        <v>31256</v>
      </c>
      <c r="F13" s="26">
        <f>G13</f>
        <v>44500</v>
      </c>
      <c r="G13" s="26">
        <f>H13+I13+J13+K13+L13+M13+N13</f>
        <v>44500</v>
      </c>
      <c r="H13" s="26">
        <v>0</v>
      </c>
      <c r="I13" s="26">
        <v>0</v>
      </c>
      <c r="J13" s="26">
        <v>44500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7">
        <v>0</v>
      </c>
      <c r="Q13" s="27">
        <v>0</v>
      </c>
      <c r="R13" s="27">
        <v>0</v>
      </c>
      <c r="S13" s="27">
        <v>0</v>
      </c>
    </row>
    <row r="14" spans="1:19" ht="22.5">
      <c r="A14" s="25" t="s">
        <v>48</v>
      </c>
      <c r="B14" s="31">
        <v>853</v>
      </c>
      <c r="C14" s="31">
        <v>85321</v>
      </c>
      <c r="D14" s="8">
        <v>2320</v>
      </c>
      <c r="E14" s="26">
        <v>8400</v>
      </c>
      <c r="F14" s="26">
        <f>G14</f>
        <v>8400</v>
      </c>
      <c r="G14" s="26">
        <f>H14+I14+J14+K14+L14+M14+N14</f>
        <v>8400</v>
      </c>
      <c r="H14" s="26">
        <v>7900</v>
      </c>
      <c r="I14" s="26">
        <v>500</v>
      </c>
      <c r="J14" s="26"/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22.5">
      <c r="A15" s="25" t="s">
        <v>49</v>
      </c>
      <c r="B15" s="31">
        <v>853</v>
      </c>
      <c r="C15" s="31">
        <v>85311</v>
      </c>
      <c r="D15" s="8">
        <v>2580</v>
      </c>
      <c r="E15" s="27">
        <v>0</v>
      </c>
      <c r="F15" s="26">
        <f>G15</f>
        <v>21372</v>
      </c>
      <c r="G15" s="26">
        <f>H15+I15+J15+K15+L15+M15+N15</f>
        <v>21372</v>
      </c>
      <c r="H15" s="26">
        <v>0</v>
      </c>
      <c r="I15" s="26">
        <v>0</v>
      </c>
      <c r="J15" s="26">
        <v>21372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7">
        <v>0</v>
      </c>
      <c r="Q15" s="27">
        <v>0</v>
      </c>
      <c r="R15" s="27">
        <v>0</v>
      </c>
      <c r="S15" s="27">
        <v>0</v>
      </c>
    </row>
    <row r="16" spans="1:19" ht="12.75">
      <c r="A16" s="25" t="s">
        <v>50</v>
      </c>
      <c r="B16" s="31">
        <v>921</v>
      </c>
      <c r="C16" s="31">
        <v>92116</v>
      </c>
      <c r="D16" s="8">
        <v>2310</v>
      </c>
      <c r="E16" s="27">
        <v>0</v>
      </c>
      <c r="F16" s="26">
        <f>G16</f>
        <v>32000</v>
      </c>
      <c r="G16" s="26">
        <f>H16+I16+J16+K16+L16+M16+N16</f>
        <v>32000</v>
      </c>
      <c r="H16" s="26">
        <v>0</v>
      </c>
      <c r="I16" s="26">
        <v>0</v>
      </c>
      <c r="J16" s="26">
        <v>32000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7">
        <v>0</v>
      </c>
      <c r="Q16" s="26"/>
      <c r="R16" s="27">
        <v>0</v>
      </c>
      <c r="S16" s="27">
        <v>0</v>
      </c>
    </row>
    <row r="17" spans="1:19" ht="36" customHeight="1">
      <c r="A17" s="297" t="s">
        <v>51</v>
      </c>
      <c r="B17" s="297"/>
      <c r="C17" s="297"/>
      <c r="D17" s="23"/>
      <c r="E17" s="24">
        <f>SUM(E18:E20)</f>
        <v>1921024</v>
      </c>
      <c r="F17" s="24">
        <f>SUM(F18:F20)</f>
        <v>3378181</v>
      </c>
      <c r="G17" s="24">
        <f>SUM(G18:G20)</f>
        <v>1936861</v>
      </c>
      <c r="H17" s="24">
        <f>SUM(H18:H18)</f>
        <v>0</v>
      </c>
      <c r="I17" s="24">
        <f>SUM(I18:I20)</f>
        <v>1936861</v>
      </c>
      <c r="J17" s="24">
        <f>SUM(J18:J18)</f>
        <v>0</v>
      </c>
      <c r="K17" s="24">
        <f>SUM(K18:K18)</f>
        <v>0</v>
      </c>
      <c r="L17" s="24">
        <f>SUM(L18:L18)</f>
        <v>0</v>
      </c>
      <c r="M17" s="24">
        <f>SUM(M18:M18)</f>
        <v>0</v>
      </c>
      <c r="N17" s="24">
        <f>SUM(N18:N18)</f>
        <v>0</v>
      </c>
      <c r="O17" s="24">
        <f>SUM(O18:O20)</f>
        <v>1441320</v>
      </c>
      <c r="P17" s="24">
        <f>SUM(P18:P20)</f>
        <v>1441320</v>
      </c>
      <c r="Q17" s="24">
        <f>SUM(Q18:Q20)</f>
        <v>0</v>
      </c>
      <c r="R17" s="24">
        <f>SUM(R18:R20)</f>
        <v>0</v>
      </c>
      <c r="S17" s="24">
        <f>SUM(S18:S20)</f>
        <v>0</v>
      </c>
    </row>
    <row r="18" spans="1:19" ht="22.5">
      <c r="A18" s="29" t="s">
        <v>52</v>
      </c>
      <c r="B18" s="34">
        <v>600</v>
      </c>
      <c r="C18" s="34">
        <v>60014</v>
      </c>
      <c r="D18" s="8">
        <v>2710</v>
      </c>
      <c r="E18" s="26">
        <v>495985</v>
      </c>
      <c r="F18" s="26">
        <f>G18</f>
        <v>763567</v>
      </c>
      <c r="G18" s="26">
        <f>H18+I18+J18+K18+L18+M18+N18</f>
        <v>763567</v>
      </c>
      <c r="H18" s="26">
        <v>0</v>
      </c>
      <c r="I18" s="26">
        <v>763567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</row>
    <row r="19" spans="1:19" ht="27" customHeight="1">
      <c r="A19" s="29" t="s">
        <v>74</v>
      </c>
      <c r="B19" s="34">
        <v>600</v>
      </c>
      <c r="C19" s="34">
        <v>60014</v>
      </c>
      <c r="D19" s="8" t="s">
        <v>75</v>
      </c>
      <c r="E19" s="26">
        <v>1049947</v>
      </c>
      <c r="F19" s="26">
        <f>G19+O19</f>
        <v>1441320</v>
      </c>
      <c r="G19" s="26"/>
      <c r="H19" s="26"/>
      <c r="I19" s="26"/>
      <c r="J19" s="26"/>
      <c r="K19" s="26"/>
      <c r="L19" s="26"/>
      <c r="M19" s="26"/>
      <c r="N19" s="26"/>
      <c r="O19" s="26">
        <f>P19</f>
        <v>1441320</v>
      </c>
      <c r="P19" s="26">
        <v>1441320</v>
      </c>
      <c r="Q19" s="26"/>
      <c r="R19" s="26"/>
      <c r="S19" s="26"/>
    </row>
    <row r="20" spans="1:19" ht="33.75">
      <c r="A20" s="29" t="s">
        <v>53</v>
      </c>
      <c r="B20" s="35">
        <v>600</v>
      </c>
      <c r="C20" s="35">
        <v>60078</v>
      </c>
      <c r="D20" s="8">
        <v>2710</v>
      </c>
      <c r="E20" s="26">
        <v>375092</v>
      </c>
      <c r="F20" s="26">
        <f>G20</f>
        <v>1173294</v>
      </c>
      <c r="G20" s="26">
        <f>H20+I20+J20+K20+L20+M20+N20</f>
        <v>1173294</v>
      </c>
      <c r="H20" s="26">
        <v>0</v>
      </c>
      <c r="I20" s="26">
        <v>1173294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</row>
    <row r="21" spans="1:19" ht="12.75">
      <c r="A21" s="295" t="s">
        <v>37</v>
      </c>
      <c r="B21" s="295"/>
      <c r="C21" s="295"/>
      <c r="D21" s="28"/>
      <c r="E21" s="24">
        <f aca="true" t="shared" si="1" ref="E21:K21">SUM(E10+E17)</f>
        <v>2247680</v>
      </c>
      <c r="F21" s="24">
        <f t="shared" si="1"/>
        <v>3687196</v>
      </c>
      <c r="G21" s="24">
        <f t="shared" si="1"/>
        <v>2196633</v>
      </c>
      <c r="H21" s="24">
        <f t="shared" si="1"/>
        <v>7900</v>
      </c>
      <c r="I21" s="24">
        <f t="shared" si="1"/>
        <v>1937361</v>
      </c>
      <c r="J21" s="24">
        <f t="shared" si="1"/>
        <v>251372</v>
      </c>
      <c r="K21" s="24">
        <f t="shared" si="1"/>
        <v>0</v>
      </c>
      <c r="L21" s="24">
        <f>SUM(L10+L17+U18)</f>
        <v>0</v>
      </c>
      <c r="M21" s="24">
        <f aca="true" t="shared" si="2" ref="M21:S21">SUM(M10+M17)</f>
        <v>0</v>
      </c>
      <c r="N21" s="24">
        <f t="shared" si="2"/>
        <v>0</v>
      </c>
      <c r="O21" s="24">
        <f t="shared" si="2"/>
        <v>1490563</v>
      </c>
      <c r="P21" s="24">
        <f t="shared" si="2"/>
        <v>1490563</v>
      </c>
      <c r="Q21" s="24">
        <f t="shared" si="2"/>
        <v>0</v>
      </c>
      <c r="R21" s="24">
        <f t="shared" si="2"/>
        <v>0</v>
      </c>
      <c r="S21" s="24">
        <f t="shared" si="2"/>
        <v>0</v>
      </c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</row>
  </sheetData>
  <sheetProtection/>
  <mergeCells count="24">
    <mergeCell ref="S7:S8"/>
    <mergeCell ref="P7:P8"/>
    <mergeCell ref="R7:R8"/>
    <mergeCell ref="A10:C10"/>
    <mergeCell ref="A17:C17"/>
    <mergeCell ref="M7:M8"/>
    <mergeCell ref="N7:N8"/>
    <mergeCell ref="A21:C21"/>
    <mergeCell ref="O6:O8"/>
    <mergeCell ref="F5:F8"/>
    <mergeCell ref="H7:I7"/>
    <mergeCell ref="J7:J8"/>
    <mergeCell ref="K7:K8"/>
    <mergeCell ref="H6:N6"/>
    <mergeCell ref="A2:S3"/>
    <mergeCell ref="A5:A8"/>
    <mergeCell ref="B5:B8"/>
    <mergeCell ref="C5:C8"/>
    <mergeCell ref="D5:D8"/>
    <mergeCell ref="E5:E8"/>
    <mergeCell ref="G5:S5"/>
    <mergeCell ref="G6:G8"/>
    <mergeCell ref="P6:S6"/>
    <mergeCell ref="L7:L8"/>
  </mergeCells>
  <printOptions horizontalCentered="1"/>
  <pageMargins left="0.3937007874015748" right="0.4330708661417323" top="0.8661417322834646" bottom="0.7480314960629921" header="0.31496062992125984" footer="0.31496062992125984"/>
  <pageSetup horizontalDpi="600" verticalDpi="600" orientation="landscape" paperSize="9" scale="75" r:id="rId1"/>
  <headerFooter>
    <oddHeader>&amp;RZałącznik nr &amp;A
do uchwały Rady Powiatu w Opatowie nr ...............
z dnia ..............................</oddHeader>
  </headerFooter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view="pageLayout" workbookViewId="0" topLeftCell="A1">
      <selection activeCell="F10" sqref="F10"/>
    </sheetView>
  </sheetViews>
  <sheetFormatPr defaultColWidth="9.33203125" defaultRowHeight="12.75"/>
  <cols>
    <col min="1" max="1" width="5.5" style="0" customWidth="1"/>
    <col min="3" max="3" width="12.33203125" style="0" customWidth="1"/>
    <col min="4" max="4" width="27" style="0" customWidth="1"/>
    <col min="5" max="5" width="28.33203125" style="0" customWidth="1"/>
    <col min="6" max="6" width="17.16015625" style="0" customWidth="1"/>
  </cols>
  <sheetData>
    <row r="1" spans="1:6" ht="12.75">
      <c r="A1" s="39"/>
      <c r="B1" s="39"/>
      <c r="C1" s="39"/>
      <c r="D1" s="39"/>
      <c r="E1" s="39"/>
      <c r="F1" s="39"/>
    </row>
    <row r="2" spans="1:6" ht="18">
      <c r="A2" s="298" t="s">
        <v>78</v>
      </c>
      <c r="B2" s="298"/>
      <c r="C2" s="298"/>
      <c r="D2" s="298"/>
      <c r="E2" s="298"/>
      <c r="F2" s="298"/>
    </row>
    <row r="3" spans="1:6" ht="12.75">
      <c r="A3" s="39"/>
      <c r="B3" s="39"/>
      <c r="C3" s="39"/>
      <c r="D3" s="33"/>
      <c r="E3" s="33"/>
      <c r="F3" s="32" t="s">
        <v>0</v>
      </c>
    </row>
    <row r="4" spans="1:6" ht="47.25">
      <c r="A4" s="56" t="s">
        <v>56</v>
      </c>
      <c r="B4" s="56" t="s">
        <v>1</v>
      </c>
      <c r="C4" s="56" t="s">
        <v>2</v>
      </c>
      <c r="D4" s="57" t="s">
        <v>79</v>
      </c>
      <c r="E4" s="56" t="s">
        <v>80</v>
      </c>
      <c r="F4" s="57" t="s">
        <v>81</v>
      </c>
    </row>
    <row r="5" spans="1:6" ht="12.7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</row>
    <row r="6" spans="1:6" ht="15">
      <c r="A6" s="299" t="s">
        <v>82</v>
      </c>
      <c r="B6" s="300"/>
      <c r="C6" s="300"/>
      <c r="D6" s="300"/>
      <c r="E6" s="301"/>
      <c r="F6" s="59">
        <f>SUM(F7:F10)</f>
        <v>279243</v>
      </c>
    </row>
    <row r="7" spans="1:6" ht="63.75">
      <c r="A7" s="60">
        <v>1</v>
      </c>
      <c r="B7" s="60">
        <v>600</v>
      </c>
      <c r="C7" s="60">
        <v>60013</v>
      </c>
      <c r="D7" s="65" t="s">
        <v>83</v>
      </c>
      <c r="E7" s="61" t="s">
        <v>77</v>
      </c>
      <c r="F7" s="62">
        <v>49243</v>
      </c>
    </row>
    <row r="8" spans="1:6" ht="51">
      <c r="A8" s="60">
        <v>2</v>
      </c>
      <c r="B8" s="60">
        <v>852</v>
      </c>
      <c r="C8" s="60">
        <v>85201</v>
      </c>
      <c r="D8" s="61" t="s">
        <v>84</v>
      </c>
      <c r="E8" s="61" t="s">
        <v>85</v>
      </c>
      <c r="F8" s="62">
        <v>153500</v>
      </c>
    </row>
    <row r="9" spans="1:6" ht="38.25">
      <c r="A9" s="60">
        <v>3</v>
      </c>
      <c r="B9" s="60">
        <v>852</v>
      </c>
      <c r="C9" s="60">
        <v>85204</v>
      </c>
      <c r="D9" s="61" t="s">
        <v>86</v>
      </c>
      <c r="E9" s="61" t="s">
        <v>87</v>
      </c>
      <c r="F9" s="62">
        <v>44500</v>
      </c>
    </row>
    <row r="10" spans="1:6" ht="25.5">
      <c r="A10" s="60">
        <v>4</v>
      </c>
      <c r="B10" s="60">
        <v>921</v>
      </c>
      <c r="C10" s="60">
        <v>92116</v>
      </c>
      <c r="D10" s="61" t="s">
        <v>88</v>
      </c>
      <c r="E10" s="61" t="s">
        <v>89</v>
      </c>
      <c r="F10" s="62">
        <v>32000</v>
      </c>
    </row>
    <row r="11" spans="1:6" ht="12.75">
      <c r="A11" s="302" t="s">
        <v>37</v>
      </c>
      <c r="B11" s="303"/>
      <c r="C11" s="303"/>
      <c r="D11" s="304"/>
      <c r="E11" s="63"/>
      <c r="F11" s="64">
        <f>SUM(F7:F10)</f>
        <v>279243</v>
      </c>
    </row>
  </sheetData>
  <sheetProtection/>
  <mergeCells count="3">
    <mergeCell ref="A2:F2"/>
    <mergeCell ref="A6:E6"/>
    <mergeCell ref="A11:D11"/>
  </mergeCells>
  <printOptions/>
  <pageMargins left="0.7" right="0.7" top="0.75" bottom="0.75" header="0.3" footer="0.3"/>
  <pageSetup horizontalDpi="600" verticalDpi="600" orientation="portrait" paperSize="9" r:id="rId1"/>
  <headerFooter>
    <oddHeader>&amp;RZałącznik nr &amp;A
do uchwały Rady Powiatu w Opatowie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view="pageLayout" workbookViewId="0" topLeftCell="A1">
      <selection activeCell="G9" sqref="G9"/>
    </sheetView>
  </sheetViews>
  <sheetFormatPr defaultColWidth="9.33203125" defaultRowHeight="12.75"/>
  <cols>
    <col min="3" max="3" width="13.16015625" style="0" customWidth="1"/>
    <col min="4" max="4" width="23.16015625" style="0" customWidth="1"/>
    <col min="5" max="5" width="22.16015625" style="0" customWidth="1"/>
    <col min="6" max="6" width="18.5" style="0" customWidth="1"/>
  </cols>
  <sheetData>
    <row r="1" spans="1:6" ht="18">
      <c r="A1" s="298" t="s">
        <v>90</v>
      </c>
      <c r="B1" s="298"/>
      <c r="C1" s="298"/>
      <c r="D1" s="298"/>
      <c r="E1" s="298"/>
      <c r="F1" s="298"/>
    </row>
    <row r="2" spans="1:6" ht="12.75">
      <c r="A2" s="39"/>
      <c r="B2" s="39"/>
      <c r="C2" s="39"/>
      <c r="D2" s="33"/>
      <c r="E2" s="33"/>
      <c r="F2" s="32" t="s">
        <v>0</v>
      </c>
    </row>
    <row r="3" spans="1:6" ht="47.25">
      <c r="A3" s="56" t="s">
        <v>56</v>
      </c>
      <c r="B3" s="56" t="s">
        <v>1</v>
      </c>
      <c r="C3" s="56" t="s">
        <v>2</v>
      </c>
      <c r="D3" s="57" t="s">
        <v>79</v>
      </c>
      <c r="E3" s="56" t="s">
        <v>80</v>
      </c>
      <c r="F3" s="57" t="s">
        <v>81</v>
      </c>
    </row>
    <row r="4" spans="1:6" ht="12.7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</row>
    <row r="5" spans="1:6" ht="15">
      <c r="A5" s="66" t="s">
        <v>82</v>
      </c>
      <c r="B5" s="67"/>
      <c r="C5" s="67"/>
      <c r="D5" s="67"/>
      <c r="E5" s="68"/>
      <c r="F5" s="69">
        <f>F6+F7</f>
        <v>116899</v>
      </c>
    </row>
    <row r="6" spans="1:6" ht="51">
      <c r="A6" s="70" t="s">
        <v>14</v>
      </c>
      <c r="B6" s="70">
        <v>853</v>
      </c>
      <c r="C6" s="70">
        <v>85311</v>
      </c>
      <c r="D6" s="71" t="s">
        <v>91</v>
      </c>
      <c r="E6" s="71" t="s">
        <v>92</v>
      </c>
      <c r="F6" s="72">
        <v>21372</v>
      </c>
    </row>
    <row r="7" spans="1:6" ht="51">
      <c r="A7" s="73" t="s">
        <v>17</v>
      </c>
      <c r="B7" s="73">
        <v>853</v>
      </c>
      <c r="C7" s="73">
        <v>85311</v>
      </c>
      <c r="D7" s="74" t="s">
        <v>93</v>
      </c>
      <c r="E7" s="71" t="s">
        <v>92</v>
      </c>
      <c r="F7" s="72">
        <v>95527</v>
      </c>
    </row>
    <row r="8" spans="1:6" ht="15">
      <c r="A8" s="66" t="s">
        <v>94</v>
      </c>
      <c r="B8" s="67"/>
      <c r="C8" s="67"/>
      <c r="D8" s="67"/>
      <c r="E8" s="68"/>
      <c r="F8" s="75">
        <f>F9+F10+F11</f>
        <v>1225000</v>
      </c>
    </row>
    <row r="9" spans="1:6" ht="25.5">
      <c r="A9" s="76" t="s">
        <v>14</v>
      </c>
      <c r="B9" s="76">
        <v>754</v>
      </c>
      <c r="C9" s="76">
        <v>75495</v>
      </c>
      <c r="D9" s="77" t="s">
        <v>95</v>
      </c>
      <c r="E9" s="71" t="s">
        <v>96</v>
      </c>
      <c r="F9" s="72">
        <v>10000</v>
      </c>
    </row>
    <row r="10" spans="1:6" ht="25.5">
      <c r="A10" s="70" t="s">
        <v>17</v>
      </c>
      <c r="B10" s="70">
        <v>801</v>
      </c>
      <c r="C10" s="70">
        <v>80120</v>
      </c>
      <c r="D10" s="71" t="s">
        <v>97</v>
      </c>
      <c r="E10" s="71" t="s">
        <v>98</v>
      </c>
      <c r="F10" s="72">
        <v>315000</v>
      </c>
    </row>
    <row r="11" spans="1:6" ht="25.5">
      <c r="A11" s="70" t="s">
        <v>18</v>
      </c>
      <c r="B11" s="70">
        <v>801</v>
      </c>
      <c r="C11" s="70">
        <v>80130</v>
      </c>
      <c r="D11" s="71" t="s">
        <v>97</v>
      </c>
      <c r="E11" s="71" t="s">
        <v>98</v>
      </c>
      <c r="F11" s="72">
        <v>900000</v>
      </c>
    </row>
    <row r="12" spans="1:6" ht="15.75">
      <c r="A12" s="78" t="s">
        <v>37</v>
      </c>
      <c r="B12" s="79"/>
      <c r="C12" s="79"/>
      <c r="D12" s="80"/>
      <c r="E12" s="81"/>
      <c r="F12" s="82">
        <f>F8+F5</f>
        <v>1341899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headerFooter>
    <oddHeader>&amp;RZałącznik nr &amp;A
do uchwały Rady Powiatu w Opatowie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Różycka - Skiba</dc:creator>
  <cp:keywords/>
  <dc:description/>
  <cp:lastModifiedBy>fibrsk</cp:lastModifiedBy>
  <cp:lastPrinted>2012-11-06T08:06:22Z</cp:lastPrinted>
  <dcterms:created xsi:type="dcterms:W3CDTF">2012-05-02T07:58:46Z</dcterms:created>
  <dcterms:modified xsi:type="dcterms:W3CDTF">2012-11-12T10:22:52Z</dcterms:modified>
  <cp:category/>
  <cp:version/>
  <cp:contentType/>
  <cp:contentStatus/>
</cp:coreProperties>
</file>