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120" windowHeight="9000" tabRatio="822" activeTab="11"/>
  </bookViews>
  <sheets>
    <sheet name="Nr 1" sheetId="1" r:id="rId1"/>
    <sheet name="Nr 2" sheetId="2" r:id="rId2"/>
    <sheet name="Nr 2a" sheetId="3" r:id="rId3"/>
    <sheet name="Nr 2 b" sheetId="4" r:id="rId4"/>
    <sheet name="Nr 2 c" sheetId="5" r:id="rId5"/>
    <sheet name="Nr 3" sheetId="6" r:id="rId6"/>
    <sheet name="Nr 4" sheetId="7" r:id="rId7"/>
    <sheet name="Nr 4a" sheetId="8" r:id="rId8"/>
    <sheet name="Nr 5" sheetId="9" r:id="rId9"/>
    <sheet name="Nr 6" sheetId="10" r:id="rId10"/>
    <sheet name="Nr 7" sheetId="11" r:id="rId11"/>
    <sheet name="Nr 8" sheetId="12" r:id="rId12"/>
  </sheets>
  <definedNames/>
  <calcPr fullCalcOnLoad="1"/>
</workbook>
</file>

<file path=xl/sharedStrings.xml><?xml version="1.0" encoding="utf-8"?>
<sst xmlns="http://schemas.openxmlformats.org/spreadsheetml/2006/main" count="487" uniqueCount="293">
  <si>
    <t>Dochody budżetu</t>
  </si>
  <si>
    <t>Załącznik Nr 1</t>
  </si>
  <si>
    <t>Lp.</t>
  </si>
  <si>
    <t>Dział klasyfikacji</t>
  </si>
  <si>
    <t>Żródło dochodów (paragrafy klasyfikacji)</t>
  </si>
  <si>
    <t>w tym</t>
  </si>
  <si>
    <t>w zł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</si>
  <si>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</si>
  <si>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</si>
  <si>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</si>
  <si>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</si>
  <si>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</si>
  <si>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</si>
  <si>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</si>
  <si>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</si>
  <si>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</si>
  <si>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</si>
  <si>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</si>
  <si>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</si>
  <si>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</si>
  <si>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</si>
  <si>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</si>
  <si>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</si>
  <si>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</si>
  <si>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</si>
  <si>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</si>
  <si>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>III</t>
  </si>
  <si>
    <t>Wydatki na zadania przejęte przez jednostki samorzadu terytorialnego</t>
  </si>
  <si>
    <t>IV</t>
  </si>
  <si>
    <t>Wydatki na realizację zadań wspólnych z innymi jednostkami samorządu terytorialnego</t>
  </si>
  <si>
    <t>Załącznik Nr 3</t>
  </si>
  <si>
    <t xml:space="preserve">PRZYCHODY I ROZCHODY </t>
  </si>
  <si>
    <t>BUDŻETU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</si>
  <si>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</si>
  <si>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</si>
  <si>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</si>
  <si>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</si>
  <si>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</si>
  <si>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</si>
  <si>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</si>
  <si>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</si>
  <si>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</si>
  <si>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</si>
  <si>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</si>
  <si>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</si>
  <si>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</si>
  <si>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</si>
  <si>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</si>
  <si>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</si>
  <si>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</si>
  <si>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</si>
  <si>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</si>
  <si>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</si>
  <si>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</si>
  <si>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</si>
  <si>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wpłata do budżetu</t>
  </si>
  <si>
    <t>Załącznik Nr 6</t>
  </si>
  <si>
    <t>Podmiot otrzymujący</t>
  </si>
  <si>
    <t>Kwota dotacji</t>
  </si>
  <si>
    <t>Przeznaczenie dotacji (cel publiczny)</t>
  </si>
  <si>
    <t>Nadwyżka z lat ubiegłych (§ 957)</t>
  </si>
  <si>
    <t>Przychody ze sprzedaży papierów wartościowych wyemitowanych przez j.s.t. (§ 911, § 931)</t>
  </si>
  <si>
    <t>Przychody ze spłat pożyczek i kredytów udzielonych z budżetu (§ 951)</t>
  </si>
  <si>
    <t>Przychody z prywatyzacji majątku j.s.t. (pośredniej - § 941, bezpośredniej - § 942)</t>
  </si>
  <si>
    <t>Wolne środki jako nadwyżka środków pieniężnych na rachunku bieżącym budżetu j.s.t. wynikająca z rozliczeń kredytów i pożyczek z lat ubiegłych (§ 955)</t>
  </si>
  <si>
    <t>Wykup papierów wartościowych (§ 971, § 982)</t>
  </si>
  <si>
    <t>Udzielone z budżetu pożyczki i kredyty (991)</t>
  </si>
  <si>
    <t>Lokaty (§ 994)</t>
  </si>
  <si>
    <t>dochody własne</t>
  </si>
  <si>
    <t>kredyty i pożyczki</t>
  </si>
  <si>
    <t>środki z innych źródeł</t>
  </si>
  <si>
    <t>Stan na początek roku</t>
  </si>
  <si>
    <t>Stan na koniec roku</t>
  </si>
  <si>
    <t>Kwota przychodów</t>
  </si>
  <si>
    <t>Kwota wydatków</t>
  </si>
  <si>
    <t>Załącznik Nr 4a</t>
  </si>
  <si>
    <t>Zadanie inwestycyjne</t>
  </si>
  <si>
    <t>Razem:</t>
  </si>
  <si>
    <t>900/90011</t>
  </si>
  <si>
    <t xml:space="preserve">Wydatki budżetu 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</si>
  <si>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</si>
  <si>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</si>
  <si>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</si>
  <si>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</si>
  <si>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</si>
  <si>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</si>
  <si>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</si>
  <si>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Wysokość wydatków w roku 2006</t>
  </si>
  <si>
    <t>Plan przychodów i wydatków gospodarstw pomocniczych</t>
  </si>
  <si>
    <t>Plan przychodów i wydatków funduszy celowych</t>
  </si>
  <si>
    <t>Nazwa funduszu</t>
  </si>
  <si>
    <t>Wykonanie w roku 2004</t>
  </si>
  <si>
    <t>Plan na 2005 rok</t>
  </si>
  <si>
    <t>I. Dochody własne*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</si>
  <si>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</si>
  <si>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</si>
  <si>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</si>
  <si>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V. Dotacje celowe otrzymane z bużetu państwa na zadania własne</t>
  </si>
  <si>
    <t>Ogółem dochody budżetu</t>
  </si>
  <si>
    <t>Stan środków obrotowych na 1.01.2005 r.</t>
  </si>
  <si>
    <t>stan środków obrotowych na 31.12.2005 r.</t>
  </si>
  <si>
    <t>Powiatowy Fundusz Ochrony Środowiska i Gospodarki Wodnej</t>
  </si>
  <si>
    <t>Wykaz dotacji udzielanych z budżetu w 2005 roku</t>
  </si>
  <si>
    <t>z tego:</t>
  </si>
  <si>
    <t>a)</t>
  </si>
  <si>
    <t>b)</t>
  </si>
  <si>
    <t>Przychody z zaciągniętych pożyczek i kredytów (§ 952, 903)</t>
  </si>
  <si>
    <t>na prefinansowanie programów i projektów finansowanych z udziałem środków z budżetu UE, otrzymane z budżetu państwa (§ 903)</t>
  </si>
  <si>
    <t>na prefinansowanie programów i projektów finansowanych z udziałem środków z budżetu UE, otrzymane z budżetu państwa (§ 963)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</si>
  <si>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</si>
  <si>
    <t>na realizację programów i projektów finansowanych z udziałem środków z budżetu UE, otrzymane z innych źródeł (§ 903)</t>
  </si>
  <si>
    <t>na realizację programów i projektów finansowanych z udziałem środków z budżetu UE, otrzymane z innych źródeł (§ 963)</t>
  </si>
  <si>
    <t>VI. Dotacje celowe otrzymane na podstawie porozumień z innymi jednostkami samorządu terytorialnego</t>
  </si>
  <si>
    <t>.010</t>
  </si>
  <si>
    <t>.020</t>
  </si>
  <si>
    <t xml:space="preserve">     Rolnictwo i łowiectwo</t>
  </si>
  <si>
    <t>Prace geodezyjno- urządzeniowe na potrzeby rolnictwa</t>
  </si>
  <si>
    <t>.01005</t>
  </si>
  <si>
    <t>Leśnictwo</t>
  </si>
  <si>
    <t>Gospodarka leśna</t>
  </si>
  <si>
    <t>.02001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</si>
  <si>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</si>
  <si>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</si>
  <si>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</si>
  <si>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</si>
  <si>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</si>
  <si>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</si>
  <si>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</si>
  <si>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</si>
  <si>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Komisje poborowe</t>
  </si>
  <si>
    <t>Bezpieczeństwo publiczne i ochrona przeciwpożarowa</t>
  </si>
  <si>
    <t>Komendy Powiatowe Państowej Straży Pożarnej</t>
  </si>
  <si>
    <t>7.</t>
  </si>
  <si>
    <t>Oświata i wychowanie</t>
  </si>
  <si>
    <t>Szkoly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</si>
  <si>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</si>
  <si>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</si>
  <si>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</si>
  <si>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</si>
  <si>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</si>
  <si>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Dokształcanie i doskonalenie nauczycieli</t>
  </si>
  <si>
    <t>8.</t>
  </si>
  <si>
    <t>Ochrona zdrowia</t>
  </si>
  <si>
    <t>Skłądki na ubezpieczenie zdrowotne oraz świadczenia dla osób nieobjętych obowiązkiem ubezpieczenia zdrowotnego</t>
  </si>
  <si>
    <t>9.</t>
  </si>
  <si>
    <t>Pomoc społeczna</t>
  </si>
  <si>
    <t>Pozostała działalność</t>
  </si>
  <si>
    <t>Domy pomocy społecznej</t>
  </si>
  <si>
    <t>Ośrodki wsparcia</t>
  </si>
  <si>
    <t>Świadczenia rodzinne oraz skałdki na ubezpieczenia emerytalne i rentowe z ubezpieczenia społecznego</t>
  </si>
  <si>
    <t>10.</t>
  </si>
  <si>
    <t>Pozostałe zadania w zakresie polityki społecznej</t>
  </si>
  <si>
    <t>Zespoły do spraw orzekania o niepełnosprawności</t>
  </si>
  <si>
    <t>11.</t>
  </si>
  <si>
    <t>Edukacyjna opieka wychowawcza</t>
  </si>
  <si>
    <t>Specjalne osrodki szkolno-wychowawcze</t>
  </si>
  <si>
    <t>Poradnie psychologiczno-pedagogiczne, w tym poradnie specjalistyczne</t>
  </si>
  <si>
    <t>Internaty i bursy szkolne</t>
  </si>
  <si>
    <t>Pomoc materialna dla uczniów</t>
  </si>
  <si>
    <t>Szkolne schroniska młodzieżowe</t>
  </si>
  <si>
    <t>Nadzór nad gospodarką leśną</t>
  </si>
  <si>
    <t>.02002</t>
  </si>
  <si>
    <t>Rady powiatów</t>
  </si>
  <si>
    <t>Starostwa powiatowe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</si>
  <si>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</si>
  <si>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</si>
  <si>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jednostke samorządu terytorialnego</t>
  </si>
  <si>
    <t>Różne rozliczenia</t>
  </si>
  <si>
    <t>Rezerwy ogólne i celowe</t>
  </si>
  <si>
    <t>12.</t>
  </si>
  <si>
    <t>13.</t>
  </si>
  <si>
    <t>Placówki opiekuńczo-wychowawcze</t>
  </si>
  <si>
    <t>Rodziny zastępcze</t>
  </si>
  <si>
    <t>Powiatowe centra pomocy rodzinie</t>
  </si>
  <si>
    <t>Powiatowe urzędy pracy</t>
  </si>
  <si>
    <t>Kultura i ochrona dziedzictwa narodowego</t>
  </si>
  <si>
    <t>Domy i ośrodki kultury, świetlice i kluby</t>
  </si>
  <si>
    <t>Biblioteki</t>
  </si>
  <si>
    <t>Ochrona i konserwacja zabytków</t>
  </si>
  <si>
    <t>Kultura fizyczna i sport</t>
  </si>
  <si>
    <t>Zaddania w zakresie kultury fizycznej i sportu</t>
  </si>
  <si>
    <t>ROZCHODY</t>
  </si>
  <si>
    <t>Spłata otrzymanych krajowych pożyczek i kredytów</t>
  </si>
  <si>
    <t>Transport i łączność</t>
  </si>
  <si>
    <t>Szptale ogólne</t>
  </si>
  <si>
    <t>Drogi publiczne powiatowe</t>
  </si>
  <si>
    <r>
      <t>6291</t>
    </r>
    <r>
      <rPr>
        <i/>
        <sz val="10"/>
        <rFont val="Times New Roman CE"/>
        <family val="1"/>
      </rPr>
      <t>-środki na dofinansowanie własnych inwestycji gmin(związków gmin), powiatów (związków powiatów), samorządów województw, pozyskane z innych źródeł</t>
    </r>
  </si>
  <si>
    <r>
      <t>0690</t>
    </r>
    <r>
      <rPr>
        <b/>
        <i/>
        <sz val="10"/>
        <rFont val="Times New Roman CE"/>
        <family val="1"/>
      </rPr>
      <t xml:space="preserve"> - </t>
    </r>
    <r>
      <rPr>
        <i/>
        <sz val="10"/>
        <rFont val="Times New Roman CE"/>
        <family val="1"/>
      </rPr>
      <t>wpływy z różnych opłat</t>
    </r>
  </si>
  <si>
    <r>
      <t>0970</t>
    </r>
    <r>
      <rPr>
        <b/>
        <i/>
        <sz val="10"/>
        <rFont val="Times New Roman CE"/>
        <family val="1"/>
      </rPr>
      <t xml:space="preserve">- </t>
    </r>
    <r>
      <rPr>
        <i/>
        <sz val="10"/>
        <rFont val="Times New Roman CE"/>
        <family val="1"/>
      </rPr>
      <t>wpływy z różnych dochodów</t>
    </r>
  </si>
  <si>
    <r>
      <t>2360</t>
    </r>
    <r>
      <rPr>
        <b/>
        <i/>
        <sz val="10"/>
        <rFont val="Times New Roman CE"/>
        <family val="1"/>
      </rPr>
      <t xml:space="preserve">- </t>
    </r>
    <r>
      <rPr>
        <i/>
        <sz val="10"/>
        <rFont val="Times New Roman CE"/>
        <family val="1"/>
      </rPr>
      <t>dochody jednostek samorządu terytorialnego zwizane z realizacja zadań z zakesu administracji rządowej oraz innych zadań zleconych ustawami</t>
    </r>
  </si>
  <si>
    <r>
      <t>0420</t>
    </r>
    <r>
      <rPr>
        <b/>
        <i/>
        <sz val="10"/>
        <rFont val="Times New Roman CE"/>
        <family val="1"/>
      </rPr>
      <t xml:space="preserve"> - </t>
    </r>
    <r>
      <rPr>
        <i/>
        <sz val="10"/>
        <rFont val="Times New Roman CE"/>
        <family val="1"/>
      </rPr>
      <t>wpływy z opłaty komunikacyjnej</t>
    </r>
  </si>
  <si>
    <r>
      <t>0470</t>
    </r>
    <r>
      <rPr>
        <b/>
        <i/>
        <sz val="10"/>
        <rFont val="Times New Roman CE"/>
        <family val="1"/>
      </rPr>
      <t xml:space="preserve"> -</t>
    </r>
    <r>
      <rPr>
        <i/>
        <sz val="10"/>
        <rFont val="Times New Roman CE"/>
        <family val="1"/>
      </rPr>
      <t>wpływy z opłat za zarząd, użytkowanie i użytkowanie wieczyste nieruchomości</t>
    </r>
  </si>
  <si>
    <r>
      <t>0690</t>
    </r>
    <r>
      <rPr>
        <b/>
        <i/>
        <sz val="10"/>
        <rFont val="Times New Roman CE"/>
        <family val="1"/>
      </rPr>
      <t xml:space="preserve"> -</t>
    </r>
    <r>
      <rPr>
        <i/>
        <sz val="10"/>
        <rFont val="Times New Roman CE"/>
        <family val="1"/>
      </rPr>
      <t>wpływy z różnych opłat</t>
    </r>
  </si>
  <si>
    <r>
      <t>0870</t>
    </r>
    <r>
      <rPr>
        <b/>
        <i/>
        <sz val="10"/>
        <rFont val="Times New Roman CE"/>
        <family val="1"/>
      </rPr>
      <t xml:space="preserve"> - </t>
    </r>
    <r>
      <rPr>
        <i/>
        <sz val="10"/>
        <rFont val="Times New Roman CE"/>
        <family val="1"/>
      </rPr>
      <t>wpływy ze sprzedaży składników majątkowych</t>
    </r>
  </si>
  <si>
    <r>
      <t>0970</t>
    </r>
    <r>
      <rPr>
        <b/>
        <i/>
        <sz val="10"/>
        <rFont val="Times New Roman CE"/>
        <family val="1"/>
      </rPr>
      <t>-</t>
    </r>
    <r>
      <rPr>
        <i/>
        <sz val="10"/>
        <rFont val="Times New Roman CE"/>
        <family val="1"/>
      </rPr>
      <t>wpływy z róznych dochodów</t>
    </r>
  </si>
  <si>
    <r>
      <t>0010</t>
    </r>
    <r>
      <rPr>
        <b/>
        <i/>
        <sz val="10"/>
        <rFont val="Times New Roman CE"/>
        <family val="1"/>
      </rPr>
      <t>-</t>
    </r>
    <r>
      <rPr>
        <i/>
        <sz val="10"/>
        <rFont val="Times New Roman CE"/>
        <family val="1"/>
      </rPr>
      <t>podatek dochodowy od osób fizycznych</t>
    </r>
  </si>
  <si>
    <r>
      <t>0020</t>
    </r>
    <r>
      <rPr>
        <b/>
        <i/>
        <sz val="10"/>
        <rFont val="Times New Roman CE"/>
        <family val="1"/>
      </rPr>
      <t>-</t>
    </r>
    <r>
      <rPr>
        <i/>
        <sz val="10"/>
        <rFont val="Times New Roman CE"/>
        <family val="1"/>
      </rPr>
      <t>podatek dochodowy od osób prawnych</t>
    </r>
  </si>
  <si>
    <r>
      <t>0920</t>
    </r>
    <r>
      <rPr>
        <b/>
        <i/>
        <sz val="10"/>
        <rFont val="Times New Roman CE"/>
        <family val="1"/>
      </rPr>
      <t xml:space="preserve"> -</t>
    </r>
    <r>
      <rPr>
        <i/>
        <sz val="10"/>
        <rFont val="Times New Roman CE"/>
        <family val="1"/>
      </rPr>
      <t>pozostałe odsetki</t>
    </r>
  </si>
  <si>
    <r>
      <t>0830</t>
    </r>
    <r>
      <rPr>
        <b/>
        <i/>
        <sz val="10"/>
        <rFont val="Times New Roman CE"/>
        <family val="1"/>
      </rPr>
      <t xml:space="preserve">- </t>
    </r>
    <r>
      <rPr>
        <i/>
        <sz val="10"/>
        <rFont val="Times New Roman CE"/>
        <family val="1"/>
      </rPr>
      <t>wpływy z usług</t>
    </r>
  </si>
  <si>
    <r>
      <t>2920</t>
    </r>
    <r>
      <rPr>
        <b/>
        <i/>
        <sz val="10"/>
        <rFont val="Times New Roman CE"/>
        <family val="1"/>
      </rPr>
      <t xml:space="preserve"> - </t>
    </r>
    <r>
      <rPr>
        <i/>
        <sz val="10"/>
        <rFont val="Times New Roman CE"/>
        <family val="1"/>
      </rPr>
      <t>subwencje ogólne z budżetu państwa</t>
    </r>
  </si>
  <si>
    <r>
      <t>2110</t>
    </r>
    <r>
      <rPr>
        <b/>
        <i/>
        <sz val="10"/>
        <rFont val="Times New Roman CE"/>
        <family val="1"/>
      </rPr>
      <t>-</t>
    </r>
    <r>
      <rPr>
        <i/>
        <sz val="10"/>
        <rFont val="Times New Roman CE"/>
        <family val="1"/>
      </rPr>
      <t>dotacje celowe otrzymane z budżetu państwa na zadania bieżące z zakresu administracji rządowej oraz inne zadania zlecone ustawami realizowane przez powiat</t>
    </r>
  </si>
  <si>
    <r>
      <t>2460</t>
    </r>
    <r>
      <rPr>
        <b/>
        <i/>
        <sz val="10"/>
        <rFont val="Times New Roman CE"/>
        <family val="1"/>
      </rPr>
      <t xml:space="preserve"> -</t>
    </r>
    <r>
      <rPr>
        <i/>
        <sz val="10"/>
        <rFont val="Times New Roman CE"/>
        <family val="1"/>
      </rPr>
      <t>Środki otrzymane od pozostałych jednostek zaliczanych do sektora finansów publicznych na realizację zadań bieżących jednostek zaliczanych do sektora finansów publicznych</t>
    </r>
  </si>
  <si>
    <r>
      <t>2110-</t>
    </r>
    <r>
      <rPr>
        <i/>
        <sz val="10"/>
        <rFont val="Times New Roman CE"/>
        <family val="1"/>
      </rPr>
      <t>dotacje celowe otrzymane z budżetu państwa na zadania bieżące z zakresu administracji rządowej oraz inne zadania zlecone ustawami realizowane przez powiat</t>
    </r>
  </si>
  <si>
    <t>14.</t>
  </si>
  <si>
    <t>15.</t>
  </si>
  <si>
    <t>16.</t>
  </si>
  <si>
    <t>Dofinansowanie działalnosci oswiatowej szkół niepublicznych</t>
  </si>
  <si>
    <t>801/80130</t>
  </si>
  <si>
    <t>Szkoły niepubliczne</t>
  </si>
  <si>
    <t>921/92109</t>
  </si>
  <si>
    <t xml:space="preserve">Dofinansowanie działalnosci </t>
  </si>
  <si>
    <t>921/92116</t>
  </si>
  <si>
    <t>921/92120</t>
  </si>
  <si>
    <t>Dofinansowanie Kolegiaty w Opatowie</t>
  </si>
  <si>
    <t>Dofinansowanie działaności Powiatowej Miejsko- Gminnej Biblioteki Publicznej</t>
  </si>
  <si>
    <t>Warsztaty szkolne przy Zespole Szkół Nr 1 w Opatowie</t>
  </si>
  <si>
    <t>801              80197</t>
  </si>
  <si>
    <t>Warsztaty szkolne przy Zespole Szkół  w Ożarowie</t>
  </si>
  <si>
    <t>Ogółem:</t>
  </si>
  <si>
    <t>Komenda Powiatowa Państwowej Straży Pożarnej w Opatowie</t>
  </si>
  <si>
    <t>Zespół Szkół Nr 1 w Opatowie</t>
  </si>
  <si>
    <r>
      <t>Budowa drogi powiatowej Nr 42188 Lasocin- Czachów w km 0+000 do km 3+702,68 o dł. 3,70268 km (</t>
    </r>
    <r>
      <rPr>
        <b/>
        <sz val="10"/>
        <rFont val="Times New Roman CE"/>
        <family val="1"/>
      </rPr>
      <t>zapłata podatku VAT</t>
    </r>
    <r>
      <rPr>
        <sz val="10"/>
        <rFont val="Times New Roman CE"/>
        <family val="1"/>
      </rPr>
      <t>)</t>
    </r>
  </si>
  <si>
    <t>Starostwo Powiatowe w Opatowie</t>
  </si>
  <si>
    <t>Zakup samochodu</t>
  </si>
  <si>
    <t>Zakup komputerów, drukarek i ksera</t>
  </si>
  <si>
    <t>Wymiana okien w internacie i pokrycia dachowego</t>
  </si>
  <si>
    <t>Zespół Szkół w Ożarowie</t>
  </si>
  <si>
    <t>Wymiana okien i pokrycia dachowego</t>
  </si>
  <si>
    <t>Razem</t>
  </si>
  <si>
    <t xml:space="preserve">       Załącznik Nr 8</t>
  </si>
  <si>
    <t>Spłaty kredytów i pożyczek długoterminowych (§ 992)</t>
  </si>
  <si>
    <t>250000</t>
  </si>
  <si>
    <t>Zakup budynku po byłym ZUS na cele administracji</t>
  </si>
  <si>
    <t>Razem dział 750</t>
  </si>
  <si>
    <t>Razem dział 801</t>
  </si>
  <si>
    <t>OGÓŁEM</t>
  </si>
  <si>
    <t>Razem dział 600</t>
  </si>
  <si>
    <t>Rady Powiatu w Opatowie</t>
  </si>
  <si>
    <t xml:space="preserve">       Rady Powiatu w Opatowie</t>
  </si>
  <si>
    <t>(w zł)</t>
  </si>
  <si>
    <t>( w zł)</t>
  </si>
  <si>
    <r>
      <t>0750</t>
    </r>
    <r>
      <rPr>
        <b/>
        <i/>
        <sz val="10"/>
        <rFont val="Times New Roman CE"/>
        <family val="1"/>
      </rPr>
      <t xml:space="preserve"> - </t>
    </r>
    <r>
      <rPr>
        <i/>
        <sz val="10"/>
        <rFont val="Times New Roman CE"/>
        <family val="1"/>
      </rPr>
      <t>dochody z najmu i dzierżawy składników majątkowych Skarbu Państwa, jednostek samorządu terytorialnego lub innych jednostek zaliczanych do sektora finansów publicznych oraz innych umów o podobnym charakterze</t>
    </r>
  </si>
  <si>
    <r>
      <t>6410</t>
    </r>
    <r>
      <rPr>
        <b/>
        <i/>
        <sz val="10"/>
        <rFont val="Times New Roman CE"/>
        <family val="1"/>
      </rPr>
      <t xml:space="preserve"> - </t>
    </r>
    <r>
      <rPr>
        <i/>
        <sz val="10"/>
        <rFont val="Times New Roman CE"/>
        <family val="1"/>
      </rPr>
      <t>dotacje celowe otrzymane z budżetu państwa na inwestycje i zakupy inwestycyjne z zakresu administracji rządowej oraz inne zadania zlecone ustawami realizowane przez powiat</t>
    </r>
  </si>
  <si>
    <r>
      <t>2120-</t>
    </r>
    <r>
      <rPr>
        <b/>
        <i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dotacje celowe otrzymane z budżetu państwa na zadania bieżące realizowane przez powiat na podstawie porozumień z organami administracji rządowej</t>
    </r>
  </si>
  <si>
    <r>
      <t>6430-</t>
    </r>
    <r>
      <rPr>
        <b/>
        <i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dotacje celowe przekazane z budżetu państwa na realizację inwestycji i zakupów inwestycyjnych własnych powiatu</t>
    </r>
  </si>
  <si>
    <r>
      <t>2130</t>
    </r>
    <r>
      <rPr>
        <b/>
        <i/>
        <sz val="10"/>
        <rFont val="Times New Roman CE"/>
        <family val="1"/>
      </rPr>
      <t xml:space="preserve"> - </t>
    </r>
    <r>
      <rPr>
        <i/>
        <sz val="10"/>
        <rFont val="Times New Roman CE"/>
        <family val="1"/>
      </rPr>
      <t>dotacje celowe otrzymane z budżetu państwa na realizację bieżących zadań własnych powiatu</t>
    </r>
  </si>
  <si>
    <r>
      <t xml:space="preserve">2310 </t>
    </r>
    <r>
      <rPr>
        <b/>
        <i/>
        <sz val="10"/>
        <rFont val="Times New Roman CE"/>
        <family val="1"/>
      </rPr>
      <t>-</t>
    </r>
    <r>
      <rPr>
        <i/>
        <sz val="10"/>
        <rFont val="Times New Roman CE"/>
        <family val="1"/>
      </rPr>
      <t>dotacje celowe otrzymane z gminy na zadania bieżące realizowane na podstawie porozumień (umów) miedzy jednostkami samorządu terytorialnego</t>
    </r>
  </si>
  <si>
    <t xml:space="preserve">Załącznik Nr 2 </t>
  </si>
  <si>
    <t>Rozbudowa Szpitala Powiatowego w Opatowie</t>
  </si>
  <si>
    <t>Samodzielny Publiczny Zespół Zakładów Opieki Zdrowotnej w Opatowie</t>
  </si>
  <si>
    <t>Razem dział 851</t>
  </si>
  <si>
    <r>
      <t xml:space="preserve">0690 - </t>
    </r>
    <r>
      <rPr>
        <i/>
        <sz val="10"/>
        <rFont val="Times New Roman CE"/>
        <family val="1"/>
      </rPr>
      <t>wpływy z różnych opłat</t>
    </r>
  </si>
  <si>
    <r>
      <t>0750 -</t>
    </r>
    <r>
      <rPr>
        <i/>
        <sz val="10"/>
        <rFont val="Times New Roman CE"/>
        <family val="1"/>
      </rPr>
      <t>dochody z najmu i dzierżawy składników majątkowych Skarbu Państwa, jednostek samorządu terytorialnego lub innych jednostek zaliczanych do sektora finansów publicznych oraz innych umów o podobnym charakterze</t>
    </r>
  </si>
  <si>
    <r>
      <t>0920 -</t>
    </r>
    <r>
      <rPr>
        <i/>
        <sz val="10"/>
        <rFont val="Times New Roman CE"/>
        <family val="1"/>
      </rPr>
      <t>pozostałe odsetki</t>
    </r>
  </si>
  <si>
    <r>
      <t>0960 -</t>
    </r>
    <r>
      <rPr>
        <i/>
        <sz val="10"/>
        <rFont val="Times New Roman CE"/>
        <family val="1"/>
      </rPr>
      <t>otrzymane spadki, zapisy i darowizny w postaci pieniężnej</t>
    </r>
  </si>
  <si>
    <r>
      <t>2328 -</t>
    </r>
    <r>
      <rPr>
        <i/>
        <sz val="10"/>
        <rFont val="Times New Roman CE"/>
        <family val="1"/>
      </rPr>
      <t xml:space="preserve">dotacje celowe przekazane dla powiatu na zadania bieżące realizowane na podstawie porozumień (umów) miedzy jednostkami samorządu terytorialnego </t>
    </r>
  </si>
  <si>
    <t>VII. Środki na dofinansowanie zadań własnych j.s.t. pozyskane z innych źródeł</t>
  </si>
  <si>
    <t>Zakup samochodu i ładowarki</t>
  </si>
  <si>
    <t>Zarzad Dróg Powiatowych  w Opatowie</t>
  </si>
  <si>
    <t>Budowa hali sportowej w Opatowie Zespół Szkół Nr 2</t>
  </si>
  <si>
    <t>Zespół Szkół Nr 2 w Opatowie ul. Sempołowskiej</t>
  </si>
  <si>
    <t>Rozbudowa budynkuZespołu Szkół Nr 2 w Opatowie</t>
  </si>
  <si>
    <t xml:space="preserve">           Szkolnictwo wyższe</t>
  </si>
  <si>
    <t>Pomoc materialna dla studentów</t>
  </si>
  <si>
    <t>17.</t>
  </si>
  <si>
    <t xml:space="preserve">  </t>
  </si>
  <si>
    <t xml:space="preserve">      </t>
  </si>
  <si>
    <t xml:space="preserve">   </t>
  </si>
  <si>
    <t xml:space="preserve">    </t>
  </si>
  <si>
    <r>
      <t xml:space="preserve">2133 </t>
    </r>
    <r>
      <rPr>
        <b/>
        <i/>
        <sz val="10"/>
        <rFont val="Times New Roman CE"/>
        <family val="1"/>
      </rPr>
      <t xml:space="preserve">- </t>
    </r>
    <r>
      <rPr>
        <i/>
        <sz val="10"/>
        <rFont val="Times New Roman CE"/>
        <family val="1"/>
      </rPr>
      <t>dotacje celowe przekazane z budzetu państwa na realizację bieżących zadań własnych</t>
    </r>
  </si>
  <si>
    <t>2320 - dotacje celowe przekazane dla powiatu na zadania bieżące realizowane na podstawie porozumień (umów ) między jednostkami samorządu terytorialnego</t>
  </si>
  <si>
    <t>852/85201</t>
  </si>
  <si>
    <t>Placówki opiekuńczo - wychow.</t>
  </si>
  <si>
    <t>Dofinansowanie kosztów utrzymania dzieci przebywających w placówkach opiekuńczo-wychowawczych w innych powiatach</t>
  </si>
  <si>
    <t>852/85204</t>
  </si>
  <si>
    <t>Rodziny zastępczxe</t>
  </si>
  <si>
    <t>Dofinansowanie utrzymania dzieci w rodzinach zastępczych na terenie innego powiatu</t>
  </si>
  <si>
    <t>Pozostała dziłlność</t>
  </si>
  <si>
    <t>Wysokość wydatków w roku 2007</t>
  </si>
  <si>
    <t>Plan dochodow budżetowych z realizacji zadań z zakresu administracji rządowej oraz innych zadań zleconych ustawami na 2005 rok</t>
  </si>
  <si>
    <t>700/70005</t>
  </si>
  <si>
    <t>Wyszczególnienie</t>
  </si>
  <si>
    <t>Paragraf</t>
  </si>
  <si>
    <t>Gospodarka mieszkaniowa/Gospodarka grunatmi i nieruchomościami</t>
  </si>
  <si>
    <t>400. 000</t>
  </si>
  <si>
    <t>100.000</t>
  </si>
  <si>
    <t>w tym dochody należne jednostce samorządu terytorialnego</t>
  </si>
  <si>
    <t xml:space="preserve">       Załącznik Nr 7</t>
  </si>
  <si>
    <t>z dnia 9 marca 2005 roku</t>
  </si>
  <si>
    <t>r</t>
  </si>
  <si>
    <t xml:space="preserve">       z dnia 9 marca 2005 roku</t>
  </si>
  <si>
    <t>do uchwały Nr XXIX/135/05</t>
  </si>
  <si>
    <t xml:space="preserve">       do uchwały Nr XXIX/135/05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</si>
</sst>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</numFmts>
  <fonts count="20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  <font>
      <b/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2" fillId="0" borderId="2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49" fontId="10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0" fillId="0" borderId="6" xfId="0" applyFont="1" applyBorder="1" applyAlignment="1">
      <alignment horizontal="right" vertical="top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43" fontId="1" fillId="0" borderId="1" xfId="15" applyFont="1" applyBorder="1" applyAlignment="1">
      <alignment/>
    </xf>
    <xf numFmtId="0" fontId="14" fillId="0" borderId="1" xfId="0" applyFont="1" applyBorder="1" applyAlignment="1">
      <alignment horizontal="left" wrapText="1"/>
    </xf>
    <xf numFmtId="43" fontId="11" fillId="0" borderId="1" xfId="15" applyFont="1" applyBorder="1" applyAlignment="1">
      <alignment/>
    </xf>
    <xf numFmtId="43" fontId="15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/>
    </xf>
    <xf numFmtId="0" fontId="16" fillId="0" borderId="8" xfId="0" applyFont="1" applyBorder="1" applyAlignment="1">
      <alignment wrapText="1"/>
    </xf>
    <xf numFmtId="3" fontId="16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3" fontId="8" fillId="0" borderId="1" xfId="15" applyFont="1" applyBorder="1" applyAlignment="1">
      <alignment horizontal="center"/>
    </xf>
    <xf numFmtId="43" fontId="8" fillId="0" borderId="1" xfId="15" applyFont="1" applyBorder="1" applyAlignment="1">
      <alignment/>
    </xf>
    <xf numFmtId="4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43" fontId="1" fillId="0" borderId="8" xfId="15" applyFont="1" applyBorder="1" applyAlignment="1">
      <alignment/>
    </xf>
    <xf numFmtId="0" fontId="1" fillId="0" borderId="6" xfId="0" applyFont="1" applyBorder="1" applyAlignment="1">
      <alignment/>
    </xf>
    <xf numFmtId="43" fontId="12" fillId="0" borderId="2" xfId="0" applyNumberFormat="1" applyFont="1" applyBorder="1" applyAlignment="1">
      <alignment/>
    </xf>
    <xf numFmtId="43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3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43" fontId="10" fillId="0" borderId="8" xfId="15" applyFont="1" applyBorder="1" applyAlignment="1">
      <alignment horizontal="right"/>
    </xf>
    <xf numFmtId="3" fontId="8" fillId="0" borderId="1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43" fontId="1" fillId="0" borderId="2" xfId="15" applyFont="1" applyBorder="1" applyAlignment="1">
      <alignment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43" fontId="8" fillId="0" borderId="2" xfId="15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3" fontId="8" fillId="0" borderId="1" xfId="15" applyFont="1" applyBorder="1" applyAlignment="1">
      <alignment horizontal="center" wrapText="1"/>
    </xf>
    <xf numFmtId="171" fontId="8" fillId="0" borderId="1" xfId="15" applyNumberFormat="1" applyFont="1" applyBorder="1" applyAlignment="1">
      <alignment horizontal="center"/>
    </xf>
    <xf numFmtId="169" fontId="8" fillId="0" borderId="1" xfId="15" applyNumberFormat="1" applyFont="1" applyBorder="1" applyAlignment="1">
      <alignment horizontal="center"/>
    </xf>
    <xf numFmtId="0" fontId="10" fillId="0" borderId="6" xfId="0" applyFont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10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workbookViewId="0" topLeftCell="A1">
      <selection activeCell="A6" sqref="A6:E6"/>
    </sheetView>
  </sheetViews>
  <sheetFormatPr defaultColWidth="9.00390625" defaultRowHeight="12.75"/>
  <cols>
    <col min="1" max="1" width="3.875" style="1" customWidth="1"/>
    <col min="2" max="2" width="13.375" style="1" customWidth="1"/>
    <col min="3" max="3" width="45.125" style="1" customWidth="1"/>
    <col min="4" max="4" width="15.125" style="1" customWidth="1"/>
    <col min="5" max="5" width="17.75390625" style="1" customWidth="1"/>
    <col min="6" max="16384" width="9.125" style="1" customWidth="1"/>
  </cols>
  <sheetData>
    <row r="1" spans="4:5" ht="15.75">
      <c r="D1" s="163" t="s">
        <v>1</v>
      </c>
      <c r="E1" s="163"/>
    </row>
    <row r="2" spans="4:5" ht="15.75">
      <c r="D2" s="163" t="s">
        <v>291</v>
      </c>
      <c r="E2" s="163"/>
    </row>
    <row r="3" spans="4:5" ht="15.75">
      <c r="D3" s="163" t="s">
        <v>237</v>
      </c>
      <c r="E3" s="163"/>
    </row>
    <row r="4" spans="4:5" ht="15.75">
      <c r="D4" s="163" t="s">
        <v>288</v>
      </c>
      <c r="E4" s="163"/>
    </row>
    <row r="5" ht="12.75" customHeight="1"/>
    <row r="6" spans="1:5" ht="15.75" customHeight="1">
      <c r="A6" s="160" t="s">
        <v>0</v>
      </c>
      <c r="B6" s="160"/>
      <c r="C6" s="160"/>
      <c r="D6" s="160"/>
      <c r="E6" s="160"/>
    </row>
    <row r="7" ht="12" customHeight="1">
      <c r="E7" s="118" t="s">
        <v>6</v>
      </c>
    </row>
    <row r="8" spans="1:5" s="20" customFormat="1" ht="15" customHeight="1">
      <c r="A8" s="161" t="s">
        <v>2</v>
      </c>
      <c r="B8" s="161" t="s">
        <v>3</v>
      </c>
      <c r="C8" s="161" t="s">
        <v>4</v>
      </c>
      <c r="D8" s="161" t="s">
        <v>91</v>
      </c>
      <c r="E8" s="161" t="s">
        <v>92</v>
      </c>
    </row>
    <row r="9" spans="1:5" s="20" customFormat="1" ht="64.5" customHeight="1">
      <c r="A9" s="161"/>
      <c r="B9" s="161"/>
      <c r="C9" s="161"/>
      <c r="D9" s="161"/>
      <c r="E9" s="161"/>
    </row>
    <row r="10" spans="1:5" s="22" customFormat="1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</row>
    <row r="11" spans="1:5" ht="15.75">
      <c r="A11" s="158" t="s">
        <v>93</v>
      </c>
      <c r="B11" s="159"/>
      <c r="C11" s="158"/>
      <c r="D11" s="68"/>
      <c r="E11" s="71">
        <f>SUM(E12:E33)</f>
        <v>5643483</v>
      </c>
    </row>
    <row r="12" spans="1:5" ht="15.75">
      <c r="A12" s="131">
        <v>1</v>
      </c>
      <c r="B12" s="67">
        <v>600</v>
      </c>
      <c r="C12" s="127" t="s">
        <v>187</v>
      </c>
      <c r="D12" s="68"/>
      <c r="E12" s="68">
        <v>1800</v>
      </c>
    </row>
    <row r="13" spans="1:5" ht="15.75">
      <c r="A13" s="136"/>
      <c r="B13" s="135"/>
      <c r="C13" s="86" t="s">
        <v>188</v>
      </c>
      <c r="D13" s="68"/>
      <c r="E13" s="68">
        <v>2200</v>
      </c>
    </row>
    <row r="14" spans="1:5" ht="39.75">
      <c r="A14" s="128">
        <v>2</v>
      </c>
      <c r="B14" s="67">
        <v>700</v>
      </c>
      <c r="C14" s="86" t="s">
        <v>189</v>
      </c>
      <c r="D14" s="68"/>
      <c r="E14" s="68">
        <v>100000</v>
      </c>
    </row>
    <row r="15" spans="1:5" ht="15.75">
      <c r="A15" s="66">
        <v>3</v>
      </c>
      <c r="B15" s="67">
        <v>750</v>
      </c>
      <c r="C15" s="86" t="s">
        <v>190</v>
      </c>
      <c r="D15" s="68"/>
      <c r="E15" s="68">
        <v>944000</v>
      </c>
    </row>
    <row r="16" spans="1:5" ht="27">
      <c r="A16" s="131"/>
      <c r="B16" s="130"/>
      <c r="C16" s="127" t="s">
        <v>191</v>
      </c>
      <c r="D16" s="68"/>
      <c r="E16" s="68">
        <v>318</v>
      </c>
    </row>
    <row r="17" spans="1:5" ht="15.75">
      <c r="A17" s="147"/>
      <c r="B17" s="132"/>
      <c r="C17" s="127" t="s">
        <v>192</v>
      </c>
      <c r="D17" s="68"/>
      <c r="E17" s="68">
        <v>2000</v>
      </c>
    </row>
    <row r="18" spans="1:5" ht="65.25">
      <c r="A18" s="147"/>
      <c r="B18" s="132"/>
      <c r="C18" s="127" t="s">
        <v>241</v>
      </c>
      <c r="D18" s="68"/>
      <c r="E18" s="68">
        <v>125000</v>
      </c>
    </row>
    <row r="19" spans="1:5" ht="15.75">
      <c r="A19" s="147"/>
      <c r="B19" s="132"/>
      <c r="C19" s="127" t="s">
        <v>193</v>
      </c>
      <c r="D19" s="68"/>
      <c r="E19" s="68">
        <v>20000</v>
      </c>
    </row>
    <row r="20" spans="1:5" ht="15.75">
      <c r="A20" s="148"/>
      <c r="B20" s="133"/>
      <c r="C20" s="86" t="s">
        <v>194</v>
      </c>
      <c r="D20" s="68"/>
      <c r="E20" s="68">
        <v>200000</v>
      </c>
    </row>
    <row r="21" spans="1:5" ht="15.75">
      <c r="A21" s="66">
        <v>4</v>
      </c>
      <c r="B21" s="67">
        <v>756</v>
      </c>
      <c r="C21" s="86" t="s">
        <v>195</v>
      </c>
      <c r="D21" s="68"/>
      <c r="E21" s="68">
        <v>2505755</v>
      </c>
    </row>
    <row r="22" spans="1:5" ht="15.75">
      <c r="A22" s="149"/>
      <c r="B22" s="134"/>
      <c r="C22" s="86" t="s">
        <v>196</v>
      </c>
      <c r="D22" s="68"/>
      <c r="E22" s="68">
        <v>100000</v>
      </c>
    </row>
    <row r="23" spans="1:5" ht="15.75">
      <c r="A23" s="128">
        <v>5</v>
      </c>
      <c r="B23" s="67">
        <v>758</v>
      </c>
      <c r="C23" s="86" t="s">
        <v>197</v>
      </c>
      <c r="D23" s="68"/>
      <c r="E23" s="68">
        <v>45000</v>
      </c>
    </row>
    <row r="24" spans="1:5" ht="15.75">
      <c r="A24" s="66">
        <v>6</v>
      </c>
      <c r="B24" s="67">
        <v>801</v>
      </c>
      <c r="C24" s="86" t="s">
        <v>251</v>
      </c>
      <c r="D24" s="68"/>
      <c r="E24" s="68">
        <v>17500</v>
      </c>
    </row>
    <row r="25" spans="1:5" ht="64.5">
      <c r="A25" s="131"/>
      <c r="B25" s="130"/>
      <c r="C25" s="127" t="s">
        <v>252</v>
      </c>
      <c r="D25" s="68"/>
      <c r="E25" s="68">
        <v>50790</v>
      </c>
    </row>
    <row r="26" spans="1:5" ht="15.75">
      <c r="A26" s="150"/>
      <c r="B26" s="133"/>
      <c r="C26" s="127" t="s">
        <v>253</v>
      </c>
      <c r="D26" s="68"/>
      <c r="E26" s="68">
        <v>200</v>
      </c>
    </row>
    <row r="27" spans="1:5" ht="15.75">
      <c r="A27" s="128">
        <v>7</v>
      </c>
      <c r="B27" s="129">
        <v>852</v>
      </c>
      <c r="C27" s="86" t="s">
        <v>198</v>
      </c>
      <c r="D27" s="68"/>
      <c r="E27" s="68">
        <v>1160000</v>
      </c>
    </row>
    <row r="28" spans="1:5" ht="39.75">
      <c r="A28" s="66">
        <v>8</v>
      </c>
      <c r="B28" s="67">
        <v>853</v>
      </c>
      <c r="C28" s="86" t="s">
        <v>189</v>
      </c>
      <c r="D28" s="68"/>
      <c r="E28" s="68">
        <v>20000</v>
      </c>
    </row>
    <row r="29" spans="1:5" ht="15.75">
      <c r="A29" s="66">
        <v>9</v>
      </c>
      <c r="B29" s="67">
        <v>854</v>
      </c>
      <c r="C29" s="86" t="s">
        <v>187</v>
      </c>
      <c r="D29" s="68"/>
      <c r="E29" s="68">
        <v>88880</v>
      </c>
    </row>
    <row r="30" spans="1:5" ht="65.25">
      <c r="A30" s="131"/>
      <c r="B30" s="130"/>
      <c r="C30" s="127" t="s">
        <v>241</v>
      </c>
      <c r="D30" s="68"/>
      <c r="E30" s="68">
        <v>105600</v>
      </c>
    </row>
    <row r="31" spans="1:5" ht="15.75">
      <c r="A31" s="147"/>
      <c r="B31" s="132"/>
      <c r="C31" s="127" t="s">
        <v>198</v>
      </c>
      <c r="D31" s="68"/>
      <c r="E31" s="68">
        <v>1500</v>
      </c>
    </row>
    <row r="32" spans="1:5" ht="26.25">
      <c r="A32" s="147"/>
      <c r="B32" s="132"/>
      <c r="C32" s="127" t="s">
        <v>254</v>
      </c>
      <c r="D32" s="68"/>
      <c r="E32" s="68">
        <v>2500</v>
      </c>
    </row>
    <row r="33" spans="1:5" ht="15.75">
      <c r="A33" s="150"/>
      <c r="B33" s="133"/>
      <c r="C33" s="127" t="s">
        <v>194</v>
      </c>
      <c r="D33" s="68"/>
      <c r="E33" s="68">
        <v>150440</v>
      </c>
    </row>
    <row r="34" spans="1:5" ht="15.75">
      <c r="A34" s="162" t="s">
        <v>94</v>
      </c>
      <c r="B34" s="162"/>
      <c r="C34" s="158"/>
      <c r="D34" s="68"/>
      <c r="E34" s="70">
        <f>SUM(E35)</f>
        <v>18409445</v>
      </c>
    </row>
    <row r="35" spans="1:5" ht="15.75">
      <c r="A35" s="66">
        <v>1</v>
      </c>
      <c r="B35" s="66">
        <v>758</v>
      </c>
      <c r="C35" s="86" t="s">
        <v>199</v>
      </c>
      <c r="D35" s="68"/>
      <c r="E35" s="68">
        <v>18409445</v>
      </c>
    </row>
    <row r="36" spans="1:5" ht="16.5" customHeight="1">
      <c r="A36" s="158" t="s">
        <v>95</v>
      </c>
      <c r="B36" s="158"/>
      <c r="C36" s="158"/>
      <c r="D36" s="36"/>
      <c r="E36" s="70">
        <f>SUM(E37:E46)</f>
        <v>3625210</v>
      </c>
    </row>
    <row r="37" spans="1:5" ht="53.25" customHeight="1">
      <c r="A37" s="66">
        <v>1</v>
      </c>
      <c r="B37" s="67" t="s">
        <v>113</v>
      </c>
      <c r="C37" s="86" t="s">
        <v>200</v>
      </c>
      <c r="D37" s="36"/>
      <c r="E37" s="68">
        <v>52000</v>
      </c>
    </row>
    <row r="38" spans="1:5" ht="54.75" customHeight="1">
      <c r="A38" s="66">
        <v>2</v>
      </c>
      <c r="B38" s="67" t="s">
        <v>114</v>
      </c>
      <c r="C38" s="86" t="s">
        <v>200</v>
      </c>
      <c r="D38" s="36"/>
      <c r="E38" s="68">
        <v>4000</v>
      </c>
    </row>
    <row r="39" spans="1:5" ht="55.5" customHeight="1">
      <c r="A39" s="66">
        <v>3</v>
      </c>
      <c r="B39" s="67">
        <v>700</v>
      </c>
      <c r="C39" s="86" t="s">
        <v>202</v>
      </c>
      <c r="D39" s="36"/>
      <c r="E39" s="68">
        <v>40000</v>
      </c>
    </row>
    <row r="40" spans="1:5" ht="59.25" customHeight="1">
      <c r="A40" s="66">
        <v>4</v>
      </c>
      <c r="B40" s="67">
        <v>710</v>
      </c>
      <c r="C40" s="86" t="s">
        <v>200</v>
      </c>
      <c r="D40" s="36"/>
      <c r="E40" s="68">
        <v>216000</v>
      </c>
    </row>
    <row r="41" spans="1:5" ht="58.5" customHeight="1">
      <c r="A41" s="66">
        <v>5</v>
      </c>
      <c r="B41" s="67">
        <v>750</v>
      </c>
      <c r="C41" s="86" t="s">
        <v>200</v>
      </c>
      <c r="D41" s="36"/>
      <c r="E41" s="68">
        <v>160210</v>
      </c>
    </row>
    <row r="42" spans="1:5" ht="58.5" customHeight="1">
      <c r="A42" s="66">
        <v>6</v>
      </c>
      <c r="B42" s="67">
        <v>754</v>
      </c>
      <c r="C42" s="86" t="s">
        <v>200</v>
      </c>
      <c r="D42" s="36"/>
      <c r="E42" s="68">
        <v>1944000</v>
      </c>
    </row>
    <row r="43" spans="1:5" ht="55.5" customHeight="1">
      <c r="A43" s="136"/>
      <c r="B43" s="135"/>
      <c r="C43" s="86" t="s">
        <v>242</v>
      </c>
      <c r="D43" s="36"/>
      <c r="E43" s="68">
        <v>250000</v>
      </c>
    </row>
    <row r="44" spans="1:5" ht="52.5">
      <c r="A44" s="137">
        <v>7</v>
      </c>
      <c r="B44" s="116">
        <v>851</v>
      </c>
      <c r="C44" s="69" t="s">
        <v>202</v>
      </c>
      <c r="D44" s="36"/>
      <c r="E44" s="68">
        <v>748000</v>
      </c>
    </row>
    <row r="45" spans="1:5" ht="52.5">
      <c r="A45" s="64">
        <v>8</v>
      </c>
      <c r="B45" s="116">
        <v>852</v>
      </c>
      <c r="C45" s="86" t="s">
        <v>200</v>
      </c>
      <c r="D45" s="36"/>
      <c r="E45" s="68">
        <v>78000</v>
      </c>
    </row>
    <row r="46" spans="1:5" ht="52.5">
      <c r="A46" s="64">
        <v>9</v>
      </c>
      <c r="B46" s="116">
        <v>853</v>
      </c>
      <c r="C46" s="86" t="s">
        <v>200</v>
      </c>
      <c r="D46" s="36"/>
      <c r="E46" s="68">
        <v>133000</v>
      </c>
    </row>
    <row r="47" spans="1:5" ht="48.75" customHeight="1">
      <c r="A47" s="158" t="s">
        <v>96</v>
      </c>
      <c r="B47" s="158"/>
      <c r="C47" s="158"/>
      <c r="D47" s="36"/>
      <c r="E47" s="70">
        <f>SUM(E48)</f>
        <v>2010</v>
      </c>
    </row>
    <row r="48" spans="1:5" ht="52.5">
      <c r="A48" s="64">
        <v>1</v>
      </c>
      <c r="B48" s="116">
        <v>750</v>
      </c>
      <c r="C48" s="86" t="s">
        <v>243</v>
      </c>
      <c r="D48" s="36"/>
      <c r="E48" s="68">
        <v>2010</v>
      </c>
    </row>
    <row r="49" spans="1:5" ht="15.75" customHeight="1">
      <c r="A49" s="158" t="s">
        <v>97</v>
      </c>
      <c r="B49" s="158"/>
      <c r="C49" s="158"/>
      <c r="D49" s="36"/>
      <c r="E49" s="70">
        <f>SUM(E50+E51+E52)</f>
        <v>13929213</v>
      </c>
    </row>
    <row r="50" spans="1:5" ht="42.75" customHeight="1">
      <c r="A50" s="66">
        <v>1</v>
      </c>
      <c r="B50" s="116">
        <v>851</v>
      </c>
      <c r="C50" s="86" t="s">
        <v>244</v>
      </c>
      <c r="D50" s="36"/>
      <c r="E50" s="68">
        <v>10000000</v>
      </c>
    </row>
    <row r="51" spans="1:5" ht="51.75" customHeight="1">
      <c r="A51" s="64">
        <v>2</v>
      </c>
      <c r="B51" s="116">
        <v>852</v>
      </c>
      <c r="C51" s="86" t="s">
        <v>245</v>
      </c>
      <c r="D51" s="36"/>
      <c r="E51" s="68">
        <v>3913814</v>
      </c>
    </row>
    <row r="52" spans="1:5" ht="43.5" customHeight="1">
      <c r="A52" s="64">
        <v>3</v>
      </c>
      <c r="B52" s="116">
        <v>854</v>
      </c>
      <c r="C52" s="86" t="s">
        <v>269</v>
      </c>
      <c r="D52" s="36"/>
      <c r="E52" s="68">
        <v>15399</v>
      </c>
    </row>
    <row r="53" spans="1:5" ht="31.5" customHeight="1">
      <c r="A53" s="158" t="s">
        <v>112</v>
      </c>
      <c r="B53" s="158"/>
      <c r="C53" s="158"/>
      <c r="D53" s="36"/>
      <c r="E53" s="70">
        <f>SUM(E54:E57)</f>
        <v>1193458</v>
      </c>
    </row>
    <row r="54" spans="1:5" ht="39.75">
      <c r="A54" s="64">
        <v>1</v>
      </c>
      <c r="B54" s="116">
        <v>600</v>
      </c>
      <c r="C54" s="86" t="s">
        <v>246</v>
      </c>
      <c r="D54" s="36"/>
      <c r="E54" s="68">
        <v>1105000</v>
      </c>
    </row>
    <row r="55" spans="1:5" ht="51.75">
      <c r="A55" s="64">
        <v>2</v>
      </c>
      <c r="B55" s="116">
        <v>803</v>
      </c>
      <c r="C55" s="86" t="s">
        <v>255</v>
      </c>
      <c r="D55" s="36"/>
      <c r="E55" s="68">
        <v>11581</v>
      </c>
    </row>
    <row r="56" spans="1:5" ht="54">
      <c r="A56" s="64">
        <v>3</v>
      </c>
      <c r="B56" s="116">
        <v>852</v>
      </c>
      <c r="C56" s="69" t="s">
        <v>270</v>
      </c>
      <c r="D56" s="36"/>
      <c r="E56" s="68">
        <v>26381</v>
      </c>
    </row>
    <row r="57" spans="1:5" ht="51.75">
      <c r="A57" s="64">
        <v>4</v>
      </c>
      <c r="B57" s="116">
        <v>854</v>
      </c>
      <c r="C57" s="86" t="s">
        <v>255</v>
      </c>
      <c r="D57" s="36"/>
      <c r="E57" s="68">
        <v>50496</v>
      </c>
    </row>
    <row r="58" spans="1:5" ht="33" customHeight="1">
      <c r="A58" s="158" t="s">
        <v>256</v>
      </c>
      <c r="B58" s="158"/>
      <c r="C58" s="158"/>
      <c r="D58" s="36"/>
      <c r="E58" s="70">
        <f>SUM(E60+E59)</f>
        <v>770274</v>
      </c>
    </row>
    <row r="59" spans="1:5" ht="57.75" customHeight="1">
      <c r="A59" s="64">
        <v>1</v>
      </c>
      <c r="B59" s="116" t="s">
        <v>114</v>
      </c>
      <c r="C59" s="86" t="s">
        <v>201</v>
      </c>
      <c r="D59" s="36"/>
      <c r="E59" s="68">
        <v>174215</v>
      </c>
    </row>
    <row r="60" spans="1:5" ht="49.5" customHeight="1">
      <c r="A60" s="6">
        <v>2</v>
      </c>
      <c r="B60" s="117">
        <v>600</v>
      </c>
      <c r="C60" s="86" t="s">
        <v>186</v>
      </c>
      <c r="D60" s="36"/>
      <c r="E60" s="68">
        <v>596059</v>
      </c>
    </row>
    <row r="61" spans="1:5" ht="15.75">
      <c r="A61" s="164" t="s">
        <v>98</v>
      </c>
      <c r="B61" s="165"/>
      <c r="C61" s="166"/>
      <c r="D61" s="36"/>
      <c r="E61" s="70">
        <f>SUM(E11+E34+E36+E47+E49+E53+E58)</f>
        <v>43573093</v>
      </c>
    </row>
    <row r="64" ht="15.75">
      <c r="D64" s="4"/>
    </row>
    <row r="65" spans="1:7" ht="48" customHeight="1">
      <c r="A65" s="157" t="s">
        <v>109</v>
      </c>
      <c r="B65" s="157"/>
      <c r="C65" s="157"/>
      <c r="D65" s="157"/>
      <c r="E65" s="157"/>
      <c r="G65" s="1" t="s">
        <v>265</v>
      </c>
    </row>
  </sheetData>
  <mergeCells count="19">
    <mergeCell ref="A61:C61"/>
    <mergeCell ref="A36:C36"/>
    <mergeCell ref="A47:C47"/>
    <mergeCell ref="A49:C49"/>
    <mergeCell ref="A53:C53"/>
    <mergeCell ref="D1:E1"/>
    <mergeCell ref="D2:E2"/>
    <mergeCell ref="D3:E3"/>
    <mergeCell ref="D4:E4"/>
    <mergeCell ref="A65:E65"/>
    <mergeCell ref="A11:C11"/>
    <mergeCell ref="A6:E6"/>
    <mergeCell ref="E8:E9"/>
    <mergeCell ref="A8:A9"/>
    <mergeCell ref="B8:B9"/>
    <mergeCell ref="C8:C9"/>
    <mergeCell ref="D8:D9"/>
    <mergeCell ref="A58:C58"/>
    <mergeCell ref="A34:C34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7" sqref="E7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3.125" style="1" customWidth="1"/>
    <col min="4" max="4" width="11.625" style="1" customWidth="1"/>
    <col min="5" max="5" width="11.25390625" style="1" customWidth="1"/>
    <col min="6" max="6" width="11.375" style="1" customWidth="1"/>
    <col min="7" max="7" width="9.75390625" style="1" customWidth="1"/>
    <col min="8" max="16384" width="9.125" style="1" customWidth="1"/>
  </cols>
  <sheetData>
    <row r="1" ht="15.75">
      <c r="E1" s="1" t="s">
        <v>56</v>
      </c>
    </row>
    <row r="2" spans="3:5" ht="16.5">
      <c r="C2" s="19"/>
      <c r="D2" s="19"/>
      <c r="E2" s="1" t="s">
        <v>291</v>
      </c>
    </row>
    <row r="3" ht="15.75">
      <c r="E3" s="1" t="s">
        <v>237</v>
      </c>
    </row>
    <row r="4" ht="15.75">
      <c r="E4" s="1" t="s">
        <v>288</v>
      </c>
    </row>
    <row r="6" spans="1:7" ht="15.75">
      <c r="A6" s="209" t="s">
        <v>89</v>
      </c>
      <c r="B6" s="209"/>
      <c r="C6" s="209"/>
      <c r="D6" s="209"/>
      <c r="E6" s="209"/>
      <c r="F6" s="209"/>
      <c r="G6" s="209"/>
    </row>
    <row r="8" spans="6:7" ht="15.75">
      <c r="F8" s="3"/>
      <c r="G8" s="118" t="s">
        <v>239</v>
      </c>
    </row>
    <row r="9" spans="1:7" s="38" customFormat="1" ht="38.25">
      <c r="A9" s="27" t="s">
        <v>2</v>
      </c>
      <c r="B9" s="27" t="s">
        <v>51</v>
      </c>
      <c r="C9" s="27" t="s">
        <v>90</v>
      </c>
      <c r="D9" s="27" t="s">
        <v>71</v>
      </c>
      <c r="E9" s="27" t="s">
        <v>73</v>
      </c>
      <c r="F9" s="27" t="s">
        <v>74</v>
      </c>
      <c r="G9" s="27" t="s">
        <v>72</v>
      </c>
    </row>
    <row r="10" spans="1:7" s="22" customFormat="1" ht="11.25">
      <c r="A10" s="21">
        <v>1</v>
      </c>
      <c r="B10" s="21">
        <v>2</v>
      </c>
      <c r="C10" s="21">
        <v>3</v>
      </c>
      <c r="D10" s="21"/>
      <c r="E10" s="21">
        <v>4</v>
      </c>
      <c r="F10" s="21">
        <v>5</v>
      </c>
      <c r="G10" s="21"/>
    </row>
    <row r="11" spans="1:7" ht="47.25">
      <c r="A11" s="9"/>
      <c r="B11" s="41" t="s">
        <v>78</v>
      </c>
      <c r="C11" s="28" t="s">
        <v>101</v>
      </c>
      <c r="D11" s="115">
        <v>367880</v>
      </c>
      <c r="E11" s="112">
        <v>81000</v>
      </c>
      <c r="F11" s="115">
        <v>448000</v>
      </c>
      <c r="G11" s="112">
        <v>880</v>
      </c>
    </row>
    <row r="12" spans="1:7" ht="15.75">
      <c r="A12" s="9"/>
      <c r="B12" s="41"/>
      <c r="C12" s="28"/>
      <c r="D12" s="9"/>
      <c r="E12" s="9"/>
      <c r="F12" s="9"/>
      <c r="G12" s="9"/>
    </row>
    <row r="13" spans="1:7" ht="15.75">
      <c r="A13" s="9"/>
      <c r="B13" s="32"/>
      <c r="C13" s="9"/>
      <c r="D13" s="9"/>
      <c r="E13" s="9"/>
      <c r="F13" s="9"/>
      <c r="G13" s="9"/>
    </row>
    <row r="14" spans="1:7" ht="15.75">
      <c r="A14" s="9"/>
      <c r="B14" s="32"/>
      <c r="C14" s="9"/>
      <c r="D14" s="9"/>
      <c r="E14" s="9"/>
      <c r="F14" s="9"/>
      <c r="G14" s="9"/>
    </row>
    <row r="15" spans="1:7" ht="15.75">
      <c r="A15" s="9"/>
      <c r="B15" s="32"/>
      <c r="C15" s="9"/>
      <c r="D15" s="9"/>
      <c r="E15" s="9"/>
      <c r="F15" s="9"/>
      <c r="G15" s="9"/>
    </row>
    <row r="16" spans="1:7" ht="15.75">
      <c r="A16" s="9"/>
      <c r="B16" s="32"/>
      <c r="C16" s="9"/>
      <c r="D16" s="9"/>
      <c r="E16" s="9"/>
      <c r="F16" s="9"/>
      <c r="G16" s="9"/>
    </row>
    <row r="17" spans="1:7" ht="15.75">
      <c r="A17" s="9"/>
      <c r="B17" s="32"/>
      <c r="C17" s="9"/>
      <c r="D17" s="9"/>
      <c r="E17" s="9"/>
      <c r="F17" s="9"/>
      <c r="G17" s="9"/>
    </row>
    <row r="18" spans="1:7" ht="15.75">
      <c r="A18" s="9"/>
      <c r="B18" s="32"/>
      <c r="C18" s="9"/>
      <c r="D18" s="9"/>
      <c r="E18" s="9"/>
      <c r="F18" s="9"/>
      <c r="G18" s="9"/>
    </row>
    <row r="19" spans="1:7" ht="15.75">
      <c r="A19" s="9"/>
      <c r="B19" s="32"/>
      <c r="C19" s="9"/>
      <c r="D19" s="9"/>
      <c r="E19" s="9"/>
      <c r="F19" s="9"/>
      <c r="G19" s="9"/>
    </row>
    <row r="20" spans="1:7" ht="15.75">
      <c r="A20" s="9"/>
      <c r="B20" s="32"/>
      <c r="C20" s="9"/>
      <c r="D20" s="9"/>
      <c r="E20" s="9"/>
      <c r="F20" s="9"/>
      <c r="G20" s="9"/>
    </row>
    <row r="21" spans="1:7" ht="15.75">
      <c r="A21" s="9"/>
      <c r="B21" s="32"/>
      <c r="C21" s="9"/>
      <c r="D21" s="9"/>
      <c r="E21" s="9"/>
      <c r="F21" s="9"/>
      <c r="G21" s="9"/>
    </row>
    <row r="22" spans="1:7" ht="15.75">
      <c r="A22" s="9"/>
      <c r="B22" s="32"/>
      <c r="C22" s="9"/>
      <c r="D22" s="9"/>
      <c r="E22" s="9"/>
      <c r="F22" s="9"/>
      <c r="G22" s="9"/>
    </row>
    <row r="23" spans="1:7" ht="15.75">
      <c r="A23" s="9"/>
      <c r="B23" s="32"/>
      <c r="C23" s="9"/>
      <c r="D23" s="9"/>
      <c r="E23" s="9"/>
      <c r="F23" s="9"/>
      <c r="G23" s="9"/>
    </row>
    <row r="24" spans="1:7" ht="15.75">
      <c r="A24" s="9"/>
      <c r="B24" s="32"/>
      <c r="C24" s="9"/>
      <c r="D24" s="9"/>
      <c r="E24" s="9"/>
      <c r="F24" s="9"/>
      <c r="G24" s="9"/>
    </row>
    <row r="25" spans="1:7" ht="15.75">
      <c r="A25" s="10"/>
      <c r="B25" s="40"/>
      <c r="C25" s="10"/>
      <c r="D25" s="10"/>
      <c r="E25" s="10"/>
      <c r="F25" s="10"/>
      <c r="G25" s="10"/>
    </row>
    <row r="26" ht="15.75">
      <c r="B26" s="39"/>
    </row>
    <row r="27" ht="15.75">
      <c r="E27" s="4"/>
    </row>
    <row r="28" ht="15.75">
      <c r="E28" s="4"/>
    </row>
  </sheetData>
  <mergeCells count="1">
    <mergeCell ref="A6:G6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7" sqref="E7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3.00390625" style="1" customWidth="1"/>
    <col min="4" max="4" width="12.375" style="1" customWidth="1"/>
    <col min="5" max="5" width="44.625" style="1" customWidth="1"/>
    <col min="6" max="16384" width="9.125" style="1" customWidth="1"/>
  </cols>
  <sheetData>
    <row r="1" ht="15.75">
      <c r="E1" s="1" t="s">
        <v>287</v>
      </c>
    </row>
    <row r="2" spans="3:5" ht="16.5">
      <c r="C2" s="19"/>
      <c r="E2" s="1" t="s">
        <v>292</v>
      </c>
    </row>
    <row r="3" ht="15.75">
      <c r="E3" s="1" t="s">
        <v>238</v>
      </c>
    </row>
    <row r="4" ht="15.75">
      <c r="E4" s="1" t="s">
        <v>290</v>
      </c>
    </row>
    <row r="6" spans="1:5" ht="15.75">
      <c r="A6" s="210" t="s">
        <v>102</v>
      </c>
      <c r="B6" s="210"/>
      <c r="C6" s="210"/>
      <c r="D6" s="210"/>
      <c r="E6" s="210"/>
    </row>
    <row r="7" ht="15.75">
      <c r="E7" s="3" t="s">
        <v>240</v>
      </c>
    </row>
    <row r="8" spans="1:5" s="8" customFormat="1" ht="27.75" customHeight="1">
      <c r="A8" s="89" t="s">
        <v>2</v>
      </c>
      <c r="B8" s="89" t="s">
        <v>51</v>
      </c>
      <c r="C8" s="89" t="s">
        <v>57</v>
      </c>
      <c r="D8" s="89" t="s">
        <v>58</v>
      </c>
      <c r="E8" s="89" t="s">
        <v>59</v>
      </c>
    </row>
    <row r="9" spans="1:5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5" s="4" customFormat="1" ht="27.75" customHeight="1">
      <c r="A10" s="21">
        <v>1</v>
      </c>
      <c r="B10" s="88" t="s">
        <v>207</v>
      </c>
      <c r="C10" s="21" t="s">
        <v>208</v>
      </c>
      <c r="D10" s="90">
        <v>250000</v>
      </c>
      <c r="E10" s="88" t="s">
        <v>206</v>
      </c>
    </row>
    <row r="11" spans="1:5" s="4" customFormat="1" ht="39.75" customHeight="1">
      <c r="A11" s="21">
        <v>2</v>
      </c>
      <c r="B11" s="88" t="s">
        <v>271</v>
      </c>
      <c r="C11" s="21" t="s">
        <v>272</v>
      </c>
      <c r="D11" s="90">
        <v>240417</v>
      </c>
      <c r="E11" s="138" t="s">
        <v>273</v>
      </c>
    </row>
    <row r="12" spans="1:5" s="4" customFormat="1" ht="39.75" customHeight="1">
      <c r="A12" s="21">
        <v>3</v>
      </c>
      <c r="B12" s="88" t="s">
        <v>274</v>
      </c>
      <c r="C12" s="21" t="s">
        <v>275</v>
      </c>
      <c r="D12" s="90">
        <v>46875</v>
      </c>
      <c r="E12" s="138" t="s">
        <v>276</v>
      </c>
    </row>
    <row r="13" spans="1:6" s="4" customFormat="1" ht="30" customHeight="1">
      <c r="A13" s="21">
        <v>4</v>
      </c>
      <c r="B13" s="21" t="s">
        <v>209</v>
      </c>
      <c r="C13" s="94" t="s">
        <v>176</v>
      </c>
      <c r="D13" s="90">
        <v>35000</v>
      </c>
      <c r="E13" s="21" t="s">
        <v>210</v>
      </c>
      <c r="F13" s="4" t="s">
        <v>268</v>
      </c>
    </row>
    <row r="14" spans="1:5" s="4" customFormat="1" ht="30" customHeight="1">
      <c r="A14" s="21">
        <v>5</v>
      </c>
      <c r="B14" s="87" t="s">
        <v>211</v>
      </c>
      <c r="C14" s="87" t="s">
        <v>177</v>
      </c>
      <c r="D14" s="91">
        <v>16000</v>
      </c>
      <c r="E14" s="95" t="s">
        <v>214</v>
      </c>
    </row>
    <row r="15" spans="1:5" s="4" customFormat="1" ht="30" customHeight="1">
      <c r="A15" s="21">
        <v>6</v>
      </c>
      <c r="B15" s="87" t="s">
        <v>212</v>
      </c>
      <c r="C15" s="87" t="s">
        <v>178</v>
      </c>
      <c r="D15" s="91">
        <v>10000</v>
      </c>
      <c r="E15" s="21" t="s">
        <v>213</v>
      </c>
    </row>
    <row r="16" spans="1:5" ht="20.25" customHeight="1">
      <c r="A16" s="87"/>
      <c r="B16" s="87"/>
      <c r="C16" s="93" t="s">
        <v>77</v>
      </c>
      <c r="D16" s="92">
        <f>SUM(D10:D15)</f>
        <v>598292</v>
      </c>
      <c r="E16" s="87"/>
    </row>
    <row r="20" spans="1:5" ht="15.75">
      <c r="A20" s="157"/>
      <c r="B20" s="157"/>
      <c r="C20" s="157"/>
      <c r="D20" s="157"/>
      <c r="E20" s="157"/>
    </row>
    <row r="21" spans="1:5" ht="15.75">
      <c r="A21" s="211"/>
      <c r="B21" s="211"/>
      <c r="C21" s="211"/>
      <c r="D21" s="211"/>
      <c r="E21" s="211"/>
    </row>
    <row r="22" spans="1:5" ht="31.5" customHeight="1">
      <c r="A22" s="212"/>
      <c r="B22" s="212"/>
      <c r="C22" s="212"/>
      <c r="D22" s="212"/>
      <c r="E22" s="212"/>
    </row>
  </sheetData>
  <mergeCells count="4">
    <mergeCell ref="A6:E6"/>
    <mergeCell ref="A20:E20"/>
    <mergeCell ref="A21:E21"/>
    <mergeCell ref="A22:E22"/>
  </mergeCells>
  <printOptions/>
  <pageMargins left="0.51" right="0.53" top="0.41" bottom="0.7874015748031497" header="0.41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6.75390625" style="0" customWidth="1"/>
    <col min="2" max="2" width="8.875" style="0" customWidth="1"/>
    <col min="3" max="3" width="8.25390625" style="0" customWidth="1"/>
    <col min="4" max="4" width="25.00390625" style="0" customWidth="1"/>
    <col min="5" max="5" width="14.875" style="0" customWidth="1"/>
    <col min="6" max="6" width="18.125" style="0" customWidth="1"/>
  </cols>
  <sheetData>
    <row r="1" spans="1:5" ht="15.75">
      <c r="A1" s="1"/>
      <c r="B1" s="1"/>
      <c r="C1" s="1"/>
      <c r="D1" s="1"/>
      <c r="E1" s="1" t="s">
        <v>229</v>
      </c>
    </row>
    <row r="2" spans="1:5" ht="16.5">
      <c r="A2" s="1"/>
      <c r="B2" s="1"/>
      <c r="C2" s="19"/>
      <c r="D2" s="1"/>
      <c r="E2" s="1" t="s">
        <v>292</v>
      </c>
    </row>
    <row r="3" spans="1:5" ht="15.75">
      <c r="A3" s="1"/>
      <c r="B3" s="1"/>
      <c r="C3" s="1"/>
      <c r="D3" s="1"/>
      <c r="E3" s="1" t="s">
        <v>238</v>
      </c>
    </row>
    <row r="4" spans="1:5" ht="15.75">
      <c r="A4" s="1"/>
      <c r="B4" s="1"/>
      <c r="C4" s="1"/>
      <c r="D4" s="1"/>
      <c r="E4" s="1" t="s">
        <v>290</v>
      </c>
    </row>
    <row r="5" spans="1:5" ht="15.75">
      <c r="A5" s="1"/>
      <c r="B5" s="1"/>
      <c r="C5" s="1"/>
      <c r="D5" s="1"/>
      <c r="E5" s="1"/>
    </row>
    <row r="6" spans="1:5" ht="45.75" customHeight="1">
      <c r="A6" s="213" t="s">
        <v>279</v>
      </c>
      <c r="B6" s="213"/>
      <c r="C6" s="213"/>
      <c r="D6" s="213"/>
      <c r="E6" s="213"/>
    </row>
    <row r="7" spans="1:6" ht="15.75">
      <c r="A7" s="1"/>
      <c r="B7" s="1"/>
      <c r="C7" s="1"/>
      <c r="D7" s="1"/>
      <c r="E7" s="3"/>
      <c r="F7" s="3" t="s">
        <v>240</v>
      </c>
    </row>
    <row r="8" spans="1:6" ht="51">
      <c r="A8" s="89" t="s">
        <v>2</v>
      </c>
      <c r="B8" s="89" t="s">
        <v>51</v>
      </c>
      <c r="C8" s="89" t="s">
        <v>282</v>
      </c>
      <c r="D8" s="89" t="s">
        <v>281</v>
      </c>
      <c r="E8" s="89" t="s">
        <v>92</v>
      </c>
      <c r="F8" s="89" t="s">
        <v>286</v>
      </c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33.75">
      <c r="A10" s="21">
        <v>1</v>
      </c>
      <c r="B10" s="88" t="s">
        <v>280</v>
      </c>
      <c r="C10" s="21">
        <v>235</v>
      </c>
      <c r="D10" s="144" t="s">
        <v>283</v>
      </c>
      <c r="E10" s="145" t="s">
        <v>284</v>
      </c>
      <c r="F10" s="146" t="s">
        <v>285</v>
      </c>
    </row>
  </sheetData>
  <mergeCells count="1"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="75" zoomScaleNormal="75" workbookViewId="0" topLeftCell="A9">
      <pane ySplit="645" topLeftCell="BM1" activePane="bottomLeft" state="split"/>
      <selection pane="topLeft" activeCell="A56" sqref="A56"/>
      <selection pane="bottomLeft" activeCell="E9" sqref="E9:E11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8.625" style="1" customWidth="1"/>
    <col min="4" max="4" width="9.00390625" style="1" customWidth="1"/>
    <col min="5" max="5" width="12.75390625" style="1" customWidth="1"/>
    <col min="6" max="6" width="12.375" style="1" customWidth="1"/>
    <col min="7" max="7" width="13.75390625" style="1" customWidth="1"/>
    <col min="8" max="8" width="9.25390625" style="1" customWidth="1"/>
    <col min="9" max="9" width="8.75390625" style="1" customWidth="1"/>
    <col min="10" max="10" width="12.125" style="1" customWidth="1"/>
    <col min="11" max="11" width="14.75390625" style="1" customWidth="1"/>
    <col min="12" max="16384" width="9.125" style="1" customWidth="1"/>
  </cols>
  <sheetData>
    <row r="1" ht="15.75">
      <c r="I1" s="1" t="s">
        <v>7</v>
      </c>
    </row>
    <row r="2" ht="15.75">
      <c r="I2" s="1" t="s">
        <v>291</v>
      </c>
    </row>
    <row r="3" spans="4:9" ht="15.75">
      <c r="D3" s="2"/>
      <c r="E3" s="2"/>
      <c r="F3" s="2"/>
      <c r="G3" s="2"/>
      <c r="I3" s="1" t="s">
        <v>237</v>
      </c>
    </row>
    <row r="4" ht="15.75">
      <c r="I4" s="1" t="s">
        <v>288</v>
      </c>
    </row>
    <row r="6" spans="1:11" ht="15.75" customHeight="1">
      <c r="A6" s="160" t="s">
        <v>79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ht="15.75">
      <c r="K7" s="3" t="s">
        <v>6</v>
      </c>
    </row>
    <row r="8" spans="1:11" s="30" customFormat="1" ht="12.75">
      <c r="A8" s="168" t="s">
        <v>2</v>
      </c>
      <c r="B8" s="168" t="s">
        <v>8</v>
      </c>
      <c r="C8" s="167" t="s">
        <v>9</v>
      </c>
      <c r="D8" s="167"/>
      <c r="E8" s="167" t="s">
        <v>12</v>
      </c>
      <c r="F8" s="167"/>
      <c r="G8" s="167"/>
      <c r="H8" s="167"/>
      <c r="I8" s="167"/>
      <c r="J8" s="167"/>
      <c r="K8" s="167"/>
    </row>
    <row r="9" spans="1:11" s="30" customFormat="1" ht="16.5" customHeight="1">
      <c r="A9" s="168"/>
      <c r="B9" s="168"/>
      <c r="C9" s="167" t="s">
        <v>10</v>
      </c>
      <c r="D9" s="167" t="s">
        <v>11</v>
      </c>
      <c r="E9" s="168" t="s">
        <v>13</v>
      </c>
      <c r="F9" s="167" t="s">
        <v>14</v>
      </c>
      <c r="G9" s="167"/>
      <c r="H9" s="167"/>
      <c r="I9" s="167"/>
      <c r="J9" s="167"/>
      <c r="K9" s="168" t="s">
        <v>21</v>
      </c>
    </row>
    <row r="10" spans="1:11" s="31" customFormat="1" ht="15" customHeight="1">
      <c r="A10" s="168"/>
      <c r="B10" s="168"/>
      <c r="C10" s="167"/>
      <c r="D10" s="167"/>
      <c r="E10" s="168"/>
      <c r="F10" s="168" t="s">
        <v>15</v>
      </c>
      <c r="G10" s="168" t="s">
        <v>16</v>
      </c>
      <c r="H10" s="168"/>
      <c r="I10" s="168"/>
      <c r="J10" s="168"/>
      <c r="K10" s="168"/>
    </row>
    <row r="11" spans="1:11" s="31" customFormat="1" ht="25.5">
      <c r="A11" s="168"/>
      <c r="B11" s="168"/>
      <c r="C11" s="167"/>
      <c r="D11" s="167"/>
      <c r="E11" s="168"/>
      <c r="F11" s="168"/>
      <c r="G11" s="29" t="s">
        <v>17</v>
      </c>
      <c r="H11" s="29" t="s">
        <v>18</v>
      </c>
      <c r="I11" s="29" t="s">
        <v>19</v>
      </c>
      <c r="J11" s="29" t="s">
        <v>20</v>
      </c>
      <c r="K11" s="168"/>
    </row>
    <row r="12" spans="1:11" s="22" customFormat="1" ht="11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1" ht="16.5" customHeight="1">
      <c r="A13" s="73" t="s">
        <v>22</v>
      </c>
      <c r="B13" s="75" t="s">
        <v>23</v>
      </c>
      <c r="C13" s="74"/>
      <c r="D13" s="74"/>
      <c r="E13" s="80">
        <f>SUM(F13+K13)</f>
        <v>43323093</v>
      </c>
      <c r="F13" s="76">
        <f>SUM(F14+F16+F19+F21+F23+F27+F33+F36+F39+F41+F50+F52+F55+F63+F66+F74+F79)</f>
        <v>31292061</v>
      </c>
      <c r="G13" s="76">
        <f>SUM(G14+G16+G19+G21+G23+G27+G33+G36+G39+G41+G50+G52+G55+G63+G66+G74+G79)</f>
        <v>20153609</v>
      </c>
      <c r="H13" s="76">
        <f>SUM(H14+H16+H19+H21+H23+H27+H33+H36+H39+H41+H50+H52+H55+H63+H66+H74+H79)</f>
        <v>598292</v>
      </c>
      <c r="I13" s="76">
        <f>SUM(I14+I16+I19+I21+I23+I27+I33+I36+I39+I41+I50+I52+I55+I63+I66+I74+I79)</f>
        <v>30000</v>
      </c>
      <c r="J13" s="76">
        <f>SUM(J14+J16+J19+J21+J23+J27+J33+J36+J39+J41+J50+J52+J55+J63+J66+J74+J79)</f>
        <v>553052</v>
      </c>
      <c r="K13" s="76">
        <f>SUM(K19+K27+K33+K41+K52)</f>
        <v>12031032</v>
      </c>
    </row>
    <row r="14" spans="1:11" ht="15.75">
      <c r="A14" s="77" t="s">
        <v>35</v>
      </c>
      <c r="B14" s="78" t="s">
        <v>115</v>
      </c>
      <c r="C14" s="79" t="s">
        <v>113</v>
      </c>
      <c r="D14" s="27"/>
      <c r="E14" s="80">
        <v>52000</v>
      </c>
      <c r="F14" s="80">
        <f>F15</f>
        <v>52000</v>
      </c>
      <c r="G14" s="81"/>
      <c r="H14" s="81"/>
      <c r="I14" s="81"/>
      <c r="J14" s="81"/>
      <c r="K14" s="80"/>
    </row>
    <row r="15" spans="1:11" ht="26.25">
      <c r="A15" s="77"/>
      <c r="B15" s="82" t="s">
        <v>116</v>
      </c>
      <c r="C15" s="27"/>
      <c r="D15" s="27" t="s">
        <v>117</v>
      </c>
      <c r="E15" s="83">
        <f>SUM(F15+K15)</f>
        <v>52000</v>
      </c>
      <c r="F15" s="81">
        <v>52000</v>
      </c>
      <c r="G15" s="81"/>
      <c r="H15" s="81"/>
      <c r="I15" s="81"/>
      <c r="J15" s="81"/>
      <c r="K15" s="81"/>
    </row>
    <row r="16" spans="1:11" ht="15.75">
      <c r="A16" s="77" t="s">
        <v>36</v>
      </c>
      <c r="B16" s="84" t="s">
        <v>118</v>
      </c>
      <c r="C16" s="79" t="s">
        <v>114</v>
      </c>
      <c r="D16" s="27"/>
      <c r="E16" s="80">
        <f>SUM(F16+K16)</f>
        <v>238275</v>
      </c>
      <c r="F16" s="80">
        <f>SUM(F17:F18)</f>
        <v>238275</v>
      </c>
      <c r="G16" s="81"/>
      <c r="H16" s="81"/>
      <c r="I16" s="81"/>
      <c r="J16" s="81"/>
      <c r="K16" s="80"/>
    </row>
    <row r="17" spans="1:11" ht="15.75">
      <c r="A17" s="77"/>
      <c r="B17" s="82" t="s">
        <v>119</v>
      </c>
      <c r="C17" s="27"/>
      <c r="D17" s="27" t="s">
        <v>120</v>
      </c>
      <c r="E17" s="83">
        <f aca="true" t="shared" si="0" ref="E17:E74">SUM(F17+K17)</f>
        <v>178215</v>
      </c>
      <c r="F17" s="81">
        <v>178215</v>
      </c>
      <c r="G17" s="81"/>
      <c r="H17" s="81"/>
      <c r="I17" s="81"/>
      <c r="J17" s="81"/>
      <c r="K17" s="81"/>
    </row>
    <row r="18" spans="1:11" ht="15.75">
      <c r="A18" s="77"/>
      <c r="B18" s="82" t="s">
        <v>160</v>
      </c>
      <c r="C18" s="27"/>
      <c r="D18" s="27" t="s">
        <v>161</v>
      </c>
      <c r="E18" s="83">
        <f t="shared" si="0"/>
        <v>60060</v>
      </c>
      <c r="F18" s="81">
        <v>60060</v>
      </c>
      <c r="G18" s="81"/>
      <c r="H18" s="81"/>
      <c r="I18" s="81"/>
      <c r="J18" s="81"/>
      <c r="K18" s="81"/>
    </row>
    <row r="19" spans="1:11" ht="15.75">
      <c r="A19" s="77">
        <v>3</v>
      </c>
      <c r="B19" s="84" t="s">
        <v>183</v>
      </c>
      <c r="C19" s="79">
        <v>600</v>
      </c>
      <c r="D19" s="27"/>
      <c r="E19" s="80">
        <f>SUM(E20)</f>
        <v>2224615</v>
      </c>
      <c r="F19" s="80">
        <f>SUM(F20)</f>
        <v>1973138</v>
      </c>
      <c r="G19" s="80">
        <f>SUM(G20)</f>
        <v>560900</v>
      </c>
      <c r="H19" s="80"/>
      <c r="I19" s="80"/>
      <c r="J19" s="80"/>
      <c r="K19" s="80">
        <v>251477</v>
      </c>
    </row>
    <row r="20" spans="1:11" ht="15.75">
      <c r="A20" s="77"/>
      <c r="B20" s="82" t="s">
        <v>185</v>
      </c>
      <c r="C20" s="27"/>
      <c r="D20" s="27">
        <v>60014</v>
      </c>
      <c r="E20" s="83">
        <f t="shared" si="0"/>
        <v>2224615</v>
      </c>
      <c r="F20" s="81">
        <v>1973138</v>
      </c>
      <c r="G20" s="81">
        <v>560900</v>
      </c>
      <c r="H20" s="81"/>
      <c r="I20" s="81"/>
      <c r="J20" s="81"/>
      <c r="K20" s="81">
        <v>251477</v>
      </c>
    </row>
    <row r="21" spans="1:11" ht="15.75">
      <c r="A21" s="77" t="s">
        <v>38</v>
      </c>
      <c r="B21" s="84" t="s">
        <v>121</v>
      </c>
      <c r="C21" s="79">
        <v>700</v>
      </c>
      <c r="D21" s="27"/>
      <c r="E21" s="80">
        <f t="shared" si="0"/>
        <v>40000</v>
      </c>
      <c r="F21" s="80">
        <f>SUM(F22)</f>
        <v>40000</v>
      </c>
      <c r="G21" s="81"/>
      <c r="H21" s="81"/>
      <c r="I21" s="81"/>
      <c r="J21" s="81"/>
      <c r="K21" s="81"/>
    </row>
    <row r="22" spans="1:11" ht="15.75">
      <c r="A22" s="77"/>
      <c r="B22" s="82" t="s">
        <v>122</v>
      </c>
      <c r="C22" s="27"/>
      <c r="D22" s="27">
        <v>70005</v>
      </c>
      <c r="E22" s="83">
        <f t="shared" si="0"/>
        <v>40000</v>
      </c>
      <c r="F22" s="81">
        <v>40000</v>
      </c>
      <c r="G22" s="81"/>
      <c r="H22" s="81"/>
      <c r="I22" s="81"/>
      <c r="J22" s="81"/>
      <c r="K22" s="81"/>
    </row>
    <row r="23" spans="1:11" ht="15.75">
      <c r="A23" s="77" t="s">
        <v>39</v>
      </c>
      <c r="B23" s="84" t="s">
        <v>123</v>
      </c>
      <c r="C23" s="79">
        <v>710</v>
      </c>
      <c r="D23" s="27"/>
      <c r="E23" s="80">
        <f t="shared" si="0"/>
        <v>216000</v>
      </c>
      <c r="F23" s="80">
        <f>SUM(F24:F26)</f>
        <v>216000</v>
      </c>
      <c r="G23" s="80">
        <f>SUM(G24:G26)</f>
        <v>122879</v>
      </c>
      <c r="H23" s="81"/>
      <c r="I23" s="81"/>
      <c r="J23" s="81"/>
      <c r="K23" s="80"/>
    </row>
    <row r="24" spans="1:11" ht="26.25">
      <c r="A24" s="77"/>
      <c r="B24" s="82" t="s">
        <v>124</v>
      </c>
      <c r="C24" s="27"/>
      <c r="D24" s="27">
        <v>71013</v>
      </c>
      <c r="E24" s="83">
        <f t="shared" si="0"/>
        <v>53000</v>
      </c>
      <c r="F24" s="81">
        <v>53000</v>
      </c>
      <c r="G24" s="81"/>
      <c r="H24" s="81"/>
      <c r="I24" s="81"/>
      <c r="J24" s="81"/>
      <c r="K24" s="81"/>
    </row>
    <row r="25" spans="1:11" ht="15.75">
      <c r="A25" s="77"/>
      <c r="B25" s="82" t="s">
        <v>125</v>
      </c>
      <c r="C25" s="27"/>
      <c r="D25" s="27">
        <v>71014</v>
      </c>
      <c r="E25" s="83">
        <f t="shared" si="0"/>
        <v>19000</v>
      </c>
      <c r="F25" s="81">
        <v>19000</v>
      </c>
      <c r="G25" s="81"/>
      <c r="H25" s="81"/>
      <c r="I25" s="81"/>
      <c r="J25" s="81"/>
      <c r="K25" s="81"/>
    </row>
    <row r="26" spans="1:11" ht="15.75">
      <c r="A26" s="77"/>
      <c r="B26" s="82" t="s">
        <v>126</v>
      </c>
      <c r="C26" s="27"/>
      <c r="D26" s="27">
        <v>71015</v>
      </c>
      <c r="E26" s="83">
        <f t="shared" si="0"/>
        <v>144000</v>
      </c>
      <c r="F26" s="81">
        <v>144000</v>
      </c>
      <c r="G26" s="81">
        <v>122879</v>
      </c>
      <c r="H26" s="81"/>
      <c r="I26" s="81"/>
      <c r="J26" s="81"/>
      <c r="K26" s="81"/>
    </row>
    <row r="27" spans="1:11" ht="15.75">
      <c r="A27" s="77" t="s">
        <v>40</v>
      </c>
      <c r="B27" s="84" t="s">
        <v>127</v>
      </c>
      <c r="C27" s="79">
        <v>750</v>
      </c>
      <c r="D27" s="27"/>
      <c r="E27" s="80">
        <f t="shared" si="0"/>
        <v>4475720</v>
      </c>
      <c r="F27" s="80">
        <f>SUM(F28:F32)</f>
        <v>4309720</v>
      </c>
      <c r="G27" s="80">
        <f>SUM(G28:G32)</f>
        <v>2956720</v>
      </c>
      <c r="H27" s="81"/>
      <c r="I27" s="81"/>
      <c r="J27" s="81"/>
      <c r="K27" s="80">
        <f>SUM(K28:K32)</f>
        <v>166000</v>
      </c>
    </row>
    <row r="28" spans="1:11" ht="15.75">
      <c r="A28" s="77"/>
      <c r="B28" s="82" t="s">
        <v>128</v>
      </c>
      <c r="C28" s="27"/>
      <c r="D28" s="27">
        <v>75011</v>
      </c>
      <c r="E28" s="83">
        <f t="shared" si="0"/>
        <v>138220</v>
      </c>
      <c r="F28" s="81">
        <v>138220</v>
      </c>
      <c r="G28" s="81">
        <v>138220</v>
      </c>
      <c r="H28" s="81"/>
      <c r="I28" s="81"/>
      <c r="J28" s="81"/>
      <c r="K28" s="81"/>
    </row>
    <row r="29" spans="1:11" ht="15.75">
      <c r="A29" s="77"/>
      <c r="B29" s="82" t="s">
        <v>162</v>
      </c>
      <c r="C29" s="27"/>
      <c r="D29" s="27">
        <v>75019</v>
      </c>
      <c r="E29" s="83">
        <f t="shared" si="0"/>
        <v>229200</v>
      </c>
      <c r="F29" s="81">
        <v>229200</v>
      </c>
      <c r="G29" s="81"/>
      <c r="H29" s="81"/>
      <c r="I29" s="81"/>
      <c r="J29" s="81"/>
      <c r="K29" s="81"/>
    </row>
    <row r="30" spans="1:11" ht="15.75">
      <c r="A30" s="77"/>
      <c r="B30" s="82" t="s">
        <v>163</v>
      </c>
      <c r="C30" s="27"/>
      <c r="D30" s="27">
        <v>75020</v>
      </c>
      <c r="E30" s="83">
        <f t="shared" si="0"/>
        <v>4044300</v>
      </c>
      <c r="F30" s="81">
        <v>3878300</v>
      </c>
      <c r="G30" s="81">
        <v>2803500</v>
      </c>
      <c r="H30" s="81"/>
      <c r="I30" s="81"/>
      <c r="J30" s="81"/>
      <c r="K30" s="81">
        <v>166000</v>
      </c>
    </row>
    <row r="31" spans="1:11" ht="15.75">
      <c r="A31" s="77"/>
      <c r="B31" s="82" t="s">
        <v>129</v>
      </c>
      <c r="C31" s="27"/>
      <c r="D31" s="27">
        <v>75045</v>
      </c>
      <c r="E31" s="83">
        <f t="shared" si="0"/>
        <v>24000</v>
      </c>
      <c r="F31" s="81">
        <v>24000</v>
      </c>
      <c r="G31" s="81">
        <v>15000</v>
      </c>
      <c r="H31" s="81"/>
      <c r="I31" s="81"/>
      <c r="J31" s="81"/>
      <c r="K31" s="81"/>
    </row>
    <row r="32" spans="1:11" ht="15.75">
      <c r="A32" s="77"/>
      <c r="B32" s="82" t="s">
        <v>146</v>
      </c>
      <c r="C32" s="27"/>
      <c r="D32" s="27">
        <v>75095</v>
      </c>
      <c r="E32" s="83">
        <f t="shared" si="0"/>
        <v>40000</v>
      </c>
      <c r="F32" s="81">
        <v>40000</v>
      </c>
      <c r="G32" s="81"/>
      <c r="H32" s="81"/>
      <c r="I32" s="81"/>
      <c r="J32" s="81"/>
      <c r="K32" s="81"/>
    </row>
    <row r="33" spans="1:11" ht="31.5">
      <c r="A33" s="77" t="s">
        <v>132</v>
      </c>
      <c r="B33" s="84" t="s">
        <v>130</v>
      </c>
      <c r="C33" s="79">
        <v>754</v>
      </c>
      <c r="D33" s="79"/>
      <c r="E33" s="80">
        <f t="shared" si="0"/>
        <v>2206000</v>
      </c>
      <c r="F33" s="80">
        <f>SUM(F34:F35)</f>
        <v>1956000</v>
      </c>
      <c r="G33" s="80">
        <f>SUM(G34:G35)</f>
        <v>1555492</v>
      </c>
      <c r="H33" s="80"/>
      <c r="I33" s="80"/>
      <c r="J33" s="80"/>
      <c r="K33" s="80">
        <f>SUM(K34:K35)</f>
        <v>250000</v>
      </c>
    </row>
    <row r="34" spans="1:11" ht="26.25">
      <c r="A34" s="77"/>
      <c r="B34" s="82" t="s">
        <v>131</v>
      </c>
      <c r="C34" s="27"/>
      <c r="D34" s="27">
        <v>75411</v>
      </c>
      <c r="E34" s="83">
        <f t="shared" si="0"/>
        <v>2194000</v>
      </c>
      <c r="F34" s="81">
        <v>1944000</v>
      </c>
      <c r="G34" s="81">
        <v>1555492</v>
      </c>
      <c r="H34" s="81" t="s">
        <v>265</v>
      </c>
      <c r="I34" s="81"/>
      <c r="J34" s="81"/>
      <c r="K34" s="81">
        <v>250000</v>
      </c>
    </row>
    <row r="35" spans="1:11" ht="15.75">
      <c r="A35" s="77"/>
      <c r="B35" s="82" t="s">
        <v>146</v>
      </c>
      <c r="C35" s="27"/>
      <c r="D35" s="27">
        <v>75495</v>
      </c>
      <c r="E35" s="83">
        <f t="shared" si="0"/>
        <v>12000</v>
      </c>
      <c r="F35" s="81">
        <v>12000</v>
      </c>
      <c r="G35" s="81"/>
      <c r="H35" s="81"/>
      <c r="I35" s="81"/>
      <c r="J35" s="81"/>
      <c r="K35" s="81"/>
    </row>
    <row r="36" spans="1:11" ht="15.75">
      <c r="A36" s="77" t="s">
        <v>141</v>
      </c>
      <c r="B36" s="78" t="s">
        <v>164</v>
      </c>
      <c r="C36" s="79">
        <v>757</v>
      </c>
      <c r="D36" s="27"/>
      <c r="E36" s="80">
        <f t="shared" si="0"/>
        <v>583052</v>
      </c>
      <c r="F36" s="80">
        <f>SUM(F37:F38)</f>
        <v>583052</v>
      </c>
      <c r="G36" s="81"/>
      <c r="H36" s="81"/>
      <c r="I36" s="80">
        <f>SUM(I37:I38)</f>
        <v>30000</v>
      </c>
      <c r="J36" s="80">
        <f>SUM(J37:J38)</f>
        <v>553052</v>
      </c>
      <c r="K36" s="80"/>
    </row>
    <row r="37" spans="1:11" ht="39">
      <c r="A37" s="77"/>
      <c r="B37" s="82" t="s">
        <v>165</v>
      </c>
      <c r="C37" s="27"/>
      <c r="D37" s="27">
        <v>75702</v>
      </c>
      <c r="E37" s="83">
        <f>SUM(F37)</f>
        <v>30000</v>
      </c>
      <c r="F37" s="81">
        <v>30000</v>
      </c>
      <c r="G37" s="81"/>
      <c r="H37" s="81"/>
      <c r="I37" s="81">
        <v>30000</v>
      </c>
      <c r="J37" s="81"/>
      <c r="K37" s="81"/>
    </row>
    <row r="38" spans="1:11" ht="39">
      <c r="A38" s="77"/>
      <c r="B38" s="82" t="s">
        <v>166</v>
      </c>
      <c r="C38" s="27"/>
      <c r="D38" s="27">
        <v>75704</v>
      </c>
      <c r="E38" s="83">
        <f>SUM(F38)</f>
        <v>553052</v>
      </c>
      <c r="F38" s="81">
        <v>553052</v>
      </c>
      <c r="G38" s="81"/>
      <c r="H38" s="81"/>
      <c r="I38" s="81"/>
      <c r="J38" s="81">
        <v>553052</v>
      </c>
      <c r="K38" s="81" t="s">
        <v>267</v>
      </c>
    </row>
    <row r="39" spans="1:11" ht="15.75">
      <c r="A39" s="77" t="s">
        <v>144</v>
      </c>
      <c r="B39" s="84" t="s">
        <v>167</v>
      </c>
      <c r="C39" s="79">
        <v>758</v>
      </c>
      <c r="D39" s="27"/>
      <c r="E39" s="80">
        <f t="shared" si="0"/>
        <v>420000</v>
      </c>
      <c r="F39" s="80">
        <f>SUM(F40)</f>
        <v>420000</v>
      </c>
      <c r="G39" s="81"/>
      <c r="H39" s="81"/>
      <c r="I39" s="81"/>
      <c r="J39" s="81"/>
      <c r="K39" s="80"/>
    </row>
    <row r="40" spans="1:11" ht="15.75">
      <c r="A40" s="77"/>
      <c r="B40" s="82" t="s">
        <v>168</v>
      </c>
      <c r="C40" s="27"/>
      <c r="D40" s="27">
        <v>75818</v>
      </c>
      <c r="E40" s="83">
        <f>SUM(F40)</f>
        <v>420000</v>
      </c>
      <c r="F40" s="81">
        <v>420000</v>
      </c>
      <c r="G40" s="81"/>
      <c r="H40" s="81"/>
      <c r="I40" s="81"/>
      <c r="J40" s="81"/>
      <c r="K40" s="81"/>
    </row>
    <row r="41" spans="1:11" ht="15.75">
      <c r="A41" s="77" t="s">
        <v>150</v>
      </c>
      <c r="B41" s="84" t="s">
        <v>133</v>
      </c>
      <c r="C41" s="79">
        <v>801</v>
      </c>
      <c r="D41" s="79"/>
      <c r="E41" s="80">
        <f t="shared" si="0"/>
        <v>9712828</v>
      </c>
      <c r="F41" s="80">
        <f>SUM(F42:F49)</f>
        <v>8349273</v>
      </c>
      <c r="G41" s="80">
        <f>SUM(G42:G49)</f>
        <v>6819550</v>
      </c>
      <c r="H41" s="80">
        <f>SUM(H42:H49)</f>
        <v>250000</v>
      </c>
      <c r="I41" s="80"/>
      <c r="J41" s="80"/>
      <c r="K41" s="80">
        <f>SUM(K42:K49)</f>
        <v>1363555</v>
      </c>
    </row>
    <row r="42" spans="1:11" ht="15.75">
      <c r="A42" s="77"/>
      <c r="B42" s="82" t="s">
        <v>134</v>
      </c>
      <c r="C42" s="27"/>
      <c r="D42" s="27">
        <v>80102</v>
      </c>
      <c r="E42" s="83">
        <f t="shared" si="0"/>
        <v>450800</v>
      </c>
      <c r="F42" s="81">
        <v>450800</v>
      </c>
      <c r="G42" s="81">
        <v>374800</v>
      </c>
      <c r="H42" s="81"/>
      <c r="I42" s="81"/>
      <c r="J42" s="81"/>
      <c r="K42" s="81"/>
    </row>
    <row r="43" spans="1:11" ht="15.75">
      <c r="A43" s="77"/>
      <c r="B43" s="82" t="s">
        <v>135</v>
      </c>
      <c r="C43" s="27"/>
      <c r="D43" s="27">
        <v>80111</v>
      </c>
      <c r="E43" s="83">
        <f t="shared" si="0"/>
        <v>467786</v>
      </c>
      <c r="F43" s="81">
        <v>467786</v>
      </c>
      <c r="G43" s="81">
        <v>396000</v>
      </c>
      <c r="H43" s="81"/>
      <c r="I43" s="81"/>
      <c r="J43" s="81"/>
      <c r="K43" s="81"/>
    </row>
    <row r="44" spans="1:11" ht="15.75">
      <c r="A44" s="77"/>
      <c r="B44" s="82" t="s">
        <v>136</v>
      </c>
      <c r="C44" s="27"/>
      <c r="D44" s="27">
        <v>80120</v>
      </c>
      <c r="E44" s="83">
        <f t="shared" si="0"/>
        <v>1997880</v>
      </c>
      <c r="F44" s="81">
        <v>1997880</v>
      </c>
      <c r="G44" s="81">
        <v>1765600</v>
      </c>
      <c r="H44" s="81"/>
      <c r="I44" s="81"/>
      <c r="J44" s="81"/>
      <c r="K44" s="81"/>
    </row>
    <row r="45" spans="1:11" ht="15.75">
      <c r="A45" s="77"/>
      <c r="B45" s="82" t="s">
        <v>137</v>
      </c>
      <c r="C45" s="27"/>
      <c r="D45" s="27">
        <v>80123</v>
      </c>
      <c r="E45" s="83">
        <f t="shared" si="0"/>
        <v>954220</v>
      </c>
      <c r="F45" s="81">
        <v>954220</v>
      </c>
      <c r="G45" s="81">
        <v>826600</v>
      </c>
      <c r="H45" s="81"/>
      <c r="I45" s="81"/>
      <c r="J45" s="81"/>
      <c r="K45" s="81"/>
    </row>
    <row r="46" spans="1:11" ht="15.75">
      <c r="A46" s="77"/>
      <c r="B46" s="82" t="s">
        <v>138</v>
      </c>
      <c r="C46" s="27"/>
      <c r="D46" s="27">
        <v>80130</v>
      </c>
      <c r="E46" s="83">
        <f t="shared" si="0"/>
        <v>3904490</v>
      </c>
      <c r="F46" s="81">
        <v>3904490</v>
      </c>
      <c r="G46" s="81">
        <v>3011800</v>
      </c>
      <c r="H46" s="81">
        <v>250000</v>
      </c>
      <c r="I46" s="81"/>
      <c r="J46" s="81"/>
      <c r="K46" s="81"/>
    </row>
    <row r="47" spans="1:11" ht="15.75">
      <c r="A47" s="77"/>
      <c r="B47" s="82" t="s">
        <v>139</v>
      </c>
      <c r="C47" s="27"/>
      <c r="D47" s="27">
        <v>80134</v>
      </c>
      <c r="E47" s="83">
        <f t="shared" si="0"/>
        <v>505568</v>
      </c>
      <c r="F47" s="81">
        <v>505568</v>
      </c>
      <c r="G47" s="81">
        <v>444750</v>
      </c>
      <c r="H47" s="81"/>
      <c r="I47" s="81"/>
      <c r="J47" s="81"/>
      <c r="K47" s="81"/>
    </row>
    <row r="48" spans="1:11" ht="15.75">
      <c r="A48" s="77"/>
      <c r="B48" s="82" t="s">
        <v>140</v>
      </c>
      <c r="C48" s="27"/>
      <c r="D48" s="27">
        <v>80146</v>
      </c>
      <c r="E48" s="83">
        <f t="shared" si="0"/>
        <v>52300</v>
      </c>
      <c r="F48" s="81">
        <v>52300</v>
      </c>
      <c r="G48" s="81"/>
      <c r="H48" s="81"/>
      <c r="I48" s="81"/>
      <c r="J48" s="81"/>
      <c r="K48" s="81"/>
    </row>
    <row r="49" spans="1:11" ht="15.75">
      <c r="A49" s="77"/>
      <c r="B49" s="82" t="s">
        <v>146</v>
      </c>
      <c r="C49" s="27"/>
      <c r="D49" s="27">
        <v>80195</v>
      </c>
      <c r="E49" s="83">
        <f t="shared" si="0"/>
        <v>1379784</v>
      </c>
      <c r="F49" s="81">
        <v>16229</v>
      </c>
      <c r="G49" s="81"/>
      <c r="H49" s="81"/>
      <c r="I49" s="81"/>
      <c r="J49" s="81"/>
      <c r="K49" s="81">
        <v>1363555</v>
      </c>
    </row>
    <row r="50" spans="1:11" ht="15.75">
      <c r="A50" s="77" t="s">
        <v>153</v>
      </c>
      <c r="B50" s="78" t="s">
        <v>262</v>
      </c>
      <c r="C50" s="79">
        <v>803</v>
      </c>
      <c r="D50" s="27"/>
      <c r="E50" s="80">
        <f t="shared" si="0"/>
        <v>11581</v>
      </c>
      <c r="F50" s="80">
        <f>SUM(F51)</f>
        <v>11581</v>
      </c>
      <c r="G50" s="81"/>
      <c r="H50" s="81"/>
      <c r="I50" s="81"/>
      <c r="J50" s="81"/>
      <c r="K50" s="81"/>
    </row>
    <row r="51" spans="1:11" ht="15.75">
      <c r="A51" s="77"/>
      <c r="B51" s="82" t="s">
        <v>263</v>
      </c>
      <c r="C51" s="27"/>
      <c r="D51" s="27">
        <v>80309</v>
      </c>
      <c r="E51" s="83">
        <f t="shared" si="0"/>
        <v>11581</v>
      </c>
      <c r="F51" s="81">
        <v>11581</v>
      </c>
      <c r="G51" s="81"/>
      <c r="H51" s="81"/>
      <c r="I51" s="81"/>
      <c r="J51" s="81"/>
      <c r="K51" s="81"/>
    </row>
    <row r="52" spans="1:11" ht="15.75">
      <c r="A52" s="77" t="s">
        <v>169</v>
      </c>
      <c r="B52" s="84" t="s">
        <v>142</v>
      </c>
      <c r="C52" s="79">
        <v>851</v>
      </c>
      <c r="D52" s="27"/>
      <c r="E52" s="80">
        <f t="shared" si="0"/>
        <v>10748000</v>
      </c>
      <c r="F52" s="80">
        <f>SUM(F53:F54)</f>
        <v>748000</v>
      </c>
      <c r="G52" s="81"/>
      <c r="H52" s="81"/>
      <c r="I52" s="81"/>
      <c r="J52" s="81"/>
      <c r="K52" s="80">
        <f>SUM(K53:K54)</f>
        <v>10000000</v>
      </c>
    </row>
    <row r="53" spans="1:11" ht="15.75">
      <c r="A53" s="77"/>
      <c r="B53" s="85" t="s">
        <v>184</v>
      </c>
      <c r="C53" s="79"/>
      <c r="D53" s="27">
        <v>85111</v>
      </c>
      <c r="E53" s="83">
        <f t="shared" si="0"/>
        <v>10000000</v>
      </c>
      <c r="F53" s="81"/>
      <c r="G53" s="81"/>
      <c r="H53" s="81"/>
      <c r="I53" s="81"/>
      <c r="J53" s="81"/>
      <c r="K53" s="81">
        <v>10000000</v>
      </c>
    </row>
    <row r="54" spans="1:11" ht="39">
      <c r="A54" s="77"/>
      <c r="B54" s="82" t="s">
        <v>143</v>
      </c>
      <c r="C54" s="27"/>
      <c r="D54" s="27">
        <v>85156</v>
      </c>
      <c r="E54" s="83">
        <f t="shared" si="0"/>
        <v>748000</v>
      </c>
      <c r="F54" s="81">
        <v>748000</v>
      </c>
      <c r="G54" s="81"/>
      <c r="H54" s="81"/>
      <c r="I54" s="81"/>
      <c r="J54" s="81"/>
      <c r="K54" s="81"/>
    </row>
    <row r="55" spans="1:11" ht="15.75">
      <c r="A55" s="77" t="s">
        <v>170</v>
      </c>
      <c r="B55" s="84" t="s">
        <v>145</v>
      </c>
      <c r="C55" s="79">
        <v>852</v>
      </c>
      <c r="D55" s="79"/>
      <c r="E55" s="80">
        <f>SUM(F55)</f>
        <v>6533013</v>
      </c>
      <c r="F55" s="80">
        <f>SUM(F56:F62)</f>
        <v>6533013</v>
      </c>
      <c r="G55" s="80">
        <f>SUM(G56:G62)</f>
        <v>3618000</v>
      </c>
      <c r="H55" s="80">
        <f>SUM(H56:H62)</f>
        <v>287292</v>
      </c>
      <c r="I55" s="80"/>
      <c r="J55" s="80"/>
      <c r="K55" s="80"/>
    </row>
    <row r="56" spans="1:11" ht="15.75">
      <c r="A56" s="77"/>
      <c r="B56" s="85" t="s">
        <v>171</v>
      </c>
      <c r="C56" s="79"/>
      <c r="D56" s="27">
        <v>85201</v>
      </c>
      <c r="E56" s="83">
        <f t="shared" si="0"/>
        <v>445199</v>
      </c>
      <c r="F56" s="81">
        <v>445199</v>
      </c>
      <c r="G56" s="80"/>
      <c r="H56" s="81">
        <v>240417</v>
      </c>
      <c r="I56" s="81"/>
      <c r="J56" s="81"/>
      <c r="K56" s="81"/>
    </row>
    <row r="57" spans="1:11" ht="15.75">
      <c r="A57" s="77"/>
      <c r="B57" s="82" t="s">
        <v>147</v>
      </c>
      <c r="C57" s="27"/>
      <c r="D57" s="27">
        <v>85202</v>
      </c>
      <c r="E57" s="83">
        <f t="shared" si="0"/>
        <v>4973814</v>
      </c>
      <c r="F57" s="81">
        <v>4973814</v>
      </c>
      <c r="G57" s="81">
        <v>3411000</v>
      </c>
      <c r="H57" s="81"/>
      <c r="I57" s="81"/>
      <c r="J57" s="81"/>
      <c r="K57" s="81"/>
    </row>
    <row r="58" spans="1:11" ht="15.75">
      <c r="A58" s="77"/>
      <c r="B58" s="82" t="s">
        <v>148</v>
      </c>
      <c r="C58" s="27"/>
      <c r="D58" s="27">
        <v>85203</v>
      </c>
      <c r="E58" s="83">
        <f t="shared" si="0"/>
        <v>77000</v>
      </c>
      <c r="F58" s="81">
        <v>77000</v>
      </c>
      <c r="G58" s="81"/>
      <c r="H58" s="81"/>
      <c r="I58" s="81"/>
      <c r="J58" s="81"/>
      <c r="K58" s="81"/>
    </row>
    <row r="59" spans="1:11" ht="15.75">
      <c r="A59" s="77"/>
      <c r="B59" s="82" t="s">
        <v>172</v>
      </c>
      <c r="C59" s="27"/>
      <c r="D59" s="27">
        <v>85204</v>
      </c>
      <c r="E59" s="83">
        <f t="shared" si="0"/>
        <v>800000</v>
      </c>
      <c r="F59" s="81">
        <v>800000</v>
      </c>
      <c r="G59" s="81"/>
      <c r="H59" s="81">
        <v>46875</v>
      </c>
      <c r="I59" s="81"/>
      <c r="J59" s="81" t="s">
        <v>266</v>
      </c>
      <c r="K59" s="81"/>
    </row>
    <row r="60" spans="1:11" ht="39">
      <c r="A60" s="77"/>
      <c r="B60" s="82" t="s">
        <v>149</v>
      </c>
      <c r="C60" s="27"/>
      <c r="D60" s="27">
        <v>85212</v>
      </c>
      <c r="E60" s="83">
        <f>SUM(F60+K60)</f>
        <v>1000</v>
      </c>
      <c r="F60" s="81">
        <v>1000</v>
      </c>
      <c r="G60" s="81"/>
      <c r="H60" s="81"/>
      <c r="I60" s="81"/>
      <c r="J60" s="81"/>
      <c r="K60" s="81"/>
    </row>
    <row r="61" spans="1:11" ht="15.75">
      <c r="A61" s="77"/>
      <c r="B61" s="82" t="s">
        <v>173</v>
      </c>
      <c r="C61" s="27"/>
      <c r="D61" s="27">
        <v>85218</v>
      </c>
      <c r="E61" s="83">
        <f t="shared" si="0"/>
        <v>232000</v>
      </c>
      <c r="F61" s="81">
        <v>232000</v>
      </c>
      <c r="G61" s="81">
        <v>207000</v>
      </c>
      <c r="H61" s="81"/>
      <c r="I61" s="81"/>
      <c r="J61" s="81"/>
      <c r="K61" s="81"/>
    </row>
    <row r="62" spans="1:11" ht="15.75">
      <c r="A62" s="77"/>
      <c r="B62" s="82" t="s">
        <v>146</v>
      </c>
      <c r="C62" s="27"/>
      <c r="D62" s="27">
        <v>85295</v>
      </c>
      <c r="E62" s="83">
        <f t="shared" si="0"/>
        <v>4000</v>
      </c>
      <c r="F62" s="81">
        <v>4000</v>
      </c>
      <c r="G62" s="81"/>
      <c r="H62" s="81"/>
      <c r="I62" s="81"/>
      <c r="J62" s="81"/>
      <c r="K62" s="81"/>
    </row>
    <row r="63" spans="1:11" ht="31.5">
      <c r="A63" s="77" t="s">
        <v>203</v>
      </c>
      <c r="B63" s="84" t="s">
        <v>151</v>
      </c>
      <c r="C63" s="79">
        <v>853</v>
      </c>
      <c r="D63" s="79"/>
      <c r="E63" s="80">
        <f>SUM(F63)</f>
        <v>734400</v>
      </c>
      <c r="F63" s="80">
        <f>SUM(F64:F65)</f>
        <v>734400</v>
      </c>
      <c r="G63" s="80">
        <f>SUM(G64:G65)</f>
        <v>673518</v>
      </c>
      <c r="H63" s="81"/>
      <c r="I63" s="81"/>
      <c r="J63" s="81"/>
      <c r="K63" s="81" t="s">
        <v>268</v>
      </c>
    </row>
    <row r="64" spans="1:11" ht="26.25">
      <c r="A64" s="77"/>
      <c r="B64" s="82" t="s">
        <v>152</v>
      </c>
      <c r="C64" s="27"/>
      <c r="D64" s="27">
        <v>85321</v>
      </c>
      <c r="E64" s="83">
        <f t="shared" si="0"/>
        <v>133000</v>
      </c>
      <c r="F64" s="81">
        <v>133000</v>
      </c>
      <c r="G64" s="81">
        <v>110000</v>
      </c>
      <c r="H64" s="81"/>
      <c r="I64" s="81"/>
      <c r="J64" s="81"/>
      <c r="K64" s="81"/>
    </row>
    <row r="65" spans="1:11" ht="15.75">
      <c r="A65" s="77"/>
      <c r="B65" s="82" t="s">
        <v>174</v>
      </c>
      <c r="C65" s="27"/>
      <c r="D65" s="27">
        <v>85333</v>
      </c>
      <c r="E65" s="83">
        <f t="shared" si="0"/>
        <v>601400</v>
      </c>
      <c r="F65" s="81">
        <v>601400</v>
      </c>
      <c r="G65" s="81">
        <v>563518</v>
      </c>
      <c r="H65" s="81"/>
      <c r="I65" s="81"/>
      <c r="J65" s="81"/>
      <c r="K65" s="81"/>
    </row>
    <row r="66" spans="1:11" ht="15.75">
      <c r="A66" s="77" t="s">
        <v>204</v>
      </c>
      <c r="B66" s="78" t="s">
        <v>154</v>
      </c>
      <c r="C66" s="79">
        <v>854</v>
      </c>
      <c r="D66" s="79"/>
      <c r="E66" s="80">
        <f t="shared" si="0"/>
        <v>5021609</v>
      </c>
      <c r="F66" s="80">
        <f>SUM(F67:F73)</f>
        <v>5021609</v>
      </c>
      <c r="G66" s="80">
        <f>SUM(G67:G73)</f>
        <v>3846550</v>
      </c>
      <c r="H66" s="81"/>
      <c r="I66" s="81"/>
      <c r="J66" s="81"/>
      <c r="K66" s="81"/>
    </row>
    <row r="67" spans="1:11" ht="15.75">
      <c r="A67" s="77"/>
      <c r="B67" s="82" t="s">
        <v>155</v>
      </c>
      <c r="C67" s="27"/>
      <c r="D67" s="27">
        <v>85403</v>
      </c>
      <c r="E67" s="83">
        <f t="shared" si="0"/>
        <v>3350022</v>
      </c>
      <c r="F67" s="81">
        <v>3350022</v>
      </c>
      <c r="G67" s="81">
        <v>2750600</v>
      </c>
      <c r="H67" s="81"/>
      <c r="I67" s="81"/>
      <c r="J67" s="81"/>
      <c r="K67" s="81"/>
    </row>
    <row r="68" spans="1:11" ht="26.25">
      <c r="A68" s="77"/>
      <c r="B68" s="82" t="s">
        <v>156</v>
      </c>
      <c r="C68" s="27"/>
      <c r="D68" s="27">
        <v>85406</v>
      </c>
      <c r="E68" s="83">
        <f t="shared" si="0"/>
        <v>640828</v>
      </c>
      <c r="F68" s="81">
        <v>640828</v>
      </c>
      <c r="G68" s="81">
        <v>569900</v>
      </c>
      <c r="H68" s="81"/>
      <c r="I68" s="81"/>
      <c r="J68" s="81"/>
      <c r="K68" s="81"/>
    </row>
    <row r="69" spans="1:11" ht="15.75">
      <c r="A69" s="77"/>
      <c r="B69" s="82" t="s">
        <v>157</v>
      </c>
      <c r="C69" s="27"/>
      <c r="D69" s="27">
        <v>85410</v>
      </c>
      <c r="E69" s="83">
        <f t="shared" si="0"/>
        <v>924364</v>
      </c>
      <c r="F69" s="81">
        <v>924364</v>
      </c>
      <c r="G69" s="81">
        <v>518850</v>
      </c>
      <c r="H69" s="81"/>
      <c r="I69" s="81"/>
      <c r="J69" s="81"/>
      <c r="K69" s="81"/>
    </row>
    <row r="70" spans="1:11" ht="15.75">
      <c r="A70" s="77"/>
      <c r="B70" s="82" t="s">
        <v>158</v>
      </c>
      <c r="C70" s="27"/>
      <c r="D70" s="27">
        <v>85415</v>
      </c>
      <c r="E70" s="83">
        <f t="shared" si="0"/>
        <v>54996</v>
      </c>
      <c r="F70" s="81">
        <v>54996</v>
      </c>
      <c r="G70" s="81"/>
      <c r="H70" s="81"/>
      <c r="I70" s="81"/>
      <c r="J70" s="81"/>
      <c r="K70" s="81"/>
    </row>
    <row r="71" spans="1:11" ht="15.75">
      <c r="A71" s="77"/>
      <c r="B71" s="82" t="s">
        <v>159</v>
      </c>
      <c r="C71" s="27"/>
      <c r="D71" s="27">
        <v>85417</v>
      </c>
      <c r="E71" s="83">
        <f t="shared" si="0"/>
        <v>19200</v>
      </c>
      <c r="F71" s="81">
        <v>19200</v>
      </c>
      <c r="G71" s="81">
        <v>7200</v>
      </c>
      <c r="H71" s="81"/>
      <c r="I71" s="81"/>
      <c r="J71" s="81"/>
      <c r="K71" s="81"/>
    </row>
    <row r="72" spans="1:11" ht="15.75">
      <c r="A72" s="77"/>
      <c r="B72" s="82" t="s">
        <v>140</v>
      </c>
      <c r="C72" s="27"/>
      <c r="D72" s="27">
        <v>85446</v>
      </c>
      <c r="E72" s="83">
        <f>SUM(F72+K72)</f>
        <v>16800</v>
      </c>
      <c r="F72" s="81">
        <v>16800</v>
      </c>
      <c r="G72" s="81"/>
      <c r="H72" s="81"/>
      <c r="I72" s="81"/>
      <c r="J72" s="81"/>
      <c r="K72" s="81"/>
    </row>
    <row r="73" spans="1:11" ht="15.75">
      <c r="A73" s="77"/>
      <c r="B73" s="82" t="s">
        <v>277</v>
      </c>
      <c r="C73" s="27"/>
      <c r="D73" s="27">
        <v>85495</v>
      </c>
      <c r="E73" s="83">
        <f t="shared" si="0"/>
        <v>15399</v>
      </c>
      <c r="F73" s="81">
        <v>15399</v>
      </c>
      <c r="G73" s="81"/>
      <c r="H73" s="81"/>
      <c r="I73" s="81"/>
      <c r="J73" s="81"/>
      <c r="K73" s="81"/>
    </row>
    <row r="74" spans="1:11" ht="31.5">
      <c r="A74" s="77" t="s">
        <v>205</v>
      </c>
      <c r="B74" s="78" t="s">
        <v>175</v>
      </c>
      <c r="C74" s="79">
        <v>921</v>
      </c>
      <c r="D74" s="27"/>
      <c r="E74" s="80">
        <f t="shared" si="0"/>
        <v>91000</v>
      </c>
      <c r="F74" s="80">
        <f>SUM(F75:F78)</f>
        <v>91000</v>
      </c>
      <c r="G74" s="80"/>
      <c r="H74" s="80">
        <f>SUM(H75:H78)</f>
        <v>61000</v>
      </c>
      <c r="I74" s="81"/>
      <c r="J74" s="81"/>
      <c r="K74" s="81"/>
    </row>
    <row r="75" spans="1:11" ht="15.75">
      <c r="A75" s="77"/>
      <c r="B75" s="82" t="s">
        <v>176</v>
      </c>
      <c r="C75" s="27"/>
      <c r="D75" s="27">
        <v>92109</v>
      </c>
      <c r="E75" s="83">
        <f aca="true" t="shared" si="1" ref="E75:E80">SUM(F75)</f>
        <v>35000</v>
      </c>
      <c r="F75" s="81">
        <v>35000</v>
      </c>
      <c r="G75" s="81"/>
      <c r="H75" s="81">
        <v>35000</v>
      </c>
      <c r="I75" s="81"/>
      <c r="J75" s="81"/>
      <c r="K75" s="81"/>
    </row>
    <row r="76" spans="1:11" ht="15.75">
      <c r="A76" s="77"/>
      <c r="B76" s="82" t="s">
        <v>177</v>
      </c>
      <c r="C76" s="27"/>
      <c r="D76" s="27">
        <v>92116</v>
      </c>
      <c r="E76" s="83">
        <f t="shared" si="1"/>
        <v>16000</v>
      </c>
      <c r="F76" s="81">
        <v>16000</v>
      </c>
      <c r="G76" s="81"/>
      <c r="H76" s="81">
        <v>16000</v>
      </c>
      <c r="I76" s="81"/>
      <c r="J76" s="81"/>
      <c r="K76" s="81"/>
    </row>
    <row r="77" spans="1:11" ht="15.75">
      <c r="A77" s="77"/>
      <c r="B77" s="82" t="s">
        <v>178</v>
      </c>
      <c r="C77" s="27"/>
      <c r="D77" s="27">
        <v>92120</v>
      </c>
      <c r="E77" s="83">
        <f t="shared" si="1"/>
        <v>10000</v>
      </c>
      <c r="F77" s="81">
        <v>10000</v>
      </c>
      <c r="G77" s="81"/>
      <c r="H77" s="81">
        <v>10000</v>
      </c>
      <c r="I77" s="81"/>
      <c r="J77" s="81"/>
      <c r="K77" s="81"/>
    </row>
    <row r="78" spans="1:11" ht="15.75">
      <c r="A78" s="77"/>
      <c r="B78" s="82" t="s">
        <v>146</v>
      </c>
      <c r="C78" s="27"/>
      <c r="D78" s="27">
        <v>92195</v>
      </c>
      <c r="E78" s="83">
        <f t="shared" si="1"/>
        <v>30000</v>
      </c>
      <c r="F78" s="81">
        <v>30000</v>
      </c>
      <c r="G78" s="81"/>
      <c r="H78" s="81"/>
      <c r="I78" s="81"/>
      <c r="J78" s="81"/>
      <c r="K78" s="81"/>
    </row>
    <row r="79" spans="1:11" ht="15.75">
      <c r="A79" s="77" t="s">
        <v>264</v>
      </c>
      <c r="B79" s="78" t="s">
        <v>179</v>
      </c>
      <c r="C79" s="79">
        <v>926</v>
      </c>
      <c r="D79" s="79"/>
      <c r="E79" s="80">
        <f t="shared" si="1"/>
        <v>15000</v>
      </c>
      <c r="F79" s="80">
        <f>SUM(F80)</f>
        <v>15000</v>
      </c>
      <c r="G79" s="80"/>
      <c r="H79" s="80"/>
      <c r="I79" s="81"/>
      <c r="J79" s="81"/>
      <c r="K79" s="81"/>
    </row>
    <row r="80" spans="1:11" ht="26.25">
      <c r="A80" s="77"/>
      <c r="B80" s="82" t="s">
        <v>180</v>
      </c>
      <c r="C80" s="27"/>
      <c r="D80" s="27">
        <v>92605</v>
      </c>
      <c r="E80" s="83">
        <f t="shared" si="1"/>
        <v>15000</v>
      </c>
      <c r="F80" s="81">
        <v>15000</v>
      </c>
      <c r="G80" s="81"/>
      <c r="H80" s="81"/>
      <c r="I80" s="81"/>
      <c r="J80" s="81"/>
      <c r="K80" s="81"/>
    </row>
    <row r="81" spans="1:11" ht="15.75">
      <c r="A81" s="77"/>
      <c r="B81" s="84" t="s">
        <v>181</v>
      </c>
      <c r="C81" s="27"/>
      <c r="D81" s="27"/>
      <c r="E81" s="83"/>
      <c r="F81" s="81"/>
      <c r="G81" s="81"/>
      <c r="H81" s="81"/>
      <c r="I81" s="81"/>
      <c r="J81" s="81"/>
      <c r="K81" s="81"/>
    </row>
    <row r="82" spans="1:11" ht="26.25">
      <c r="A82" s="77"/>
      <c r="B82" s="82" t="s">
        <v>182</v>
      </c>
      <c r="C82" s="27"/>
      <c r="D82" s="27"/>
      <c r="E82" s="83">
        <v>250000</v>
      </c>
      <c r="F82" s="81"/>
      <c r="G82" s="81"/>
      <c r="H82" s="81"/>
      <c r="I82" s="81"/>
      <c r="J82" s="81"/>
      <c r="K82" s="81"/>
    </row>
    <row r="84" ht="15.75">
      <c r="J84" s="4"/>
    </row>
    <row r="85" ht="15.75">
      <c r="J85" s="4"/>
    </row>
  </sheetData>
  <mergeCells count="12">
    <mergeCell ref="A6:K6"/>
    <mergeCell ref="G10:J10"/>
    <mergeCell ref="K9:K11"/>
    <mergeCell ref="B8:B11"/>
    <mergeCell ref="C9:C11"/>
    <mergeCell ref="D9:D11"/>
    <mergeCell ref="E9:E11"/>
    <mergeCell ref="C8:D8"/>
    <mergeCell ref="E8:K8"/>
    <mergeCell ref="F9:J9"/>
    <mergeCell ref="F10:F11"/>
    <mergeCell ref="A8:A11"/>
  </mergeCells>
  <printOptions/>
  <pageMargins left="0.34" right="0.36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workbookViewId="0" topLeftCell="A1">
      <selection activeCell="G7" sqref="G7"/>
    </sheetView>
  </sheetViews>
  <sheetFormatPr defaultColWidth="9.00390625" defaultRowHeight="12.75"/>
  <cols>
    <col min="1" max="1" width="4.375" style="1" customWidth="1"/>
    <col min="2" max="2" width="32.125" style="1" customWidth="1"/>
    <col min="3" max="3" width="6.875" style="1" customWidth="1"/>
    <col min="4" max="4" width="9.00390625" style="1" customWidth="1"/>
    <col min="5" max="5" width="12.75390625" style="1" customWidth="1"/>
    <col min="6" max="6" width="12.375" style="1" customWidth="1"/>
    <col min="7" max="7" width="13.75390625" style="1" customWidth="1"/>
    <col min="8" max="8" width="7.125" style="1" customWidth="1"/>
    <col min="9" max="9" width="8.75390625" style="1" customWidth="1"/>
    <col min="10" max="10" width="12.125" style="1" customWidth="1"/>
    <col min="11" max="11" width="12.00390625" style="1" customWidth="1"/>
    <col min="12" max="16384" width="9.125" style="1" customWidth="1"/>
  </cols>
  <sheetData>
    <row r="1" ht="15.75">
      <c r="I1" s="1" t="s">
        <v>7</v>
      </c>
    </row>
    <row r="2" ht="15.75">
      <c r="I2" s="1" t="s">
        <v>291</v>
      </c>
    </row>
    <row r="3" spans="4:9" ht="15.75">
      <c r="D3" s="2"/>
      <c r="E3" s="2"/>
      <c r="F3" s="2"/>
      <c r="G3" s="2"/>
      <c r="I3" s="1" t="s">
        <v>237</v>
      </c>
    </row>
    <row r="4" ht="15.75">
      <c r="I4" s="1" t="s">
        <v>288</v>
      </c>
    </row>
    <row r="6" spans="1:11" ht="15.75" customHeight="1">
      <c r="A6" s="160" t="s">
        <v>79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ht="15.75">
      <c r="K7" s="3" t="s">
        <v>6</v>
      </c>
    </row>
    <row r="8" spans="1:11" s="30" customFormat="1" ht="12.75">
      <c r="A8" s="168" t="s">
        <v>2</v>
      </c>
      <c r="B8" s="168" t="s">
        <v>8</v>
      </c>
      <c r="C8" s="167" t="s">
        <v>9</v>
      </c>
      <c r="D8" s="167"/>
      <c r="E8" s="167" t="s">
        <v>12</v>
      </c>
      <c r="F8" s="167"/>
      <c r="G8" s="167"/>
      <c r="H8" s="167"/>
      <c r="I8" s="167"/>
      <c r="J8" s="167"/>
      <c r="K8" s="167"/>
    </row>
    <row r="9" spans="1:11" s="30" customFormat="1" ht="16.5" customHeight="1">
      <c r="A9" s="168"/>
      <c r="B9" s="168"/>
      <c r="C9" s="167" t="s">
        <v>10</v>
      </c>
      <c r="D9" s="167" t="s">
        <v>11</v>
      </c>
      <c r="E9" s="168" t="s">
        <v>13</v>
      </c>
      <c r="F9" s="167" t="s">
        <v>14</v>
      </c>
      <c r="G9" s="167"/>
      <c r="H9" s="167"/>
      <c r="I9" s="167"/>
      <c r="J9" s="167"/>
      <c r="K9" s="168" t="s">
        <v>21</v>
      </c>
    </row>
    <row r="10" spans="1:11" s="31" customFormat="1" ht="15" customHeight="1">
      <c r="A10" s="168"/>
      <c r="B10" s="168"/>
      <c r="C10" s="167"/>
      <c r="D10" s="167"/>
      <c r="E10" s="168"/>
      <c r="F10" s="168" t="s">
        <v>15</v>
      </c>
      <c r="G10" s="168" t="s">
        <v>16</v>
      </c>
      <c r="H10" s="168"/>
      <c r="I10" s="168"/>
      <c r="J10" s="168"/>
      <c r="K10" s="168"/>
    </row>
    <row r="11" spans="1:11" s="31" customFormat="1" ht="25.5">
      <c r="A11" s="168"/>
      <c r="B11" s="168"/>
      <c r="C11" s="167"/>
      <c r="D11" s="167"/>
      <c r="E11" s="168"/>
      <c r="F11" s="168"/>
      <c r="G11" s="29" t="s">
        <v>17</v>
      </c>
      <c r="H11" s="29" t="s">
        <v>18</v>
      </c>
      <c r="I11" s="29" t="s">
        <v>19</v>
      </c>
      <c r="J11" s="29" t="s">
        <v>20</v>
      </c>
      <c r="K11" s="168"/>
    </row>
    <row r="12" spans="1:11" s="22" customFormat="1" ht="11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1" ht="47.25">
      <c r="A13" s="169" t="s">
        <v>24</v>
      </c>
      <c r="B13" s="108" t="s">
        <v>25</v>
      </c>
      <c r="C13" s="27"/>
      <c r="D13" s="27"/>
      <c r="E13" s="113">
        <f>SUM(F13+K13)</f>
        <v>3625210</v>
      </c>
      <c r="F13" s="113">
        <f>SUM(F14+F16+F18+F20+F24+F27+F29+F31+F34)</f>
        <v>3375210</v>
      </c>
      <c r="G13" s="113">
        <f>SUM(G14+G16+G18+G20+G24+G27+G29+G31+G34)</f>
        <v>1875431</v>
      </c>
      <c r="H13" s="113"/>
      <c r="I13" s="113"/>
      <c r="J13" s="113"/>
      <c r="K13" s="113">
        <f>SUM(K14+K16+K18+K20+K24+K27+K29+K31+K34)</f>
        <v>250000</v>
      </c>
    </row>
    <row r="14" spans="1:11" ht="15.75">
      <c r="A14" s="170"/>
      <c r="B14" s="78" t="s">
        <v>115</v>
      </c>
      <c r="C14" s="79" t="s">
        <v>113</v>
      </c>
      <c r="D14" s="27"/>
      <c r="E14" s="80">
        <v>52000</v>
      </c>
      <c r="F14" s="80">
        <f>F15</f>
        <v>52000</v>
      </c>
      <c r="G14" s="81"/>
      <c r="H14" s="81"/>
      <c r="I14" s="81"/>
      <c r="J14" s="81"/>
      <c r="K14" s="81"/>
    </row>
    <row r="15" spans="1:11" ht="26.25">
      <c r="A15" s="170"/>
      <c r="B15" s="82" t="s">
        <v>116</v>
      </c>
      <c r="C15" s="27"/>
      <c r="D15" s="27" t="s">
        <v>117</v>
      </c>
      <c r="E15" s="83">
        <f>SUM(F15+K15)</f>
        <v>52000</v>
      </c>
      <c r="F15" s="81">
        <v>52000</v>
      </c>
      <c r="G15" s="81"/>
      <c r="H15" s="81"/>
      <c r="I15" s="81"/>
      <c r="J15" s="81"/>
      <c r="K15" s="81"/>
    </row>
    <row r="16" spans="1:11" ht="15.75">
      <c r="A16" s="170"/>
      <c r="B16" s="84" t="s">
        <v>118</v>
      </c>
      <c r="C16" s="79" t="s">
        <v>114</v>
      </c>
      <c r="D16" s="27"/>
      <c r="E16" s="80">
        <f>SUM(F16+K16)</f>
        <v>4000</v>
      </c>
      <c r="F16" s="80">
        <f>SUM(F17)</f>
        <v>4000</v>
      </c>
      <c r="G16" s="81"/>
      <c r="H16" s="81"/>
      <c r="I16" s="81"/>
      <c r="J16" s="81"/>
      <c r="K16" s="81"/>
    </row>
    <row r="17" spans="1:11" ht="15.75">
      <c r="A17" s="170"/>
      <c r="B17" s="82" t="s">
        <v>119</v>
      </c>
      <c r="C17" s="27"/>
      <c r="D17" s="27" t="s">
        <v>120</v>
      </c>
      <c r="E17" s="83">
        <f aca="true" t="shared" si="0" ref="E17:E32">SUM(F17+K17)</f>
        <v>4000</v>
      </c>
      <c r="F17" s="81">
        <v>4000</v>
      </c>
      <c r="G17" s="81"/>
      <c r="H17" s="81"/>
      <c r="I17" s="81"/>
      <c r="J17" s="81"/>
      <c r="K17" s="81"/>
    </row>
    <row r="18" spans="1:11" ht="15.75">
      <c r="A18" s="170"/>
      <c r="B18" s="84" t="s">
        <v>121</v>
      </c>
      <c r="C18" s="79">
        <v>700</v>
      </c>
      <c r="D18" s="27"/>
      <c r="E18" s="80">
        <f t="shared" si="0"/>
        <v>40000</v>
      </c>
      <c r="F18" s="80">
        <f>SUM(F19)</f>
        <v>40000</v>
      </c>
      <c r="G18" s="81"/>
      <c r="H18" s="81"/>
      <c r="I18" s="81"/>
      <c r="J18" s="81"/>
      <c r="K18" s="81"/>
    </row>
    <row r="19" spans="1:11" ht="26.25">
      <c r="A19" s="170"/>
      <c r="B19" s="82" t="s">
        <v>122</v>
      </c>
      <c r="C19" s="27"/>
      <c r="D19" s="27">
        <v>70005</v>
      </c>
      <c r="E19" s="83">
        <f t="shared" si="0"/>
        <v>40000</v>
      </c>
      <c r="F19" s="81">
        <v>40000</v>
      </c>
      <c r="G19" s="81"/>
      <c r="H19" s="81"/>
      <c r="I19" s="81"/>
      <c r="J19" s="81"/>
      <c r="K19" s="81"/>
    </row>
    <row r="20" spans="1:11" ht="15.75">
      <c r="A20" s="170"/>
      <c r="B20" s="84" t="s">
        <v>123</v>
      </c>
      <c r="C20" s="79">
        <v>710</v>
      </c>
      <c r="D20" s="27"/>
      <c r="E20" s="80">
        <f t="shared" si="0"/>
        <v>216000</v>
      </c>
      <c r="F20" s="80">
        <f>SUM(F21:F23)</f>
        <v>216000</v>
      </c>
      <c r="G20" s="80">
        <f>SUM(G21:G23)</f>
        <v>122879</v>
      </c>
      <c r="H20" s="81"/>
      <c r="I20" s="81"/>
      <c r="J20" s="81"/>
      <c r="K20" s="81"/>
    </row>
    <row r="21" spans="1:11" ht="26.25">
      <c r="A21" s="170"/>
      <c r="B21" s="82" t="s">
        <v>124</v>
      </c>
      <c r="C21" s="27"/>
      <c r="D21" s="27">
        <v>71013</v>
      </c>
      <c r="E21" s="83">
        <f t="shared" si="0"/>
        <v>53000</v>
      </c>
      <c r="F21" s="81">
        <v>53000</v>
      </c>
      <c r="G21" s="81"/>
      <c r="H21" s="81"/>
      <c r="I21" s="81"/>
      <c r="J21" s="81"/>
      <c r="K21" s="81"/>
    </row>
    <row r="22" spans="1:11" ht="26.25">
      <c r="A22" s="170"/>
      <c r="B22" s="82" t="s">
        <v>125</v>
      </c>
      <c r="C22" s="27"/>
      <c r="D22" s="27">
        <v>71014</v>
      </c>
      <c r="E22" s="83">
        <f t="shared" si="0"/>
        <v>19000</v>
      </c>
      <c r="F22" s="81">
        <v>19000</v>
      </c>
      <c r="G22" s="81"/>
      <c r="H22" s="81"/>
      <c r="I22" s="81"/>
      <c r="J22" s="81"/>
      <c r="K22" s="81"/>
    </row>
    <row r="23" spans="1:11" ht="15.75">
      <c r="A23" s="170"/>
      <c r="B23" s="82" t="s">
        <v>126</v>
      </c>
      <c r="C23" s="27"/>
      <c r="D23" s="27">
        <v>71015</v>
      </c>
      <c r="E23" s="83">
        <f t="shared" si="0"/>
        <v>144000</v>
      </c>
      <c r="F23" s="81">
        <v>144000</v>
      </c>
      <c r="G23" s="81">
        <v>122879</v>
      </c>
      <c r="H23" s="81"/>
      <c r="I23" s="81"/>
      <c r="J23" s="81"/>
      <c r="K23" s="81"/>
    </row>
    <row r="24" spans="1:11" ht="15.75">
      <c r="A24" s="170"/>
      <c r="B24" s="84" t="s">
        <v>127</v>
      </c>
      <c r="C24" s="79">
        <v>750</v>
      </c>
      <c r="D24" s="27"/>
      <c r="E24" s="80">
        <f t="shared" si="0"/>
        <v>160210</v>
      </c>
      <c r="F24" s="80">
        <f>SUM(F25:F26)</f>
        <v>160210</v>
      </c>
      <c r="G24" s="80">
        <f>SUM(G25:G26)</f>
        <v>151210</v>
      </c>
      <c r="H24" s="81"/>
      <c r="I24" s="81"/>
      <c r="J24" s="81"/>
      <c r="K24" s="81"/>
    </row>
    <row r="25" spans="1:11" ht="15.75">
      <c r="A25" s="170"/>
      <c r="B25" s="82" t="s">
        <v>128</v>
      </c>
      <c r="C25" s="27"/>
      <c r="D25" s="27">
        <v>75011</v>
      </c>
      <c r="E25" s="83">
        <f t="shared" si="0"/>
        <v>136210</v>
      </c>
      <c r="F25" s="81">
        <v>136210</v>
      </c>
      <c r="G25" s="81">
        <v>136210</v>
      </c>
      <c r="H25" s="81"/>
      <c r="I25" s="81"/>
      <c r="J25" s="81"/>
      <c r="K25" s="81"/>
    </row>
    <row r="26" spans="1:11" ht="15.75">
      <c r="A26" s="170"/>
      <c r="B26" s="82" t="s">
        <v>129</v>
      </c>
      <c r="C26" s="27"/>
      <c r="D26" s="27">
        <v>75045</v>
      </c>
      <c r="E26" s="83">
        <f t="shared" si="0"/>
        <v>24000</v>
      </c>
      <c r="F26" s="81">
        <v>24000</v>
      </c>
      <c r="G26" s="81">
        <v>15000</v>
      </c>
      <c r="H26" s="81"/>
      <c r="I26" s="81"/>
      <c r="J26" s="81"/>
      <c r="K26" s="81"/>
    </row>
    <row r="27" spans="1:11" ht="31.5">
      <c r="A27" s="170"/>
      <c r="B27" s="84" t="s">
        <v>130</v>
      </c>
      <c r="C27" s="79">
        <v>754</v>
      </c>
      <c r="D27" s="79"/>
      <c r="E27" s="80">
        <f t="shared" si="0"/>
        <v>2194000</v>
      </c>
      <c r="F27" s="80">
        <f>SUM(F28)</f>
        <v>1944000</v>
      </c>
      <c r="G27" s="80">
        <f>SUM(G28)</f>
        <v>1470592</v>
      </c>
      <c r="H27" s="80"/>
      <c r="I27" s="80"/>
      <c r="J27" s="80"/>
      <c r="K27" s="80">
        <f>SUM(K28)</f>
        <v>250000</v>
      </c>
    </row>
    <row r="28" spans="1:11" ht="26.25">
      <c r="A28" s="170"/>
      <c r="B28" s="82" t="s">
        <v>131</v>
      </c>
      <c r="C28" s="27"/>
      <c r="D28" s="27">
        <v>75411</v>
      </c>
      <c r="E28" s="83">
        <f t="shared" si="0"/>
        <v>2194000</v>
      </c>
      <c r="F28" s="81">
        <v>1944000</v>
      </c>
      <c r="G28" s="81">
        <v>1470592</v>
      </c>
      <c r="H28" s="81"/>
      <c r="I28" s="81"/>
      <c r="J28" s="81"/>
      <c r="K28" s="81">
        <v>250000</v>
      </c>
    </row>
    <row r="29" spans="1:11" ht="15.75">
      <c r="A29" s="170"/>
      <c r="B29" s="84" t="s">
        <v>142</v>
      </c>
      <c r="C29" s="79">
        <v>851</v>
      </c>
      <c r="D29" s="27"/>
      <c r="E29" s="80">
        <f t="shared" si="0"/>
        <v>748000</v>
      </c>
      <c r="F29" s="80">
        <f>SUM(F30)</f>
        <v>748000</v>
      </c>
      <c r="G29" s="81"/>
      <c r="H29" s="81"/>
      <c r="I29" s="81"/>
      <c r="J29" s="81"/>
      <c r="K29" s="81"/>
    </row>
    <row r="30" spans="1:11" ht="51.75">
      <c r="A30" s="170"/>
      <c r="B30" s="82" t="s">
        <v>143</v>
      </c>
      <c r="C30" s="27"/>
      <c r="D30" s="27">
        <v>85156</v>
      </c>
      <c r="E30" s="83">
        <f t="shared" si="0"/>
        <v>748000</v>
      </c>
      <c r="F30" s="81">
        <v>748000</v>
      </c>
      <c r="G30" s="81"/>
      <c r="H30" s="81"/>
      <c r="I30" s="81"/>
      <c r="J30" s="81"/>
      <c r="K30" s="81"/>
    </row>
    <row r="31" spans="1:11" ht="15.75">
      <c r="A31" s="170"/>
      <c r="B31" s="84" t="s">
        <v>145</v>
      </c>
      <c r="C31" s="79">
        <v>852</v>
      </c>
      <c r="D31" s="79"/>
      <c r="E31" s="80">
        <f t="shared" si="0"/>
        <v>78000</v>
      </c>
      <c r="F31" s="80">
        <f>SUM(F33+F32)</f>
        <v>78000</v>
      </c>
      <c r="G31" s="80"/>
      <c r="H31" s="81"/>
      <c r="I31" s="81"/>
      <c r="J31" s="81"/>
      <c r="K31" s="81"/>
    </row>
    <row r="32" spans="1:11" ht="15.75">
      <c r="A32" s="170"/>
      <c r="B32" s="82" t="s">
        <v>148</v>
      </c>
      <c r="C32" s="27"/>
      <c r="D32" s="27">
        <v>85203</v>
      </c>
      <c r="E32" s="83">
        <f t="shared" si="0"/>
        <v>77000</v>
      </c>
      <c r="F32" s="81">
        <v>77000</v>
      </c>
      <c r="G32" s="80"/>
      <c r="H32" s="81"/>
      <c r="I32" s="81"/>
      <c r="J32" s="81"/>
      <c r="K32" s="81"/>
    </row>
    <row r="33" spans="1:11" ht="39">
      <c r="A33" s="170"/>
      <c r="B33" s="82" t="s">
        <v>149</v>
      </c>
      <c r="C33" s="27"/>
      <c r="D33" s="27">
        <v>85212</v>
      </c>
      <c r="E33" s="83">
        <f>SUM(F33+K33)</f>
        <v>1000</v>
      </c>
      <c r="F33" s="81">
        <v>1000</v>
      </c>
      <c r="G33" s="81"/>
      <c r="H33" s="81"/>
      <c r="I33" s="81"/>
      <c r="J33" s="81"/>
      <c r="K33" s="81"/>
    </row>
    <row r="34" spans="1:11" ht="31.5">
      <c r="A34" s="170"/>
      <c r="B34" s="84" t="s">
        <v>151</v>
      </c>
      <c r="C34" s="79">
        <v>853</v>
      </c>
      <c r="D34" s="79"/>
      <c r="E34" s="80">
        <f>SUM(F34)</f>
        <v>133000</v>
      </c>
      <c r="F34" s="80">
        <f>SUM(F35:F35)</f>
        <v>133000</v>
      </c>
      <c r="G34" s="80">
        <f>SUM(G35:G35)</f>
        <v>130750</v>
      </c>
      <c r="H34" s="81"/>
      <c r="I34" s="81"/>
      <c r="J34" s="81"/>
      <c r="K34" s="81"/>
    </row>
    <row r="35" spans="1:11" ht="26.25">
      <c r="A35" s="170"/>
      <c r="B35" s="82" t="s">
        <v>152</v>
      </c>
      <c r="C35" s="27"/>
      <c r="D35" s="27">
        <v>85321</v>
      </c>
      <c r="E35" s="83">
        <f>SUM(F35+K35)</f>
        <v>133000</v>
      </c>
      <c r="F35" s="81">
        <v>133000</v>
      </c>
      <c r="G35" s="81">
        <v>130750</v>
      </c>
      <c r="H35" s="81"/>
      <c r="I35" s="81"/>
      <c r="J35" s="81"/>
      <c r="K35" s="81"/>
    </row>
    <row r="37" ht="15.75">
      <c r="J37" s="4"/>
    </row>
    <row r="38" ht="15.75">
      <c r="J38" s="4"/>
    </row>
  </sheetData>
  <mergeCells count="13">
    <mergeCell ref="F10:F11"/>
    <mergeCell ref="G10:J10"/>
    <mergeCell ref="A13:A35"/>
    <mergeCell ref="A6:K6"/>
    <mergeCell ref="A8:A11"/>
    <mergeCell ref="B8:B11"/>
    <mergeCell ref="C8:D8"/>
    <mergeCell ref="E8:K8"/>
    <mergeCell ref="C9:C11"/>
    <mergeCell ref="D9:D11"/>
    <mergeCell ref="E9:E11"/>
    <mergeCell ref="F9:J9"/>
    <mergeCell ref="K9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1">
      <selection activeCell="I7" sqref="I7"/>
    </sheetView>
  </sheetViews>
  <sheetFormatPr defaultColWidth="9.00390625" defaultRowHeight="12.75"/>
  <cols>
    <col min="1" max="1" width="4.375" style="1" customWidth="1"/>
    <col min="2" max="2" width="30.875" style="1" customWidth="1"/>
    <col min="3" max="3" width="6.375" style="1" customWidth="1"/>
    <col min="4" max="4" width="9.00390625" style="1" customWidth="1"/>
    <col min="5" max="5" width="12.75390625" style="1" customWidth="1"/>
    <col min="6" max="6" width="9.375" style="1" customWidth="1"/>
    <col min="7" max="7" width="12.75390625" style="1" customWidth="1"/>
    <col min="8" max="8" width="7.625" style="1" customWidth="1"/>
    <col min="9" max="9" width="8.75390625" style="1" customWidth="1"/>
    <col min="10" max="10" width="12.125" style="1" customWidth="1"/>
    <col min="11" max="11" width="9.75390625" style="1" customWidth="1"/>
    <col min="12" max="16384" width="9.125" style="1" customWidth="1"/>
  </cols>
  <sheetData>
    <row r="1" ht="15.75">
      <c r="I1" s="1" t="s">
        <v>247</v>
      </c>
    </row>
    <row r="2" ht="15.75">
      <c r="I2" s="1" t="s">
        <v>291</v>
      </c>
    </row>
    <row r="3" spans="4:9" ht="15.75">
      <c r="D3" s="2"/>
      <c r="E3" s="2"/>
      <c r="F3" s="2"/>
      <c r="G3" s="2"/>
      <c r="I3" s="1" t="s">
        <v>237</v>
      </c>
    </row>
    <row r="4" ht="15.75">
      <c r="I4" s="1" t="s">
        <v>288</v>
      </c>
    </row>
    <row r="6" spans="1:11" ht="15.75" customHeight="1">
      <c r="A6" s="160" t="s">
        <v>79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ht="15.75">
      <c r="K7" s="3" t="s">
        <v>6</v>
      </c>
    </row>
    <row r="8" spans="1:11" s="30" customFormat="1" ht="12.75">
      <c r="A8" s="168" t="s">
        <v>2</v>
      </c>
      <c r="B8" s="168" t="s">
        <v>8</v>
      </c>
      <c r="C8" s="167" t="s">
        <v>9</v>
      </c>
      <c r="D8" s="167"/>
      <c r="E8" s="167" t="s">
        <v>12</v>
      </c>
      <c r="F8" s="167"/>
      <c r="G8" s="167"/>
      <c r="H8" s="167"/>
      <c r="I8" s="167"/>
      <c r="J8" s="167"/>
      <c r="K8" s="167"/>
    </row>
    <row r="9" spans="1:11" s="30" customFormat="1" ht="16.5" customHeight="1">
      <c r="A9" s="168"/>
      <c r="B9" s="168"/>
      <c r="C9" s="167" t="s">
        <v>10</v>
      </c>
      <c r="D9" s="167" t="s">
        <v>11</v>
      </c>
      <c r="E9" s="168" t="s">
        <v>13</v>
      </c>
      <c r="F9" s="167" t="s">
        <v>14</v>
      </c>
      <c r="G9" s="167"/>
      <c r="H9" s="167"/>
      <c r="I9" s="167"/>
      <c r="J9" s="167"/>
      <c r="K9" s="168" t="s">
        <v>21</v>
      </c>
    </row>
    <row r="10" spans="1:11" s="31" customFormat="1" ht="15" customHeight="1">
      <c r="A10" s="168"/>
      <c r="B10" s="168"/>
      <c r="C10" s="167"/>
      <c r="D10" s="167"/>
      <c r="E10" s="168"/>
      <c r="F10" s="168" t="s">
        <v>15</v>
      </c>
      <c r="G10" s="168" t="s">
        <v>16</v>
      </c>
      <c r="H10" s="168"/>
      <c r="I10" s="168"/>
      <c r="J10" s="168"/>
      <c r="K10" s="168"/>
    </row>
    <row r="11" spans="1:11" s="31" customFormat="1" ht="25.5">
      <c r="A11" s="168"/>
      <c r="B11" s="168"/>
      <c r="C11" s="167"/>
      <c r="D11" s="167"/>
      <c r="E11" s="168"/>
      <c r="F11" s="168"/>
      <c r="G11" s="29" t="s">
        <v>17</v>
      </c>
      <c r="H11" s="29" t="s">
        <v>18</v>
      </c>
      <c r="I11" s="29" t="s">
        <v>19</v>
      </c>
      <c r="J11" s="29" t="s">
        <v>20</v>
      </c>
      <c r="K11" s="168"/>
    </row>
    <row r="12" spans="1:11" s="22" customFormat="1" ht="11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1" ht="47.25">
      <c r="A13" s="169" t="s">
        <v>26</v>
      </c>
      <c r="B13" s="75" t="s">
        <v>27</v>
      </c>
      <c r="C13" s="51"/>
      <c r="D13" s="51"/>
      <c r="E13" s="113">
        <f>SUM(F13+K13)</f>
        <v>2010</v>
      </c>
      <c r="F13" s="114">
        <f>SUM(F14)</f>
        <v>2010</v>
      </c>
      <c r="G13" s="114">
        <f>SUM(G14)</f>
        <v>2010</v>
      </c>
      <c r="H13" s="81"/>
      <c r="I13" s="81"/>
      <c r="J13" s="81"/>
      <c r="K13" s="81"/>
    </row>
    <row r="14" spans="1:11" ht="15.75">
      <c r="A14" s="170"/>
      <c r="B14" s="84" t="s">
        <v>127</v>
      </c>
      <c r="C14" s="79">
        <v>750</v>
      </c>
      <c r="D14" s="27"/>
      <c r="E14" s="80">
        <f>SUM(F14+K14)</f>
        <v>2010</v>
      </c>
      <c r="F14" s="80">
        <v>2010</v>
      </c>
      <c r="G14" s="80">
        <v>2010</v>
      </c>
      <c r="H14" s="81"/>
      <c r="I14" s="81"/>
      <c r="J14" s="81"/>
      <c r="K14" s="81"/>
    </row>
    <row r="15" spans="1:11" ht="15.75">
      <c r="A15" s="170"/>
      <c r="B15" s="82" t="s">
        <v>128</v>
      </c>
      <c r="C15" s="27"/>
      <c r="D15" s="27">
        <v>75011</v>
      </c>
      <c r="E15" s="83">
        <f>SUM(F15+K15)</f>
        <v>138220</v>
      </c>
      <c r="F15" s="81">
        <v>138220</v>
      </c>
      <c r="G15" s="81">
        <v>138220</v>
      </c>
      <c r="H15" s="81"/>
      <c r="I15" s="81"/>
      <c r="J15" s="81"/>
      <c r="K15" s="81"/>
    </row>
    <row r="17" ht="15.75">
      <c r="J17" s="4"/>
    </row>
    <row r="18" ht="15.75">
      <c r="J18" s="4"/>
    </row>
  </sheetData>
  <mergeCells count="13">
    <mergeCell ref="F10:F11"/>
    <mergeCell ref="G10:J10"/>
    <mergeCell ref="A13:A15"/>
    <mergeCell ref="A6:K6"/>
    <mergeCell ref="A8:A11"/>
    <mergeCell ref="B8:B11"/>
    <mergeCell ref="C8:D8"/>
    <mergeCell ref="E8:K8"/>
    <mergeCell ref="C9:C11"/>
    <mergeCell ref="D9:D11"/>
    <mergeCell ref="E9:E11"/>
    <mergeCell ref="F9:J9"/>
    <mergeCell ref="K9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1">
      <selection activeCell="G5" sqref="G5"/>
    </sheetView>
  </sheetViews>
  <sheetFormatPr defaultColWidth="9.00390625" defaultRowHeight="12.75"/>
  <cols>
    <col min="1" max="1" width="4.375" style="1" customWidth="1"/>
    <col min="2" max="2" width="31.375" style="1" customWidth="1"/>
    <col min="3" max="3" width="7.375" style="1" customWidth="1"/>
    <col min="4" max="4" width="7.875" style="1" customWidth="1"/>
    <col min="5" max="5" width="10.625" style="1" customWidth="1"/>
    <col min="6" max="6" width="10.875" style="1" customWidth="1"/>
    <col min="7" max="7" width="12.625" style="1" customWidth="1"/>
    <col min="8" max="8" width="9.25390625" style="1" customWidth="1"/>
    <col min="9" max="9" width="8.75390625" style="1" customWidth="1"/>
    <col min="10" max="10" width="12.125" style="1" customWidth="1"/>
    <col min="11" max="11" width="12.375" style="1" customWidth="1"/>
    <col min="12" max="16384" width="9.125" style="1" customWidth="1"/>
  </cols>
  <sheetData>
    <row r="1" ht="15.75">
      <c r="I1" s="1" t="s">
        <v>247</v>
      </c>
    </row>
    <row r="2" ht="15.75">
      <c r="I2" s="1" t="s">
        <v>291</v>
      </c>
    </row>
    <row r="3" spans="4:9" ht="15.75">
      <c r="D3" s="2"/>
      <c r="E3" s="2"/>
      <c r="F3" s="2"/>
      <c r="G3" s="2"/>
      <c r="I3" s="1" t="s">
        <v>237</v>
      </c>
    </row>
    <row r="4" ht="15.75">
      <c r="I4" s="1" t="s">
        <v>288</v>
      </c>
    </row>
    <row r="6" spans="1:11" ht="15.75" customHeight="1">
      <c r="A6" s="160" t="s">
        <v>79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ht="15.75">
      <c r="K7" s="3" t="s">
        <v>6</v>
      </c>
    </row>
    <row r="8" spans="1:11" s="30" customFormat="1" ht="12.75">
      <c r="A8" s="168" t="s">
        <v>2</v>
      </c>
      <c r="B8" s="168" t="s">
        <v>8</v>
      </c>
      <c r="C8" s="167" t="s">
        <v>9</v>
      </c>
      <c r="D8" s="167"/>
      <c r="E8" s="167" t="s">
        <v>12</v>
      </c>
      <c r="F8" s="167"/>
      <c r="G8" s="167"/>
      <c r="H8" s="167"/>
      <c r="I8" s="167"/>
      <c r="J8" s="167"/>
      <c r="K8" s="167"/>
    </row>
    <row r="9" spans="1:11" s="30" customFormat="1" ht="16.5" customHeight="1">
      <c r="A9" s="168"/>
      <c r="B9" s="168"/>
      <c r="C9" s="167" t="s">
        <v>10</v>
      </c>
      <c r="D9" s="167" t="s">
        <v>11</v>
      </c>
      <c r="E9" s="168" t="s">
        <v>13</v>
      </c>
      <c r="F9" s="167" t="s">
        <v>14</v>
      </c>
      <c r="G9" s="167"/>
      <c r="H9" s="167"/>
      <c r="I9" s="167"/>
      <c r="J9" s="167"/>
      <c r="K9" s="168" t="s">
        <v>21</v>
      </c>
    </row>
    <row r="10" spans="1:11" s="31" customFormat="1" ht="15" customHeight="1">
      <c r="A10" s="168"/>
      <c r="B10" s="168"/>
      <c r="C10" s="167"/>
      <c r="D10" s="167"/>
      <c r="E10" s="168"/>
      <c r="F10" s="168" t="s">
        <v>15</v>
      </c>
      <c r="G10" s="168" t="s">
        <v>16</v>
      </c>
      <c r="H10" s="168"/>
      <c r="I10" s="168"/>
      <c r="J10" s="168"/>
      <c r="K10" s="168"/>
    </row>
    <row r="11" spans="1:11" s="31" customFormat="1" ht="25.5">
      <c r="A11" s="168"/>
      <c r="B11" s="168"/>
      <c r="C11" s="167"/>
      <c r="D11" s="167"/>
      <c r="E11" s="168"/>
      <c r="F11" s="168"/>
      <c r="G11" s="29" t="s">
        <v>17</v>
      </c>
      <c r="H11" s="29" t="s">
        <v>18</v>
      </c>
      <c r="I11" s="29" t="s">
        <v>19</v>
      </c>
      <c r="J11" s="29" t="s">
        <v>20</v>
      </c>
      <c r="K11" s="168"/>
    </row>
    <row r="12" spans="1:11" s="22" customFormat="1" ht="11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1" ht="63">
      <c r="A13" s="169" t="s">
        <v>28</v>
      </c>
      <c r="B13" s="108" t="s">
        <v>29</v>
      </c>
      <c r="C13" s="27"/>
      <c r="D13" s="27"/>
      <c r="E13" s="113">
        <f>SUM(F13+K13)</f>
        <v>1374457</v>
      </c>
      <c r="F13" s="113">
        <f>SUM(F14+F16)</f>
        <v>1156000</v>
      </c>
      <c r="G13" s="113"/>
      <c r="H13" s="113">
        <f>SUM(H14+H16)</f>
        <v>51000</v>
      </c>
      <c r="I13" s="113"/>
      <c r="J13" s="113"/>
      <c r="K13" s="113">
        <v>218457</v>
      </c>
    </row>
    <row r="14" spans="1:11" ht="15.75">
      <c r="A14" s="170"/>
      <c r="B14" s="84" t="s">
        <v>183</v>
      </c>
      <c r="C14" s="79">
        <v>600</v>
      </c>
      <c r="D14" s="27"/>
      <c r="E14" s="80">
        <f>SUM(F14+K14)</f>
        <v>1323457</v>
      </c>
      <c r="F14" s="80">
        <f>SUM(F15)</f>
        <v>1105000</v>
      </c>
      <c r="G14" s="80"/>
      <c r="H14" s="81"/>
      <c r="I14" s="81"/>
      <c r="J14" s="81"/>
      <c r="K14" s="80">
        <f>K15</f>
        <v>218457</v>
      </c>
    </row>
    <row r="15" spans="1:11" ht="15.75">
      <c r="A15" s="170"/>
      <c r="B15" s="82" t="s">
        <v>185</v>
      </c>
      <c r="C15" s="27"/>
      <c r="D15" s="27">
        <v>60014</v>
      </c>
      <c r="E15" s="83">
        <f>SUM(F15+K15)</f>
        <v>1323457</v>
      </c>
      <c r="F15" s="81">
        <v>1105000</v>
      </c>
      <c r="G15" s="81"/>
      <c r="H15" s="81"/>
      <c r="I15" s="81"/>
      <c r="J15" s="81"/>
      <c r="K15" s="81">
        <v>218457</v>
      </c>
    </row>
    <row r="16" spans="2:11" ht="31.5">
      <c r="B16" s="78" t="s">
        <v>175</v>
      </c>
      <c r="C16" s="79">
        <v>921</v>
      </c>
      <c r="D16" s="27"/>
      <c r="E16" s="80">
        <f>SUM(F16+K16)</f>
        <v>51000</v>
      </c>
      <c r="F16" s="80">
        <f>SUM(F17:F18)</f>
        <v>51000</v>
      </c>
      <c r="G16" s="80"/>
      <c r="H16" s="80">
        <f>SUM(H17:H18)</f>
        <v>51000</v>
      </c>
      <c r="I16" s="81"/>
      <c r="J16" s="81"/>
      <c r="K16" s="81"/>
    </row>
    <row r="17" spans="2:11" ht="26.25">
      <c r="B17" s="82" t="s">
        <v>176</v>
      </c>
      <c r="C17" s="27"/>
      <c r="D17" s="27">
        <v>92109</v>
      </c>
      <c r="E17" s="83">
        <f>SUM(F17)</f>
        <v>35000</v>
      </c>
      <c r="F17" s="81">
        <v>35000</v>
      </c>
      <c r="G17" s="81"/>
      <c r="H17" s="81">
        <v>35000</v>
      </c>
      <c r="I17" s="81"/>
      <c r="J17" s="81"/>
      <c r="K17" s="81"/>
    </row>
    <row r="18" spans="2:11" ht="15.75">
      <c r="B18" s="82" t="s">
        <v>177</v>
      </c>
      <c r="C18" s="27"/>
      <c r="D18" s="27">
        <v>92119</v>
      </c>
      <c r="E18" s="83">
        <f>SUM(F18)</f>
        <v>16000</v>
      </c>
      <c r="F18" s="81">
        <v>16000</v>
      </c>
      <c r="G18" s="81"/>
      <c r="H18" s="81">
        <v>16000</v>
      </c>
      <c r="I18" s="81"/>
      <c r="J18" s="81"/>
      <c r="K18" s="81"/>
    </row>
  </sheetData>
  <mergeCells count="13">
    <mergeCell ref="A13:A15"/>
    <mergeCell ref="F10:F11"/>
    <mergeCell ref="G10:J10"/>
    <mergeCell ref="A6:K6"/>
    <mergeCell ref="A8:A11"/>
    <mergeCell ref="B8:B11"/>
    <mergeCell ref="C8:D8"/>
    <mergeCell ref="E8:K8"/>
    <mergeCell ref="C9:C11"/>
    <mergeCell ref="D9:D11"/>
    <mergeCell ref="E9:E11"/>
    <mergeCell ref="F9:J9"/>
    <mergeCell ref="K9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5" sqref="F5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7.125" style="1" customWidth="1"/>
    <col min="6" max="6" width="18.75390625" style="1" customWidth="1"/>
    <col min="7" max="7" width="18.625" style="1" customWidth="1"/>
    <col min="8" max="16384" width="9.125" style="1" customWidth="1"/>
  </cols>
  <sheetData>
    <row r="1" ht="15.75">
      <c r="F1" s="1" t="s">
        <v>30</v>
      </c>
    </row>
    <row r="2" spans="2:6" ht="16.5">
      <c r="B2" s="7" t="s">
        <v>31</v>
      </c>
      <c r="F2" s="1" t="s">
        <v>291</v>
      </c>
    </row>
    <row r="3" spans="3:6" ht="15.75">
      <c r="C3" s="1" t="s">
        <v>32</v>
      </c>
      <c r="F3" s="1" t="s">
        <v>237</v>
      </c>
    </row>
    <row r="4" ht="15.75">
      <c r="F4" s="1" t="s">
        <v>288</v>
      </c>
    </row>
    <row r="5" ht="15.75">
      <c r="G5" s="118" t="s">
        <v>239</v>
      </c>
    </row>
    <row r="6" spans="1:7" s="12" customFormat="1" ht="30.75" customHeight="1">
      <c r="A6" s="15" t="s">
        <v>2</v>
      </c>
      <c r="B6" s="153" t="s">
        <v>33</v>
      </c>
      <c r="C6" s="153"/>
      <c r="D6" s="153"/>
      <c r="E6" s="153"/>
      <c r="F6" s="180"/>
      <c r="G6" s="11" t="s">
        <v>34</v>
      </c>
    </row>
    <row r="7" spans="1:7" ht="15.75" customHeight="1">
      <c r="A7" s="16" t="s">
        <v>35</v>
      </c>
      <c r="B7" s="183" t="s">
        <v>60</v>
      </c>
      <c r="C7" s="183"/>
      <c r="D7" s="183"/>
      <c r="E7" s="183"/>
      <c r="F7" s="184"/>
      <c r="G7" s="109"/>
    </row>
    <row r="8" spans="1:7" ht="27.75" customHeight="1">
      <c r="A8" s="17" t="s">
        <v>36</v>
      </c>
      <c r="B8" s="171" t="s">
        <v>61</v>
      </c>
      <c r="C8" s="171"/>
      <c r="D8" s="171"/>
      <c r="E8" s="171"/>
      <c r="F8" s="172"/>
      <c r="G8" s="122">
        <v>0</v>
      </c>
    </row>
    <row r="9" spans="1:7" ht="15.75">
      <c r="A9" s="17" t="s">
        <v>37</v>
      </c>
      <c r="B9" s="171" t="s">
        <v>106</v>
      </c>
      <c r="C9" s="171"/>
      <c r="D9" s="171"/>
      <c r="E9" s="171"/>
      <c r="F9" s="172"/>
      <c r="G9" s="46"/>
    </row>
    <row r="10" spans="1:7" ht="15.75">
      <c r="A10" s="17"/>
      <c r="B10" s="171" t="s">
        <v>103</v>
      </c>
      <c r="C10" s="171"/>
      <c r="D10" s="171"/>
      <c r="E10" s="171"/>
      <c r="F10" s="172"/>
      <c r="G10" s="46"/>
    </row>
    <row r="11" spans="1:7" ht="30" customHeight="1">
      <c r="A11" s="65" t="s">
        <v>104</v>
      </c>
      <c r="B11" s="173" t="s">
        <v>107</v>
      </c>
      <c r="C11" s="173"/>
      <c r="D11" s="173"/>
      <c r="E11" s="173"/>
      <c r="F11" s="174"/>
      <c r="G11" s="46"/>
    </row>
    <row r="12" spans="1:7" ht="30.75" customHeight="1">
      <c r="A12" s="65" t="s">
        <v>105</v>
      </c>
      <c r="B12" s="173" t="s">
        <v>110</v>
      </c>
      <c r="C12" s="173"/>
      <c r="D12" s="173"/>
      <c r="E12" s="173"/>
      <c r="F12" s="174"/>
      <c r="G12" s="46"/>
    </row>
    <row r="13" spans="1:7" ht="15" customHeight="1">
      <c r="A13" s="17" t="s">
        <v>38</v>
      </c>
      <c r="B13" s="171" t="s">
        <v>62</v>
      </c>
      <c r="C13" s="171"/>
      <c r="D13" s="171"/>
      <c r="E13" s="171"/>
      <c r="F13" s="172"/>
      <c r="G13" s="42"/>
    </row>
    <row r="14" spans="1:7" ht="30.75" customHeight="1">
      <c r="A14" s="17" t="s">
        <v>39</v>
      </c>
      <c r="B14" s="171" t="s">
        <v>63</v>
      </c>
      <c r="C14" s="171"/>
      <c r="D14" s="171"/>
      <c r="E14" s="171"/>
      <c r="F14" s="172"/>
      <c r="G14" s="42"/>
    </row>
    <row r="15" spans="1:7" ht="46.5" customHeight="1">
      <c r="A15" s="17" t="s">
        <v>40</v>
      </c>
      <c r="B15" s="177" t="s">
        <v>64</v>
      </c>
      <c r="C15" s="177"/>
      <c r="D15" s="177"/>
      <c r="E15" s="177"/>
      <c r="F15" s="178"/>
      <c r="G15" s="47"/>
    </row>
    <row r="16" spans="1:7" s="13" customFormat="1" ht="30.75" customHeight="1">
      <c r="A16" s="14"/>
      <c r="B16" s="179" t="s">
        <v>41</v>
      </c>
      <c r="C16" s="179"/>
      <c r="D16" s="179"/>
      <c r="E16" s="179"/>
      <c r="F16" s="154"/>
      <c r="G16" s="121">
        <v>0</v>
      </c>
    </row>
    <row r="17" spans="1:7" s="13" customFormat="1" ht="30.75" customHeight="1">
      <c r="A17" s="14"/>
      <c r="B17" s="153" t="s">
        <v>42</v>
      </c>
      <c r="C17" s="153"/>
      <c r="D17" s="153"/>
      <c r="E17" s="153"/>
      <c r="F17" s="180"/>
      <c r="G17" s="44">
        <v>250000</v>
      </c>
    </row>
    <row r="18" spans="1:7" ht="15.75">
      <c r="A18" s="16" t="s">
        <v>35</v>
      </c>
      <c r="B18" s="181" t="s">
        <v>230</v>
      </c>
      <c r="C18" s="181"/>
      <c r="D18" s="181"/>
      <c r="E18" s="181"/>
      <c r="F18" s="182"/>
      <c r="G18" s="109" t="s">
        <v>231</v>
      </c>
    </row>
    <row r="19" spans="1:7" ht="15.75">
      <c r="A19" s="17"/>
      <c r="B19" s="175" t="s">
        <v>103</v>
      </c>
      <c r="C19" s="175"/>
      <c r="D19" s="175"/>
      <c r="E19" s="175"/>
      <c r="F19" s="176"/>
      <c r="G19" s="46"/>
    </row>
    <row r="20" spans="1:7" ht="28.5" customHeight="1">
      <c r="A20" s="65" t="s">
        <v>104</v>
      </c>
      <c r="B20" s="173" t="s">
        <v>108</v>
      </c>
      <c r="C20" s="173"/>
      <c r="D20" s="173"/>
      <c r="E20" s="173"/>
      <c r="F20" s="174"/>
      <c r="G20" s="46"/>
    </row>
    <row r="21" spans="1:7" ht="29.25" customHeight="1">
      <c r="A21" s="65" t="s">
        <v>105</v>
      </c>
      <c r="B21" s="173" t="s">
        <v>111</v>
      </c>
      <c r="C21" s="173"/>
      <c r="D21" s="173"/>
      <c r="E21" s="173"/>
      <c r="F21" s="174"/>
      <c r="G21" s="46"/>
    </row>
    <row r="22" spans="1:7" ht="15.75">
      <c r="A22" s="17" t="s">
        <v>36</v>
      </c>
      <c r="B22" s="175" t="s">
        <v>65</v>
      </c>
      <c r="C22" s="175"/>
      <c r="D22" s="175"/>
      <c r="E22" s="175"/>
      <c r="F22" s="176"/>
      <c r="G22" s="42"/>
    </row>
    <row r="23" spans="1:7" ht="15.75">
      <c r="A23" s="17" t="s">
        <v>37</v>
      </c>
      <c r="B23" s="175" t="s">
        <v>66</v>
      </c>
      <c r="C23" s="175"/>
      <c r="D23" s="175"/>
      <c r="E23" s="175"/>
      <c r="F23" s="176"/>
      <c r="G23" s="42"/>
    </row>
    <row r="24" spans="1:7" ht="15.75">
      <c r="A24" s="18" t="s">
        <v>38</v>
      </c>
      <c r="B24" s="151" t="s">
        <v>67</v>
      </c>
      <c r="C24" s="151"/>
      <c r="D24" s="151"/>
      <c r="E24" s="151"/>
      <c r="F24" s="152"/>
      <c r="G24" s="45"/>
    </row>
    <row r="25" spans="1:7" s="13" customFormat="1" ht="30.75" customHeight="1">
      <c r="A25" s="14"/>
      <c r="B25" s="155" t="s">
        <v>43</v>
      </c>
      <c r="C25" s="155"/>
      <c r="D25" s="155"/>
      <c r="E25" s="155"/>
      <c r="F25" s="156"/>
      <c r="G25" s="43">
        <v>250000</v>
      </c>
    </row>
    <row r="27" ht="15.75">
      <c r="G27" s="4"/>
    </row>
    <row r="28" ht="15.75">
      <c r="G28" s="4"/>
    </row>
    <row r="31" ht="18.75">
      <c r="A31" s="48"/>
    </row>
    <row r="32" ht="18.75">
      <c r="A32" s="48"/>
    </row>
  </sheetData>
  <mergeCells count="20">
    <mergeCell ref="B6:F6"/>
    <mergeCell ref="B7:F7"/>
    <mergeCell ref="B8:F8"/>
    <mergeCell ref="B9:F9"/>
    <mergeCell ref="B25:F25"/>
    <mergeCell ref="B24:F24"/>
    <mergeCell ref="B17:F17"/>
    <mergeCell ref="B18:F18"/>
    <mergeCell ref="B23:F23"/>
    <mergeCell ref="B22:F22"/>
    <mergeCell ref="B10:F10"/>
    <mergeCell ref="B12:F12"/>
    <mergeCell ref="B20:F20"/>
    <mergeCell ref="B21:F21"/>
    <mergeCell ref="B11:F11"/>
    <mergeCell ref="B19:F19"/>
    <mergeCell ref="B13:F13"/>
    <mergeCell ref="B14:F14"/>
    <mergeCell ref="B15:F15"/>
    <mergeCell ref="B16:F16"/>
  </mergeCells>
  <printOptions/>
  <pageMargins left="0.7874015748031497" right="0.7086614173228347" top="0.3937007874015748" bottom="0.7874015748031497" header="0.3937007874015748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H11" sqref="H11"/>
    </sheetView>
  </sheetViews>
  <sheetFormatPr defaultColWidth="9.00390625" defaultRowHeight="12.75"/>
  <cols>
    <col min="1" max="1" width="4.375" style="1" customWidth="1"/>
    <col min="2" max="2" width="25.375" style="1" customWidth="1"/>
    <col min="3" max="3" width="23.875" style="1" customWidth="1"/>
    <col min="4" max="4" width="7.25390625" style="1" customWidth="1"/>
    <col min="5" max="5" width="10.875" style="1" customWidth="1"/>
    <col min="6" max="6" width="12.25390625" style="1" customWidth="1"/>
    <col min="7" max="10" width="13.75390625" style="1" customWidth="1"/>
    <col min="11" max="16384" width="9.125" style="1" customWidth="1"/>
  </cols>
  <sheetData>
    <row r="1" ht="15.75">
      <c r="H1" s="1" t="s">
        <v>44</v>
      </c>
    </row>
    <row r="2" ht="16.5" customHeight="1">
      <c r="H2" s="1" t="s">
        <v>291</v>
      </c>
    </row>
    <row r="3" spans="6:8" ht="15.75">
      <c r="F3" s="2"/>
      <c r="H3" s="1" t="s">
        <v>237</v>
      </c>
    </row>
    <row r="4" ht="15.75">
      <c r="H4" s="1" t="s">
        <v>288</v>
      </c>
    </row>
    <row r="6" spans="1:10" ht="15.75" customHeight="1">
      <c r="A6" s="185" t="s">
        <v>80</v>
      </c>
      <c r="B6" s="186"/>
      <c r="C6" s="186"/>
      <c r="D6" s="186"/>
      <c r="E6" s="186"/>
      <c r="F6" s="186"/>
      <c r="G6" s="186"/>
      <c r="H6" s="186"/>
      <c r="I6" s="186"/>
      <c r="J6" s="186"/>
    </row>
    <row r="7" spans="1:10" ht="15.7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</row>
    <row r="8" spans="8:10" ht="15.75">
      <c r="H8" s="1" t="s">
        <v>289</v>
      </c>
      <c r="J8" s="118" t="s">
        <v>240</v>
      </c>
    </row>
    <row r="9" ht="0.75" customHeight="1">
      <c r="J9" s="3" t="s">
        <v>6</v>
      </c>
    </row>
    <row r="10" spans="1:10" s="31" customFormat="1" ht="12.75" customHeight="1">
      <c r="A10" s="192" t="s">
        <v>2</v>
      </c>
      <c r="B10" s="192" t="s">
        <v>76</v>
      </c>
      <c r="C10" s="192" t="s">
        <v>46</v>
      </c>
      <c r="D10" s="192" t="s">
        <v>10</v>
      </c>
      <c r="E10" s="192" t="s">
        <v>11</v>
      </c>
      <c r="F10" s="187" t="s">
        <v>82</v>
      </c>
      <c r="G10" s="189" t="s">
        <v>81</v>
      </c>
      <c r="H10" s="190"/>
      <c r="I10" s="190"/>
      <c r="J10" s="191"/>
    </row>
    <row r="11" spans="1:10" s="31" customFormat="1" ht="62.25" customHeight="1">
      <c r="A11" s="194"/>
      <c r="B11" s="194"/>
      <c r="C11" s="194"/>
      <c r="D11" s="194"/>
      <c r="E11" s="193"/>
      <c r="F11" s="188"/>
      <c r="G11" s="27" t="s">
        <v>68</v>
      </c>
      <c r="H11" s="27" t="s">
        <v>18</v>
      </c>
      <c r="I11" s="27" t="s">
        <v>69</v>
      </c>
      <c r="J11" s="27" t="s">
        <v>70</v>
      </c>
    </row>
    <row r="12" spans="1:10" s="22" customFormat="1" ht="11.25">
      <c r="A12" s="21">
        <v>1</v>
      </c>
      <c r="B12" s="21">
        <v>2</v>
      </c>
      <c r="C12" s="21">
        <v>3</v>
      </c>
      <c r="D12" s="21">
        <v>4</v>
      </c>
      <c r="E12" s="21"/>
      <c r="F12" s="21">
        <v>6</v>
      </c>
      <c r="G12" s="21">
        <v>8</v>
      </c>
      <c r="H12" s="21">
        <v>9</v>
      </c>
      <c r="I12" s="21">
        <v>10</v>
      </c>
      <c r="J12" s="21">
        <v>11</v>
      </c>
    </row>
    <row r="13" spans="1:10" s="22" customFormat="1" ht="25.5">
      <c r="A13" s="124">
        <v>1</v>
      </c>
      <c r="B13" s="53" t="s">
        <v>257</v>
      </c>
      <c r="C13" s="126" t="s">
        <v>258</v>
      </c>
      <c r="D13" s="125">
        <v>600</v>
      </c>
      <c r="E13" s="125">
        <v>60014</v>
      </c>
      <c r="F13" s="55">
        <f>SUM(G13+H13+I13+J13)</f>
        <v>33020</v>
      </c>
      <c r="G13" s="125">
        <v>33020</v>
      </c>
      <c r="H13" s="125"/>
      <c r="I13" s="125"/>
      <c r="J13" s="125"/>
    </row>
    <row r="14" spans="1:10" ht="40.5" customHeight="1">
      <c r="A14" s="33">
        <v>2</v>
      </c>
      <c r="B14" s="53" t="s">
        <v>223</v>
      </c>
      <c r="C14" s="53" t="s">
        <v>219</v>
      </c>
      <c r="D14" s="54">
        <v>754</v>
      </c>
      <c r="E14" s="54">
        <v>75411</v>
      </c>
      <c r="F14" s="55">
        <f>SUM(G14+H14+I14+J14)</f>
        <v>250000</v>
      </c>
      <c r="G14" s="55"/>
      <c r="H14" s="63">
        <v>250000</v>
      </c>
      <c r="I14" s="55"/>
      <c r="J14" s="55"/>
    </row>
    <row r="15" spans="1:10" ht="40.5" customHeight="1">
      <c r="A15" s="23">
        <v>3</v>
      </c>
      <c r="B15" s="26" t="s">
        <v>224</v>
      </c>
      <c r="C15" s="26" t="s">
        <v>222</v>
      </c>
      <c r="D15" s="62">
        <v>750</v>
      </c>
      <c r="E15" s="62">
        <v>75020</v>
      </c>
      <c r="F15" s="55">
        <f>SUM(G15+H15+I15+J15)</f>
        <v>56000</v>
      </c>
      <c r="G15" s="61">
        <v>56000</v>
      </c>
      <c r="H15" s="81"/>
      <c r="I15" s="61"/>
      <c r="J15" s="61"/>
    </row>
    <row r="16" spans="1:10" ht="40.5" customHeight="1">
      <c r="A16" s="104">
        <v>4</v>
      </c>
      <c r="B16" s="105" t="s">
        <v>225</v>
      </c>
      <c r="C16" s="104" t="s">
        <v>226</v>
      </c>
      <c r="D16" s="106">
        <v>801</v>
      </c>
      <c r="E16" s="106">
        <v>80195</v>
      </c>
      <c r="F16" s="55">
        <f>SUM(G16+H16+I16+J16)</f>
        <v>20000</v>
      </c>
      <c r="G16" s="107">
        <v>20000</v>
      </c>
      <c r="H16" s="72"/>
      <c r="I16" s="107"/>
      <c r="J16" s="107"/>
    </row>
    <row r="17" spans="1:10" ht="40.5" customHeight="1">
      <c r="A17" s="34">
        <v>5</v>
      </c>
      <c r="B17" s="105" t="s">
        <v>227</v>
      </c>
      <c r="C17" s="105" t="s">
        <v>220</v>
      </c>
      <c r="D17" s="62">
        <v>801</v>
      </c>
      <c r="E17" s="62">
        <v>80195</v>
      </c>
      <c r="F17" s="55">
        <f>SUM(G17+H17+I17+J17)</f>
        <v>200000</v>
      </c>
      <c r="G17" s="61">
        <v>200000</v>
      </c>
      <c r="H17" s="81"/>
      <c r="I17" s="61"/>
      <c r="J17" s="61"/>
    </row>
    <row r="18" spans="1:10" ht="40.5" customHeight="1">
      <c r="A18" s="34"/>
      <c r="B18" s="89" t="s">
        <v>228</v>
      </c>
      <c r="C18" s="34"/>
      <c r="D18" s="62"/>
      <c r="E18" s="62"/>
      <c r="F18" s="60">
        <f>SUM(F13:F17)</f>
        <v>559020</v>
      </c>
      <c r="G18" s="60">
        <f>SUM(G13:G17)</f>
        <v>309020</v>
      </c>
      <c r="H18" s="60">
        <f>SUM(H14:H17)</f>
        <v>250000</v>
      </c>
      <c r="I18" s="60"/>
      <c r="J18" s="60"/>
    </row>
    <row r="20" ht="15.75">
      <c r="I20" s="4"/>
    </row>
    <row r="21" ht="15.75">
      <c r="I21" s="4"/>
    </row>
  </sheetData>
  <mergeCells count="8">
    <mergeCell ref="A6:J7"/>
    <mergeCell ref="F10:F11"/>
    <mergeCell ref="G10:J10"/>
    <mergeCell ref="E10:E11"/>
    <mergeCell ref="A10:A11"/>
    <mergeCell ref="B10:B11"/>
    <mergeCell ref="C10:C11"/>
    <mergeCell ref="D10:D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 topLeftCell="A1">
      <selection activeCell="H10" sqref="H10:H11"/>
    </sheetView>
  </sheetViews>
  <sheetFormatPr defaultColWidth="9.00390625" defaultRowHeight="12.75"/>
  <cols>
    <col min="1" max="1" width="4.375" style="1" customWidth="1"/>
    <col min="2" max="2" width="17.375" style="1" customWidth="1"/>
    <col min="3" max="3" width="10.00390625" style="1" customWidth="1"/>
    <col min="4" max="4" width="6.125" style="1" customWidth="1"/>
    <col min="5" max="5" width="7.25390625" style="1" customWidth="1"/>
    <col min="6" max="6" width="10.00390625" style="1" customWidth="1"/>
    <col min="7" max="7" width="8.75390625" style="1" customWidth="1"/>
    <col min="8" max="8" width="10.625" style="1" customWidth="1"/>
    <col min="9" max="9" width="12.375" style="1" customWidth="1"/>
    <col min="10" max="10" width="9.125" style="1" bestFit="1" customWidth="1"/>
    <col min="11" max="11" width="9.00390625" style="1" customWidth="1"/>
    <col min="12" max="12" width="7.25390625" style="1" customWidth="1"/>
    <col min="13" max="13" width="10.125" style="1" customWidth="1"/>
    <col min="14" max="14" width="11.125" style="1" customWidth="1"/>
    <col min="15" max="15" width="10.375" style="1" customWidth="1"/>
    <col min="16" max="16384" width="9.125" style="1" customWidth="1"/>
  </cols>
  <sheetData>
    <row r="1" ht="15.75">
      <c r="L1" s="1" t="s">
        <v>75</v>
      </c>
    </row>
    <row r="2" ht="16.5" customHeight="1">
      <c r="L2" s="1" t="s">
        <v>291</v>
      </c>
    </row>
    <row r="3" spans="8:12" ht="15.75">
      <c r="H3" s="2"/>
      <c r="L3" s="1" t="s">
        <v>237</v>
      </c>
    </row>
    <row r="4" ht="15" customHeight="1">
      <c r="L4" s="1" t="s">
        <v>288</v>
      </c>
    </row>
    <row r="5" ht="15" customHeight="1"/>
    <row r="6" spans="1:14" ht="15" customHeight="1">
      <c r="A6" s="195" t="s">
        <v>45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14" ht="15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</row>
    <row r="9" spans="14:15" ht="15.75">
      <c r="N9" s="118"/>
      <c r="O9" s="118" t="s">
        <v>240</v>
      </c>
    </row>
    <row r="10" spans="1:15" s="31" customFormat="1" ht="24.75" customHeight="1">
      <c r="A10" s="192" t="s">
        <v>2</v>
      </c>
      <c r="B10" s="192" t="s">
        <v>83</v>
      </c>
      <c r="C10" s="192" t="s">
        <v>46</v>
      </c>
      <c r="D10" s="192" t="s">
        <v>10</v>
      </c>
      <c r="E10" s="199" t="s">
        <v>11</v>
      </c>
      <c r="F10" s="197" t="s">
        <v>47</v>
      </c>
      <c r="G10" s="198"/>
      <c r="H10" s="192" t="s">
        <v>48</v>
      </c>
      <c r="I10" s="192" t="s">
        <v>49</v>
      </c>
      <c r="J10" s="189" t="s">
        <v>86</v>
      </c>
      <c r="K10" s="190"/>
      <c r="L10" s="190"/>
      <c r="M10" s="191"/>
      <c r="N10" s="192" t="s">
        <v>87</v>
      </c>
      <c r="O10" s="192" t="s">
        <v>278</v>
      </c>
    </row>
    <row r="11" spans="1:15" s="31" customFormat="1" ht="53.25" customHeight="1">
      <c r="A11" s="196"/>
      <c r="B11" s="196"/>
      <c r="C11" s="196"/>
      <c r="D11" s="196"/>
      <c r="E11" s="200"/>
      <c r="F11" s="27" t="s">
        <v>84</v>
      </c>
      <c r="G11" s="123" t="s">
        <v>85</v>
      </c>
      <c r="H11" s="196"/>
      <c r="I11" s="196"/>
      <c r="J11" s="51" t="s">
        <v>68</v>
      </c>
      <c r="K11" s="111" t="s">
        <v>18</v>
      </c>
      <c r="L11" s="111" t="s">
        <v>69</v>
      </c>
      <c r="M11" s="51" t="s">
        <v>70</v>
      </c>
      <c r="N11" s="196"/>
      <c r="O11" s="196"/>
    </row>
    <row r="12" spans="1:15" s="22" customFormat="1" ht="11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</row>
    <row r="13" spans="1:15" s="22" customFormat="1" ht="93" customHeight="1">
      <c r="A13" s="21">
        <v>1</v>
      </c>
      <c r="B13" s="53" t="s">
        <v>221</v>
      </c>
      <c r="C13" s="26" t="s">
        <v>222</v>
      </c>
      <c r="D13" s="62">
        <v>600</v>
      </c>
      <c r="E13" s="62">
        <v>60014</v>
      </c>
      <c r="F13" s="62">
        <v>2004</v>
      </c>
      <c r="G13" s="62">
        <v>2005</v>
      </c>
      <c r="H13" s="61">
        <v>1776782</v>
      </c>
      <c r="I13" s="61">
        <v>218457</v>
      </c>
      <c r="J13" s="61">
        <v>218457</v>
      </c>
      <c r="K13" s="139"/>
      <c r="L13" s="5"/>
      <c r="M13" s="5"/>
      <c r="N13" s="5"/>
      <c r="O13" s="5"/>
    </row>
    <row r="14" spans="1:15" s="22" customFormat="1" ht="24.75" customHeight="1">
      <c r="A14" s="21"/>
      <c r="B14" s="58" t="s">
        <v>236</v>
      </c>
      <c r="C14" s="21"/>
      <c r="D14" s="21"/>
      <c r="E14" s="21"/>
      <c r="F14" s="21"/>
      <c r="G14" s="21"/>
      <c r="H14" s="119">
        <f>SUM(H13)</f>
        <v>1776782</v>
      </c>
      <c r="I14" s="119">
        <f>SUM(I13)</f>
        <v>218457</v>
      </c>
      <c r="J14" s="119">
        <f>SUM(J13)</f>
        <v>218457</v>
      </c>
      <c r="K14" s="140">
        <f>SUM(K13)</f>
        <v>0</v>
      </c>
      <c r="L14" s="21"/>
      <c r="M14" s="21"/>
      <c r="N14" s="21"/>
      <c r="O14" s="21"/>
    </row>
    <row r="15" spans="1:15" s="2" customFormat="1" ht="54.75" customHeight="1">
      <c r="A15" s="34">
        <v>2</v>
      </c>
      <c r="B15" s="26" t="s">
        <v>232</v>
      </c>
      <c r="C15" s="26" t="s">
        <v>222</v>
      </c>
      <c r="D15" s="62">
        <v>750</v>
      </c>
      <c r="E15" s="62">
        <v>75020</v>
      </c>
      <c r="F15" s="62">
        <v>2002</v>
      </c>
      <c r="G15" s="62">
        <v>2006</v>
      </c>
      <c r="H15" s="61">
        <v>550000</v>
      </c>
      <c r="I15" s="61">
        <v>110000</v>
      </c>
      <c r="J15" s="61">
        <v>110000</v>
      </c>
      <c r="K15" s="139"/>
      <c r="L15" s="61"/>
      <c r="M15" s="61"/>
      <c r="N15" s="61">
        <v>110000</v>
      </c>
      <c r="O15" s="61"/>
    </row>
    <row r="16" spans="1:15" s="2" customFormat="1" ht="33.75" customHeight="1">
      <c r="A16" s="57"/>
      <c r="B16" s="58" t="s">
        <v>233</v>
      </c>
      <c r="C16" s="26"/>
      <c r="D16" s="62"/>
      <c r="E16" s="62"/>
      <c r="F16" s="62"/>
      <c r="G16" s="62"/>
      <c r="H16" s="60">
        <v>550000</v>
      </c>
      <c r="I16" s="60">
        <v>110000</v>
      </c>
      <c r="J16" s="60">
        <v>110000</v>
      </c>
      <c r="K16" s="141"/>
      <c r="L16" s="60"/>
      <c r="M16" s="60"/>
      <c r="N16" s="60">
        <v>110000</v>
      </c>
      <c r="O16" s="60"/>
    </row>
    <row r="17" spans="1:15" s="2" customFormat="1" ht="80.25" customHeight="1">
      <c r="A17" s="34">
        <v>3</v>
      </c>
      <c r="B17" s="26" t="s">
        <v>259</v>
      </c>
      <c r="C17" s="26" t="s">
        <v>260</v>
      </c>
      <c r="D17" s="62">
        <v>801</v>
      </c>
      <c r="E17" s="62">
        <v>80195</v>
      </c>
      <c r="F17" s="62">
        <v>2005</v>
      </c>
      <c r="G17" s="62">
        <v>2006</v>
      </c>
      <c r="H17" s="61">
        <v>5717773</v>
      </c>
      <c r="I17" s="61">
        <v>1143555</v>
      </c>
      <c r="J17" s="61">
        <v>1143555</v>
      </c>
      <c r="K17" s="141"/>
      <c r="L17" s="60"/>
      <c r="M17" s="60"/>
      <c r="N17" s="61">
        <v>2287109</v>
      </c>
      <c r="O17" s="61">
        <v>2287109</v>
      </c>
    </row>
    <row r="18" spans="1:15" s="56" customFormat="1" ht="54.75" customHeight="1">
      <c r="A18" s="34">
        <v>4</v>
      </c>
      <c r="B18" s="26" t="s">
        <v>261</v>
      </c>
      <c r="C18" s="26" t="s">
        <v>260</v>
      </c>
      <c r="D18" s="62">
        <v>801</v>
      </c>
      <c r="E18" s="62">
        <v>80195</v>
      </c>
      <c r="F18" s="62">
        <v>2005</v>
      </c>
      <c r="G18" s="62">
        <v>2007</v>
      </c>
      <c r="H18" s="61">
        <v>2737064</v>
      </c>
      <c r="I18" s="61"/>
      <c r="J18" s="61"/>
      <c r="K18" s="139"/>
      <c r="L18" s="61"/>
      <c r="M18" s="110"/>
      <c r="N18" s="61">
        <v>1380000</v>
      </c>
      <c r="O18" s="61">
        <v>1357064</v>
      </c>
    </row>
    <row r="19" spans="1:15" s="56" customFormat="1" ht="20.25" customHeight="1">
      <c r="A19" s="34"/>
      <c r="B19" s="58" t="s">
        <v>234</v>
      </c>
      <c r="C19" s="34"/>
      <c r="D19" s="62"/>
      <c r="E19" s="62"/>
      <c r="F19" s="62"/>
      <c r="G19" s="62"/>
      <c r="H19" s="60">
        <f>SUM(H17:H18)</f>
        <v>8454837</v>
      </c>
      <c r="I19" s="60">
        <f aca="true" t="shared" si="0" ref="I19:O19">SUM(I17:I18)</f>
        <v>1143555</v>
      </c>
      <c r="J19" s="60">
        <f t="shared" si="0"/>
        <v>1143555</v>
      </c>
      <c r="K19" s="141"/>
      <c r="L19" s="60"/>
      <c r="M19" s="60"/>
      <c r="N19" s="60">
        <f t="shared" si="0"/>
        <v>3667109</v>
      </c>
      <c r="O19" s="60">
        <f t="shared" si="0"/>
        <v>3644173</v>
      </c>
    </row>
    <row r="20" spans="1:15" s="56" customFormat="1" ht="95.25" customHeight="1">
      <c r="A20" s="34">
        <v>5</v>
      </c>
      <c r="B20" s="26" t="s">
        <v>248</v>
      </c>
      <c r="C20" s="26" t="s">
        <v>249</v>
      </c>
      <c r="D20" s="62">
        <v>851</v>
      </c>
      <c r="E20" s="62">
        <v>85111</v>
      </c>
      <c r="F20" s="62">
        <v>1991</v>
      </c>
      <c r="G20" s="62">
        <v>2007</v>
      </c>
      <c r="H20" s="61">
        <v>111282000</v>
      </c>
      <c r="I20" s="61">
        <v>10000000</v>
      </c>
      <c r="J20" s="60"/>
      <c r="K20" s="142">
        <v>10000000</v>
      </c>
      <c r="L20" s="60"/>
      <c r="M20" s="120"/>
      <c r="N20" s="61">
        <v>15000000</v>
      </c>
      <c r="O20" s="61">
        <v>33834000</v>
      </c>
    </row>
    <row r="21" spans="1:15" s="56" customFormat="1" ht="20.25" customHeight="1">
      <c r="A21" s="34"/>
      <c r="B21" s="58" t="s">
        <v>250</v>
      </c>
      <c r="C21" s="34"/>
      <c r="D21" s="62"/>
      <c r="E21" s="62"/>
      <c r="F21" s="62"/>
      <c r="G21" s="62"/>
      <c r="H21" s="60">
        <f>SUM(H20)</f>
        <v>111282000</v>
      </c>
      <c r="I21" s="60">
        <f>SUM(I20)</f>
        <v>10000000</v>
      </c>
      <c r="J21" s="60"/>
      <c r="K21" s="143">
        <f>SUM(K20)</f>
        <v>10000000</v>
      </c>
      <c r="L21" s="60"/>
      <c r="M21" s="120"/>
      <c r="N21" s="60">
        <f>SUM(N20)</f>
        <v>15000000</v>
      </c>
      <c r="O21" s="60">
        <f>SUM(O20)</f>
        <v>33834000</v>
      </c>
    </row>
    <row r="22" spans="1:15" s="56" customFormat="1" ht="20.25" customHeight="1">
      <c r="A22" s="34"/>
      <c r="B22" s="89" t="s">
        <v>235</v>
      </c>
      <c r="C22" s="59"/>
      <c r="D22" s="59"/>
      <c r="E22" s="59"/>
      <c r="F22" s="59"/>
      <c r="G22" s="59"/>
      <c r="H22" s="60">
        <f>SUM(H16+H19+H14+H21)</f>
        <v>122063619</v>
      </c>
      <c r="I22" s="60">
        <f>SUM(I16+I19+I14+I21)</f>
        <v>11472012</v>
      </c>
      <c r="J22" s="60">
        <f>SUM(J16+J19+J14+J21)</f>
        <v>1472012</v>
      </c>
      <c r="K22" s="143">
        <f>SUM(K16+K19+K14+K21)</f>
        <v>10000000</v>
      </c>
      <c r="L22" s="60"/>
      <c r="M22" s="60">
        <f>SUM(M16+M19+M14+M21)</f>
        <v>0</v>
      </c>
      <c r="N22" s="60">
        <f>SUM(N16+N19+N14+N21)</f>
        <v>18777109</v>
      </c>
      <c r="O22" s="60">
        <f>SUM(O16+O19+O14+O21)</f>
        <v>37478173</v>
      </c>
    </row>
    <row r="24" spans="1:14" ht="15.75">
      <c r="A24" s="201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</row>
    <row r="25" spans="1:14" ht="15.7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</row>
    <row r="26" spans="1:14" ht="15.7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</row>
    <row r="27" spans="1:14" ht="15.7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</row>
    <row r="28" spans="1:14" ht="15.75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</row>
    <row r="29" ht="15.75">
      <c r="N29" s="4"/>
    </row>
    <row r="30" ht="15.75">
      <c r="N30" s="4"/>
    </row>
  </sheetData>
  <mergeCells count="13">
    <mergeCell ref="O10:O11"/>
    <mergeCell ref="F10:G10"/>
    <mergeCell ref="E10:E11"/>
    <mergeCell ref="A24:N28"/>
    <mergeCell ref="A6:N7"/>
    <mergeCell ref="A10:A11"/>
    <mergeCell ref="B10:B11"/>
    <mergeCell ref="J10:M10"/>
    <mergeCell ref="C10:C11"/>
    <mergeCell ref="D10:D11"/>
    <mergeCell ref="H10:H11"/>
    <mergeCell ref="I10:I11"/>
    <mergeCell ref="N10:N11"/>
  </mergeCells>
  <printOptions/>
  <pageMargins left="0.22" right="0.28" top="0.3937007874015748" bottom="0.7874015748031497" header="0.3937007874015748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H7" sqref="H7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ht="15.75">
      <c r="I1" s="1" t="s">
        <v>50</v>
      </c>
    </row>
    <row r="2" ht="15.75">
      <c r="I2" s="1" t="s">
        <v>291</v>
      </c>
    </row>
    <row r="3" ht="15.75">
      <c r="I3" s="1" t="s">
        <v>237</v>
      </c>
    </row>
    <row r="4" ht="15.75">
      <c r="I4" s="1" t="s">
        <v>288</v>
      </c>
    </row>
    <row r="6" spans="1:10" ht="15.75" customHeight="1">
      <c r="A6" s="203" t="s">
        <v>88</v>
      </c>
      <c r="B6" s="203"/>
      <c r="C6" s="203"/>
      <c r="D6" s="203"/>
      <c r="E6" s="203"/>
      <c r="F6" s="203"/>
      <c r="G6" s="203"/>
      <c r="H6" s="203"/>
      <c r="I6" s="203"/>
      <c r="J6" s="203"/>
    </row>
    <row r="8" spans="9:10" ht="15.75">
      <c r="I8" s="3"/>
      <c r="J8" s="118" t="s">
        <v>239</v>
      </c>
    </row>
    <row r="9" spans="1:10" s="35" customFormat="1" ht="16.5" customHeight="1">
      <c r="A9" s="204" t="s">
        <v>2</v>
      </c>
      <c r="B9" s="204" t="s">
        <v>52</v>
      </c>
      <c r="C9" s="204" t="s">
        <v>51</v>
      </c>
      <c r="D9" s="204" t="s">
        <v>99</v>
      </c>
      <c r="E9" s="204" t="s">
        <v>33</v>
      </c>
      <c r="F9" s="52" t="s">
        <v>5</v>
      </c>
      <c r="G9" s="204" t="s">
        <v>12</v>
      </c>
      <c r="H9" s="204" t="s">
        <v>5</v>
      </c>
      <c r="I9" s="204"/>
      <c r="J9" s="192" t="s">
        <v>100</v>
      </c>
    </row>
    <row r="10" spans="1:10" s="31" customFormat="1" ht="51">
      <c r="A10" s="204"/>
      <c r="B10" s="204"/>
      <c r="C10" s="204"/>
      <c r="D10" s="204"/>
      <c r="E10" s="204"/>
      <c r="F10" s="27" t="s">
        <v>53</v>
      </c>
      <c r="G10" s="204"/>
      <c r="H10" s="27" t="s">
        <v>54</v>
      </c>
      <c r="I10" s="27" t="s">
        <v>55</v>
      </c>
      <c r="J10" s="194"/>
    </row>
    <row r="11" spans="1:10" s="22" customFormat="1" ht="11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8</v>
      </c>
      <c r="H11" s="21">
        <v>9</v>
      </c>
      <c r="I11" s="21">
        <v>11</v>
      </c>
      <c r="J11" s="21">
        <v>12</v>
      </c>
    </row>
    <row r="12" spans="1:10" ht="39">
      <c r="A12" s="49" t="s">
        <v>35</v>
      </c>
      <c r="B12" s="25" t="s">
        <v>215</v>
      </c>
      <c r="C12" s="96" t="s">
        <v>216</v>
      </c>
      <c r="D12" s="97">
        <v>22903</v>
      </c>
      <c r="E12" s="97">
        <v>140000</v>
      </c>
      <c r="F12" s="49"/>
      <c r="G12" s="97">
        <v>140000</v>
      </c>
      <c r="H12" s="97">
        <v>74329</v>
      </c>
      <c r="I12" s="49"/>
      <c r="J12" s="97">
        <v>22903</v>
      </c>
    </row>
    <row r="13" spans="1:10" ht="15.75">
      <c r="A13" s="205" t="s">
        <v>77</v>
      </c>
      <c r="B13" s="206"/>
      <c r="C13" s="36"/>
      <c r="D13" s="100">
        <f>SUM(D12)</f>
        <v>22903</v>
      </c>
      <c r="E13" s="100">
        <f>SUM(E12)</f>
        <v>140000</v>
      </c>
      <c r="F13" s="101"/>
      <c r="G13" s="100">
        <f>SUM(G12)</f>
        <v>140000</v>
      </c>
      <c r="H13" s="100">
        <f>SUM(H12)</f>
        <v>74329</v>
      </c>
      <c r="I13" s="101"/>
      <c r="J13" s="100">
        <f>SUM(J12)</f>
        <v>22903</v>
      </c>
    </row>
    <row r="14" spans="1:10" ht="39">
      <c r="A14" s="49" t="s">
        <v>36</v>
      </c>
      <c r="B14" s="25" t="s">
        <v>217</v>
      </c>
      <c r="C14" s="96" t="s">
        <v>216</v>
      </c>
      <c r="D14" s="49"/>
      <c r="E14" s="97">
        <v>60070</v>
      </c>
      <c r="F14" s="49"/>
      <c r="G14" s="97">
        <v>60070</v>
      </c>
      <c r="H14" s="97">
        <v>9700</v>
      </c>
      <c r="I14" s="49"/>
      <c r="J14" s="49"/>
    </row>
    <row r="15" spans="1:10" ht="15.75">
      <c r="A15" s="98"/>
      <c r="B15" s="205" t="s">
        <v>77</v>
      </c>
      <c r="C15" s="206"/>
      <c r="D15" s="50"/>
      <c r="E15" s="99">
        <f>SUM(E14)</f>
        <v>60070</v>
      </c>
      <c r="F15" s="50"/>
      <c r="G15" s="99">
        <f>SUM(G14)</f>
        <v>60070</v>
      </c>
      <c r="H15" s="99">
        <f>SUM(H14)</f>
        <v>9700</v>
      </c>
      <c r="I15" s="50"/>
      <c r="J15" s="50"/>
    </row>
    <row r="16" spans="1:10" ht="15.75">
      <c r="A16" s="207" t="s">
        <v>218</v>
      </c>
      <c r="B16" s="208"/>
      <c r="C16" s="36"/>
      <c r="D16" s="102">
        <f>SUM(D13+D15)</f>
        <v>22903</v>
      </c>
      <c r="E16" s="102">
        <f>SUM(E13+E15)</f>
        <v>200070</v>
      </c>
      <c r="F16" s="103"/>
      <c r="G16" s="102">
        <f>SUM(G13+G15)</f>
        <v>200070</v>
      </c>
      <c r="H16" s="102">
        <f>SUM(H13+H15)</f>
        <v>84029</v>
      </c>
      <c r="I16" s="103"/>
      <c r="J16" s="102">
        <f>SUM(J13+J15)</f>
        <v>22903</v>
      </c>
    </row>
    <row r="17" spans="1:10" ht="15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5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5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5.75">
      <c r="A20" s="37"/>
      <c r="B20" s="37"/>
      <c r="C20" s="37"/>
      <c r="D20" s="37"/>
      <c r="E20" s="37"/>
      <c r="F20" s="37"/>
      <c r="G20" s="37"/>
      <c r="H20" s="37"/>
      <c r="I20" s="4"/>
      <c r="J20" s="37"/>
    </row>
    <row r="21" spans="1:10" ht="15.75">
      <c r="A21" s="37"/>
      <c r="B21" s="37"/>
      <c r="C21" s="37"/>
      <c r="D21" s="37"/>
      <c r="E21" s="37"/>
      <c r="F21" s="37"/>
      <c r="G21" s="37"/>
      <c r="H21" s="37"/>
      <c r="I21" s="4"/>
      <c r="J21" s="37"/>
    </row>
  </sheetData>
  <mergeCells count="12">
    <mergeCell ref="A13:B13"/>
    <mergeCell ref="A16:B16"/>
    <mergeCell ref="A9:A10"/>
    <mergeCell ref="B9:B10"/>
    <mergeCell ref="B15:C15"/>
    <mergeCell ref="A6:J6"/>
    <mergeCell ref="C9:C10"/>
    <mergeCell ref="D9:D10"/>
    <mergeCell ref="J9:J10"/>
    <mergeCell ref="E9:E10"/>
    <mergeCell ref="G9:G10"/>
    <mergeCell ref="H9:I9"/>
  </mergeCells>
  <printOptions/>
  <pageMargins left="0.35433070866141736" right="0.35433070866141736" top="0.3937007874015748" bottom="0.7874015748031497" header="0.3937007874015748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użytkownik</cp:lastModifiedBy>
  <cp:lastPrinted>2005-03-09T09:15:42Z</cp:lastPrinted>
  <dcterms:created xsi:type="dcterms:W3CDTF">2000-10-09T19:11:55Z</dcterms:created>
  <dcterms:modified xsi:type="dcterms:W3CDTF">2005-03-23T08:43:38Z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