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'1'!$A$1:$P$54</definedName>
    <definedName name="_xlnm.Print_Area" localSheetId="1">'2'!$A$1:$R$134</definedName>
    <definedName name="_xlnm.Print_Area" localSheetId="7">'8'!$A$1:$S$21</definedName>
  </definedNames>
  <calcPr fullCalcOnLoad="1"/>
</workbook>
</file>

<file path=xl/sharedStrings.xml><?xml version="1.0" encoding="utf-8"?>
<sst xmlns="http://schemas.openxmlformats.org/spreadsheetml/2006/main" count="944" uniqueCount="379">
  <si>
    <t>w złotych</t>
  </si>
  <si>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</si>
  <si>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</si>
  <si>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</si>
  <si>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</si>
  <si>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</si>
  <si>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</si>
  <si>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</si>
  <si>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</si>
  <si>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</si>
  <si>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</si>
  <si>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</si>
  <si>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</si>
  <si>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</si>
  <si>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</si>
  <si>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</si>
  <si>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</si>
  <si>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</si>
  <si>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</si>
  <si>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</si>
  <si>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</si>
  <si>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</si>
  <si>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</si>
  <si>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</si>
  <si>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</si>
  <si>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</si>
  <si>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</si>
  <si>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</si>
  <si>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</si>
  <si>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</si>
  <si>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</si>
  <si>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</si>
  <si>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</si>
  <si>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</si>
  <si>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</t>
  </si>
  <si>
    <t>01095</t>
  </si>
  <si>
    <t>Zmiany w planie dochodów budżetowych w 2012 r.</t>
  </si>
  <si>
    <t>Zmiany w planie wydatków budżetowych w 2012 r.</t>
  </si>
  <si>
    <t>Lp</t>
  </si>
  <si>
    <t>Projekt</t>
  </si>
  <si>
    <t>Okres realizacji zadania</t>
  </si>
  <si>
    <t>Jednostka org. realizująca zadanie lub koordynująca program</t>
  </si>
  <si>
    <t>Przewidywane nakłady i źródła finansowania</t>
  </si>
  <si>
    <t>Wydatki w roku budżetowym 2012</t>
  </si>
  <si>
    <t>źródło</t>
  </si>
  <si>
    <t>kwota</t>
  </si>
  <si>
    <t>1.</t>
  </si>
  <si>
    <t xml:space="preserve">Program: Rozwój obszarów wiejskich na lata 2007-2013  </t>
  </si>
  <si>
    <t>2010-2013</t>
  </si>
  <si>
    <t>Starostwo Powiatowe w Opatowie</t>
  </si>
  <si>
    <t>01005</t>
  </si>
  <si>
    <t>Wartość zadania:</t>
  </si>
  <si>
    <t>Priorytet: Poprawa struktury obszarowej gospodarstw rolnych itd..</t>
  </si>
  <si>
    <t>Wydatki bieżące:</t>
  </si>
  <si>
    <t>Działanie: poprawianie i rozwijanie infrastruktury związanej z dostosowaniem rolnictwa i leśnictwa</t>
  </si>
  <si>
    <t>- środki z budżetu j.s.t.</t>
  </si>
  <si>
    <t>Poddziałanie: Scalanie gruntów</t>
  </si>
  <si>
    <t>- środki z budżetu krajowego</t>
  </si>
  <si>
    <t>Projekt: Scalanie gruntów wsi Biedrzychów, Dębno,Nowe na obszarze 1059 ha</t>
  </si>
  <si>
    <t>- środki z UE oraz innych źródeł zagranicznych</t>
  </si>
  <si>
    <t>Wydatki majątkowe:</t>
  </si>
  <si>
    <t>w tym: kredyty i pożyczki zaciągane na wydatki refundowane ze środków UE</t>
  </si>
  <si>
    <t>2.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</si>
  <si>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</si>
  <si>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ramach Regionalnego Progrmu Operacyjnego Województwa Świętokrzyskiego na lata (2007-2013) </t>
  </si>
  <si>
    <t>Priorytet 2: "Wsparcie innowacyjności, budowa społeczeństwa informacyjnego oraz wzrost potencjału inwestycyjnego regionu"</t>
  </si>
  <si>
    <t>3.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</si>
  <si>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</si>
  <si>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2010-2012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</si>
  <si>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</si>
  <si>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</si>
  <si>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>4.</t>
  </si>
  <si>
    <t>2007-2012</t>
  </si>
  <si>
    <t>Zespół Szkół Nr 1 w Opatowie</t>
  </si>
  <si>
    <t>5.</t>
  </si>
  <si>
    <t>Program: operacyjny Kapitał Ludzki    Priorytet VII Promoc  poprzez  Powiatowe Centrum Pomocy Rodzinie</t>
  </si>
  <si>
    <t>2009-2012</t>
  </si>
  <si>
    <t>Powiatowe Centrum Pomocy Rodzinie</t>
  </si>
  <si>
    <t xml:space="preserve"> Działanie 7. 1 Rozwój </t>
  </si>
  <si>
    <t xml:space="preserve"> Poddziałanie: 7.1,2 </t>
  </si>
  <si>
    <t xml:space="preserve">Rozwój i upowszechnianie aktywnej integracji </t>
  </si>
  <si>
    <t>poprzez powiatowe centra pomocy rodzinie</t>
  </si>
  <si>
    <t>6.</t>
  </si>
  <si>
    <t>Program: operacyjny Kapitał Ludzki na lata 2007-2013 Priorytet IX "Rozwój wykształcenia i kompetencji w regionach".</t>
  </si>
  <si>
    <t>2011 - 2013</t>
  </si>
  <si>
    <t>Zespół Szkół w Ożarowie</t>
  </si>
  <si>
    <t xml:space="preserve"> Działanie 9. 2 "Podniesienie atrakcyjności szkolnictwa zawodowego",</t>
  </si>
  <si>
    <t xml:space="preserve"> Projekt: "Nasza szkoła - naszą drogą do kariery …" okres realizacji zadania 2011 - 2013</t>
  </si>
  <si>
    <t>Ogółem wydatki</t>
  </si>
  <si>
    <t>*</t>
  </si>
  <si>
    <t xml:space="preserve">Różnica w wydatkach na programy bieżące w kwocie 344.000 zł wynika z działu 010 gdzie występuje paragraf 2110 w kwocie 344.000 zł, który w załączniku Nr 2 nie został zaliczony do wydatków na programy finansowane z udziałem środków o których mowa w art. 5 ust. 1 pkt 2 i 3. </t>
  </si>
  <si>
    <t>Wydatki na programy i projekty realizowane ze środków pochodzących z budżetu Unii Europejskiej oraz innych źródeł zagranicznych, niepodlegających zwrotowi na 2012 rok</t>
  </si>
  <si>
    <t>7.</t>
  </si>
  <si>
    <t>Program Rozwoju Obszarów Wiejskich 2007-2013</t>
  </si>
  <si>
    <t>Oś 4 Leader</t>
  </si>
  <si>
    <t>Działanie: Małe projekty</t>
  </si>
  <si>
    <t>Nazwa działania: Wdrażanie lokalnych strategii rozwoju</t>
  </si>
  <si>
    <t>Tytuł projektu: "Opatowska wystawa koni - impreza integracyjno - kulturalna nawiązująca do tradycji Opatowskich Jarmarków Końskich"</t>
  </si>
  <si>
    <t>Starostwo Powiatowe w Opatowie/Lokalna Grupa Działania Powiatu Opatowskiego</t>
  </si>
  <si>
    <t>Dochody i wydatki związane z realizacją zadań z zakresu administracji rządowej i innych zadań zleconych odrębnymi ustawami w  2012 r.</t>
  </si>
  <si>
    <t>w  złotych</t>
  </si>
  <si>
    <t>Dotacje ogółem</t>
  </si>
  <si>
    <t>Wydatki
na 2012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</si>
  <si>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</si>
  <si>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</si>
  <si>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</si>
  <si>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</si>
  <si>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</si>
  <si>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</si>
  <si>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</si>
  <si>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</si>
  <si>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</si>
  <si>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700</t>
  </si>
  <si>
    <t>Ogółem</t>
  </si>
  <si>
    <t>Dochody i wydatki związane z realizacją zadań realizowanych na podstawie porozumień (umów) między jednostkami samorządu terytorialnego w 2012 r.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</si>
  <si>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</si>
  <si>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</si>
  <si>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</si>
  <si>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</si>
  <si>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</si>
  <si>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</si>
  <si>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</si>
  <si>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 xml:space="preserve">Utrzymanie dzieci w placówkach </t>
  </si>
  <si>
    <t>Utrzymanie dzieci w rodzinach</t>
  </si>
  <si>
    <t>Orzekanie o niepełnosprawności</t>
  </si>
  <si>
    <t>Rehabilitacja osób niepełnosprawnych</t>
  </si>
  <si>
    <t>Biblioteka publiczna</t>
  </si>
  <si>
    <t>II. Dochody i wydatki związane z pomocą rzeczową lub finansową realizowaną na podstawie porozumień między j.s.t.</t>
  </si>
  <si>
    <t>Remonty dróg powiatowych</t>
  </si>
  <si>
    <t>Remonty dróg - usuwanie skutków powodzi</t>
  </si>
  <si>
    <t>Rozbudowa drogi wojewódzkiej Nr 754 Ostrowiec Świętokrzyski - Solec n/Wisłą</t>
  </si>
  <si>
    <t>6630</t>
  </si>
  <si>
    <t>Zadania inwestycyjne roczne w 2012 r.</t>
  </si>
  <si>
    <t>Lp.</t>
  </si>
  <si>
    <t>Rozdz.</t>
  </si>
  <si>
    <t>Nazwa zadania inwestycyjnego</t>
  </si>
  <si>
    <t>Planowane wydatki</t>
  </si>
  <si>
    <t>rok budżetowy 2012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</si>
  <si>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</si>
  <si>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</si>
  <si>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</si>
  <si>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</si>
  <si>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</si>
  <si>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</si>
  <si>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Zakup komputerów</t>
  </si>
  <si>
    <t xml:space="preserve">A.      
B.
C.
D. </t>
  </si>
  <si>
    <t>Zakup programu komputerowego i komputerów</t>
  </si>
  <si>
    <t>Założenie klimatyzacji w budynku pralni i kuchni</t>
  </si>
  <si>
    <t>Dom Pomocy Społecznej w Sobowie</t>
  </si>
  <si>
    <t>Odbudowa drogi powiatowej nr 0716T Baćkowice-Baranówek-Iwaniska w m. Baranówek w km. 3+230-4+766 odc. dł. 1,536 km</t>
  </si>
  <si>
    <t>Zarząd Dróg Powiatowych w Opatowie</t>
  </si>
  <si>
    <t>Odbudowa drogi powiatowej nr 0701T gr. powiatu-Truskolasy-Opatów w m. Truskolasy w km 0+000-0+500 w m. Michałów w km 2+210-2+420 i w km 2+570-3+110, w m. Niemienice w km. 4+460-5+350 o łącznej dł. 2,140 km</t>
  </si>
  <si>
    <t>Przebudowa drogi powiatowej Nr 0763T Pawłowice (gr. woj. świętokrzyskiego) - Maruszów - Linów od km 7+100-7+800 odc. dł. 0,700 km</t>
  </si>
  <si>
    <t>Odbudowa drogi powiatowej nr 0758T Bidziny-Smugi w m. Jasice i Smugi w km 3+552-5+520 odc. dł. 1,968 km</t>
  </si>
  <si>
    <t>8.</t>
  </si>
  <si>
    <t>Odbudowa drogi powiatowej Nr 0717T na odcinku Piskrzyn-Baranówek w km 7+489-8+742 odc. dł. 1,253 km</t>
  </si>
  <si>
    <t>9.</t>
  </si>
  <si>
    <t xml:space="preserve">A.      
B. 300.000
C.
D. </t>
  </si>
  <si>
    <t>10.</t>
  </si>
  <si>
    <t>Przebudowa drogi powiatowej Nr 0727T Opatów-Ćmielów w m. Rosochy w km 3+366-4+994 odc. Dł. 1,628 km</t>
  </si>
  <si>
    <t>11.</t>
  </si>
  <si>
    <t xml:space="preserve">Przebudowa drogi powiatowej Nr 0733T Brzezie-Lipnik w m. Brzezie i Nikisiałka Duża w km 0+000-1+600 odc. dł. 1,600 km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</si>
  <si>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</si>
  <si>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</si>
  <si>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</si>
  <si>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</si>
  <si>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</si>
  <si>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</si>
  <si>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Odbudowa drogi powiatowej Nr 0701T gr. powiatu-Truskolasy-Opatów w km 6+631-7+671 o łącznej długości 1,040 km</t>
  </si>
  <si>
    <t xml:space="preserve">A.      
B. 181.263
C.
D. </t>
  </si>
  <si>
    <t xml:space="preserve">A.      
B. 143.910
C.
D. </t>
  </si>
  <si>
    <t>12.</t>
  </si>
  <si>
    <t>Przebudowa drogi powiatowej Nr 0701T gr. powiatu - Truskolasy - Opatów w m. Zochcinek w km 11+210-11+870 odc. dł. 0,660 km</t>
  </si>
  <si>
    <t xml:space="preserve">A.      
B. 82.804
C.
D. </t>
  </si>
  <si>
    <t>Odbudowy i przebudowy dróg powiatowych</t>
  </si>
  <si>
    <t>6300</t>
  </si>
  <si>
    <t>Dotacje podmiotowe w 2012 roku</t>
  </si>
  <si>
    <t>Nazwa jednostki otrzymującej dotacje</t>
  </si>
  <si>
    <t>Zakres</t>
  </si>
  <si>
    <t>Kwota dotacji</t>
  </si>
  <si>
    <t>I. Dotacje dla jednostek sektora finansów publicznych</t>
  </si>
  <si>
    <t>Powiat Sandomierz</t>
  </si>
  <si>
    <t>Rehabilitacja zawodowa i społeczna osób niepełnosprawnych</t>
  </si>
  <si>
    <t xml:space="preserve"> DPS Zochcinek</t>
  </si>
  <si>
    <t>II. Dotacje dla jednostek spoza sektora finansów publicznych</t>
  </si>
  <si>
    <t>Zarząd Powiatowy ZOSP RP w Opatowie</t>
  </si>
  <si>
    <t>Dziadziałalność statutowa</t>
  </si>
  <si>
    <t>Szkoły Niepubliczne</t>
  </si>
  <si>
    <t>Działalność oświatowa</t>
  </si>
  <si>
    <t>Przychody i rozchody budżetu w 2012 r.</t>
  </si>
  <si>
    <t>Treść</t>
  </si>
  <si>
    <t>Klasyfikacja
§</t>
  </si>
  <si>
    <t>Kwota
2012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</si>
  <si>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</si>
  <si>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</si>
  <si>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</si>
  <si>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</si>
  <si>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</si>
  <si>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</si>
  <si>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</si>
  <si>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</si>
  <si>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</si>
  <si>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</si>
  <si>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</si>
  <si>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</si>
  <si>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</si>
  <si>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</si>
  <si>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</si>
  <si>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</si>
  <si>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</si>
  <si>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</si>
  <si>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</si>
  <si>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</si>
  <si>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</si>
  <si>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</si>
  <si>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</si>
  <si>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</si>
  <si>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</si>
  <si>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</si>
  <si>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</si>
  <si>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</si>
  <si>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</si>
  <si>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</si>
  <si>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</si>
  <si>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</si>
  <si>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</si>
  <si>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Regionalny Program Operacyjny Województwa Świętokrzyskiego na lata 2007-2013</t>
  </si>
  <si>
    <t>Oś priorytetowa: 4. Rozwój infrastruktury ochrony środowiska i energetycznej do Działania 4.2 Rozwój systemów lokalnej  infrastruktury ochrony środowiska i energetycznej</t>
  </si>
  <si>
    <t>Projekt: "Termomodernizacja trzech budynków użyteczności publicznej na terenie Powiatu Opatowskiego"</t>
  </si>
  <si>
    <t>2011-2014</t>
  </si>
  <si>
    <t xml:space="preserve">A.  380.000    
B.
C.
D. </t>
  </si>
  <si>
    <t xml:space="preserve">A. 396.209    
B.
C.
D. </t>
  </si>
  <si>
    <t>Limity wydatków na wieloletnie przedsięwzięcia planowane do poniesienia w 2012 roku</t>
  </si>
  <si>
    <t>Nazwa przedsięwzięcia</t>
  </si>
  <si>
    <t>Łączne nakłady finansowe</t>
  </si>
  <si>
    <t>rok budżetowy 2012 (8+9+10+11)</t>
  </si>
  <si>
    <t>dotacje i środki pochodzące z innych  źr.*</t>
  </si>
  <si>
    <t>Scalanie gruntów wsi Biedrzychów, Dębno, Nowe na obszarze1059 ha (2010-2013)</t>
  </si>
  <si>
    <t>wydatki bieżące</t>
  </si>
  <si>
    <t>wydatki majątkowe</t>
  </si>
  <si>
    <t>Projekt  " e-świętokrzyskie Rozbudowa Infrastruktury Informatycznej JST" w ramach Regionalnego Programu Operacyjnego na lata (2010-2012)</t>
  </si>
  <si>
    <t>Projekt  " e-świętokrzyskie Budowa systemu informacji przestrzennej Województwa Świętokrzyskiego" w ramach Regionalnego Programu Operacyjnego Województwa Świętokrzyskiego na lata (2010-2012)</t>
  </si>
  <si>
    <t>Rozbudowa budynku Zespołu Szkół Nr 1 odnowa potencjału sportowo - dydaktycznego w Opatowie (2007-2012)</t>
  </si>
  <si>
    <t>Promocja integracji Społecznej Droga do Sukcesu (2009-2012)</t>
  </si>
  <si>
    <t>Program operacyjny Kapitał Ludzki (2007-2013).Projekt "Nasza szkoła - naszą drogą do kariery…"</t>
  </si>
  <si>
    <t>Projekt Nr PL0197 "Termomodernizacja budynków użyteczności publicznej na terenie Powiatu Opatowskiego" - utrzymanie trwałości projektu (2011-2015)</t>
  </si>
  <si>
    <t>Umowy przejecia zobowiazań w wyniku przekształceń SPZZOZ w Opatowie</t>
  </si>
  <si>
    <t>Poręczenie kredytu zaciągnietego przez TOP MEDICUS Sp.z.o.o.</t>
  </si>
  <si>
    <t>Powiat Opatowski</t>
  </si>
  <si>
    <t>C. Inne źródła - środki krajowe - kapitał ludzki.</t>
  </si>
  <si>
    <t>Termomodernizacja trzech budynków użyteczności publicznej na terenie Powiatu Opatowskiego (2011-2014)</t>
  </si>
  <si>
    <t xml:space="preserve">A.  103.791
B.
C.
D. </t>
  </si>
  <si>
    <t xml:space="preserve">A.  620.000
B.
C.
D. </t>
  </si>
  <si>
    <t>bieżące</t>
  </si>
  <si>
    <t>600</t>
  </si>
  <si>
    <t>Transport i łączność</t>
  </si>
  <si>
    <t>728 053,00</t>
  </si>
  <si>
    <t>-104 958,00</t>
  </si>
  <si>
    <t>222 195,00</t>
  </si>
  <si>
    <t>845 290,00</t>
  </si>
  <si>
    <t xml:space="preserve">w tym z tytułu dotacji i środków na finansowanie wydatków na realizację zadań finansowanych z udziałem środków, o których mowa w art. 5 ust. 1 pkt 2 i 3 
</t>
  </si>
  <si>
    <t>0,00</t>
  </si>
  <si>
    <t>60014</t>
  </si>
  <si>
    <t>Drogi publiczne powiatowe</t>
  </si>
  <si>
    <t>484 582,00</t>
  </si>
  <si>
    <t>-3 845,00</t>
  </si>
  <si>
    <t>702 932,00</t>
  </si>
  <si>
    <t>0970</t>
  </si>
  <si>
    <t>Wpływy z różnych dochodów</t>
  </si>
  <si>
    <t>40 000,00</t>
  </si>
  <si>
    <t>70 000,00</t>
  </si>
  <si>
    <t>110 000,00</t>
  </si>
  <si>
    <t>2130</t>
  </si>
  <si>
    <t>Dotacje celowe otrzymane z budżetu państwa na realizację bieżących zadań własnych powiatu</t>
  </si>
  <si>
    <t>114 000,00</t>
  </si>
  <si>
    <t>110 155,00</t>
  </si>
  <si>
    <t>2710</t>
  </si>
  <si>
    <t>Dotacja celowa otrzymana z tytułu pomocy finansowej udzielanej między jednostkami samorządu terytorialnego na dofinansowanie własnych zadań bieżących</t>
  </si>
  <si>
    <t>330 582,00</t>
  </si>
  <si>
    <t>152 195,00</t>
  </si>
  <si>
    <t>482 777,00</t>
  </si>
  <si>
    <t>60078</t>
  </si>
  <si>
    <t>Usuwanie skutków klęsk żywiołowych</t>
  </si>
  <si>
    <t>243 471,00</t>
  </si>
  <si>
    <t>-101 113,00</t>
  </si>
  <si>
    <t>142 358,00</t>
  </si>
  <si>
    <t>Gospodarka mieszkaniowa</t>
  </si>
  <si>
    <t>1 290 000,00</t>
  </si>
  <si>
    <t>5 000,00</t>
  </si>
  <si>
    <t>1 295 000,00</t>
  </si>
  <si>
    <t>70005</t>
  </si>
  <si>
    <t>Gospodarka gruntami i nieruchomościami</t>
  </si>
  <si>
    <t>750</t>
  </si>
  <si>
    <t>Administracja publiczna</t>
  </si>
  <si>
    <t>1 386 634,00</t>
  </si>
  <si>
    <t>-1 000 000,00</t>
  </si>
  <si>
    <t>386 634,00</t>
  </si>
  <si>
    <t>75020</t>
  </si>
  <si>
    <t>Starostwa powiatowe</t>
  </si>
  <si>
    <t>1 198 976,00</t>
  </si>
  <si>
    <t>198 976,00</t>
  </si>
  <si>
    <t>0420</t>
  </si>
  <si>
    <t>Wpływy z opłaty komunikacyjnej</t>
  </si>
  <si>
    <t>1 000 000,00</t>
  </si>
  <si>
    <t>756</t>
  </si>
  <si>
    <t>Dochody od osób prawnych, od osób fizycznych i od innych jednostek nieposiadających osobowości prawnej oraz wydatki związane z ich poborem</t>
  </si>
  <si>
    <t>4 779 440,00</t>
  </si>
  <si>
    <t>5 779 440,00</t>
  </si>
  <si>
    <t>75618</t>
  </si>
  <si>
    <t>Wpływy z innych opłat stanowiących dochody jednostek samorządu terytorialnego na podstawie ustaw</t>
  </si>
  <si>
    <t>852</t>
  </si>
  <si>
    <t>Pomoc społeczna</t>
  </si>
  <si>
    <t>10 535 254,00</t>
  </si>
  <si>
    <t>11 000,00</t>
  </si>
  <si>
    <t>10 546 254,00</t>
  </si>
  <si>
    <t>877 232,00</t>
  </si>
  <si>
    <t>85202</t>
  </si>
  <si>
    <t>Domy pomocy społecznej</t>
  </si>
  <si>
    <t>9 339 766,00</t>
  </si>
  <si>
    <t>9 350 766,00</t>
  </si>
  <si>
    <t>0830</t>
  </si>
  <si>
    <t>Wpływy z usług</t>
  </si>
  <si>
    <t>4 834 000,00</t>
  </si>
  <si>
    <t>4 845 000,00</t>
  </si>
  <si>
    <t>razem:</t>
  </si>
  <si>
    <t>59 896 576,00</t>
  </si>
  <si>
    <t>-1 104 958,00</t>
  </si>
  <si>
    <t>1 238 195,00</t>
  </si>
  <si>
    <t>60 029 813,00</t>
  </si>
  <si>
    <t>2 778 739,00</t>
  </si>
  <si>
    <t>majątkowe</t>
  </si>
  <si>
    <t>2 520 000,00</t>
  </si>
  <si>
    <t>-12 023,00</t>
  </si>
  <si>
    <t>2 507 977,00</t>
  </si>
  <si>
    <t>1 020 000,00</t>
  </si>
  <si>
    <t>1 007 977,00</t>
  </si>
  <si>
    <t>Dotacja celowa otrzymana z tytułu pomocy finansowej udzielanej między jednostkami samorządu terytorialnego na dofinansowanie własnych zadań inwestycyjnych i zakupów inwestycyjnych</t>
  </si>
  <si>
    <t>300 000,00</t>
  </si>
  <si>
    <t>7 500,00</t>
  </si>
  <si>
    <t>307 500,00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</si>
  <si>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</si>
  <si>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</si>
  <si>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5 553 666,00</t>
  </si>
  <si>
    <t>5 549 143,00</t>
  </si>
  <si>
    <t>2 733 666,00</t>
  </si>
  <si>
    <t>2 741 166,00</t>
  </si>
  <si>
    <t>Ogółem:</t>
  </si>
  <si>
    <t>65 450 242,00</t>
  </si>
  <si>
    <t>-1 116 981,00</t>
  </si>
  <si>
    <t>1 245 695,00</t>
  </si>
  <si>
    <t>65 578 956,00</t>
  </si>
  <si>
    <t>5 512 405,00</t>
  </si>
  <si>
    <t>5 519 905,00</t>
  </si>
  <si>
    <t>(* kol 2 do wykorzystania fakultatywnego)</t>
  </si>
  <si>
    <t>przed zmianą</t>
  </si>
  <si>
    <t>zmniejszenie</t>
  </si>
  <si>
    <t>zwiększenie</t>
  </si>
  <si>
    <t>po zmianach</t>
  </si>
  <si>
    <t>Działalność usługowa</t>
  </si>
  <si>
    <t>Nadzór budowlany</t>
  </si>
  <si>
    <t>Bezpieczeństwo publiczne i ochrona przeciwpożarowa</t>
  </si>
  <si>
    <t>Pozostała działalność</t>
  </si>
  <si>
    <t>Różne rozliczenia</t>
  </si>
  <si>
    <t>Rezerwy ogólne i celowe</t>
  </si>
  <si>
    <t>Oświata i wychowanie</t>
  </si>
  <si>
    <t>Szkoły podstawowe specjalne</t>
  </si>
  <si>
    <t>Gimnazja specjalne</t>
  </si>
  <si>
    <t>Licea ogólnokształcące</t>
  </si>
  <si>
    <t>Szkoły zawodowe</t>
  </si>
  <si>
    <t>Pozostałe zadania w zakresie polityki społecznej</t>
  </si>
  <si>
    <t>Edukacyjna opieka wychowawcza</t>
  </si>
  <si>
    <t>Specjalne ośrodki szkolno-wychowawcze</t>
  </si>
  <si>
    <t>Gospodarka komunalna i ochrona środowiska</t>
  </si>
  <si>
    <t>Wpływy i wydatki związane z gromadzeniem środków z opłat i kar za korzystanie ze środowiska</t>
  </si>
  <si>
    <t>Wydatki razem:</t>
  </si>
  <si>
    <t xml:space="preserve">A. 717.000,00
B.
C.
D. </t>
  </si>
  <si>
    <t xml:space="preserve">A.  44.125,00    
B.
C.
D. </t>
  </si>
  <si>
    <t>Program: Regionalny Program Operacyjny Województwa Świętokrzyskiego na lata 2007-2013  RPOWŚ Priorytet: OŚ 5" Wzrost jakości infrastruktury społecznej oraz inwestycje w dziedzictwo kulturowe, sport i turystykę"                                                        Działanie: 5.2. Podniesienie jakości usług  publicznych,     wspieranie placówek edukacyjnych i kulturalnych.  Projekt: Rozbudowa budynku Zespołu Szkół  Nr 1 w Opatowie - odnowienie potencjału   sportowo - dydaktycznego</t>
  </si>
  <si>
    <t xml:space="preserve">w ramach Regionalnego Programu Operacyjnego Województwa Świętokrzyskiego na lata (2007-2013)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</si>
</sst>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E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name val="Czcionka tekstu podstawowego"/>
      <family val="2"/>
    </font>
    <font>
      <b/>
      <sz val="12"/>
      <color indexed="8"/>
      <name val="Arial CE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i/>
      <sz val="8"/>
      <name val="Arial CE"/>
      <family val="0"/>
    </font>
    <font>
      <sz val="5"/>
      <name val="Arial CE"/>
      <family val="2"/>
    </font>
    <font>
      <b/>
      <sz val="7"/>
      <color indexed="8"/>
      <name val="Arial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2" fillId="32" borderId="0" applyNumberFormat="0" applyBorder="0" applyAlignment="0" applyProtection="0"/>
  </cellStyleXfs>
  <cellXfs count="32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1" fontId="7" fillId="0" borderId="11" xfId="0" applyNumberFormat="1" applyFont="1" applyFill="1" applyBorder="1" applyAlignment="1">
      <alignment vertical="top"/>
    </xf>
    <xf numFmtId="0" fontId="9" fillId="0" borderId="11" xfId="0" applyFont="1" applyFill="1" applyBorder="1" applyAlignment="1" quotePrefix="1">
      <alignment vertical="top"/>
    </xf>
    <xf numFmtId="41" fontId="9" fillId="0" borderId="11" xfId="0" applyNumberFormat="1" applyFont="1" applyFill="1" applyBorder="1" applyAlignment="1">
      <alignment vertical="top"/>
    </xf>
    <xf numFmtId="0" fontId="9" fillId="0" borderId="11" xfId="0" applyFont="1" applyFill="1" applyBorder="1" applyAlignment="1" quotePrefix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41" fontId="7" fillId="0" borderId="11" xfId="0" applyNumberFormat="1" applyFont="1" applyFill="1" applyBorder="1" applyAlignment="1">
      <alignment vertical="top" wrapText="1"/>
    </xf>
    <xf numFmtId="41" fontId="9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/>
    </xf>
    <xf numFmtId="41" fontId="10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/>
    </xf>
    <xf numFmtId="0" fontId="9" fillId="0" borderId="11" xfId="0" applyFont="1" applyFill="1" applyBorder="1" applyAlignment="1" quotePrefix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 vertical="top"/>
    </xf>
    <xf numFmtId="0" fontId="16" fillId="0" borderId="13" xfId="0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1" fontId="26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vertical="center" wrapText="1"/>
    </xf>
    <xf numFmtId="41" fontId="8" fillId="0" borderId="11" xfId="0" applyNumberFormat="1" applyFont="1" applyFill="1" applyBorder="1" applyAlignment="1">
      <alignment vertical="center"/>
    </xf>
    <xf numFmtId="41" fontId="27" fillId="0" borderId="0" xfId="0" applyNumberFormat="1" applyFont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41" fontId="26" fillId="0" borderId="11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1" fontId="14" fillId="0" borderId="1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41" fontId="9" fillId="0" borderId="11" xfId="0" applyNumberFormat="1" applyFont="1" applyFill="1" applyBorder="1" applyAlignment="1">
      <alignment horizontal="center" vertical="center" wrapText="1"/>
    </xf>
    <xf numFmtId="41" fontId="9" fillId="0" borderId="11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4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36" fillId="0" borderId="14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41" fontId="27" fillId="0" borderId="11" xfId="0" applyNumberFormat="1" applyFont="1" applyBorder="1" applyAlignment="1">
      <alignment vertical="center"/>
    </xf>
    <xf numFmtId="41" fontId="27" fillId="0" borderId="11" xfId="0" applyNumberFormat="1" applyFont="1" applyBorder="1" applyAlignment="1">
      <alignment vertical="center" wrapText="1"/>
    </xf>
    <xf numFmtId="41" fontId="27" fillId="0" borderId="11" xfId="0" applyNumberFormat="1" applyFont="1" applyBorder="1" applyAlignment="1">
      <alignment horizontal="left" vertical="center" wrapText="1"/>
    </xf>
    <xf numFmtId="41" fontId="31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3" fontId="35" fillId="0" borderId="12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3" fontId="43" fillId="0" borderId="11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top" wrapText="1"/>
    </xf>
    <xf numFmtId="0" fontId="35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1" fontId="35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1" fontId="14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1" fontId="14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3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0" fillId="0" borderId="0" xfId="0" applyNumberFormat="1" applyFont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47" fillId="34" borderId="10" xfId="0" applyFont="1" applyFill="1" applyBorder="1" applyAlignment="1" applyProtection="1">
      <alignment horizontal="center" vertical="center" wrapText="1" shrinkToFit="1"/>
      <protection locked="0"/>
    </xf>
    <xf numFmtId="0" fontId="47" fillId="34" borderId="10" xfId="0" applyFont="1" applyFill="1" applyBorder="1" applyAlignment="1" applyProtection="1">
      <alignment horizontal="left" vertical="center" wrapText="1" shrinkToFit="1"/>
      <protection locked="0"/>
    </xf>
    <xf numFmtId="0" fontId="47" fillId="34" borderId="21" xfId="0" applyFont="1" applyFill="1" applyBorder="1" applyAlignment="1" applyProtection="1">
      <alignment horizontal="left" vertical="center" wrapText="1" shrinkToFit="1"/>
      <protection locked="0"/>
    </xf>
    <xf numFmtId="4" fontId="4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7" fillId="34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4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4" borderId="22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4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6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 shrinkToFit="1"/>
      <protection locked="0"/>
    </xf>
    <xf numFmtId="0" fontId="47" fillId="34" borderId="21" xfId="0" applyFont="1" applyFill="1" applyBorder="1" applyAlignment="1" applyProtection="1">
      <alignment horizontal="center" vertical="center" wrapText="1" shrinkToFit="1"/>
      <protection locked="0"/>
    </xf>
    <xf numFmtId="0" fontId="47" fillId="34" borderId="21" xfId="0" applyFont="1" applyFill="1" applyBorder="1" applyAlignment="1" applyProtection="1">
      <alignment horizontal="left" vertical="center" wrapText="1" shrinkToFit="1"/>
      <protection locked="0"/>
    </xf>
    <xf numFmtId="0" fontId="47" fillId="34" borderId="10" xfId="0" applyFont="1" applyFill="1" applyBorder="1" applyAlignment="1" applyProtection="1">
      <alignment horizontal="left" vertical="center" wrapText="1" shrinkToFit="1"/>
      <protection locked="0"/>
    </xf>
    <xf numFmtId="0" fontId="47" fillId="33" borderId="0" xfId="0" applyFont="1" applyFill="1" applyAlignment="1" applyProtection="1">
      <alignment horizontal="center" vertical="center" wrapText="1" shrinkToFit="1"/>
      <protection locked="0"/>
    </xf>
    <xf numFmtId="0" fontId="48" fillId="33" borderId="0" xfId="0" applyFont="1" applyFill="1" applyAlignment="1" applyProtection="1">
      <alignment horizontal="left" vertical="center" wrapText="1" shrinkToFit="1"/>
      <protection locked="0"/>
    </xf>
    <xf numFmtId="0" fontId="48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3" fontId="20" fillId="0" borderId="16" xfId="0" applyNumberFormat="1" applyFont="1" applyBorder="1" applyAlignment="1">
      <alignment horizontal="center" vertical="center" wrapText="1"/>
    </xf>
    <xf numFmtId="43" fontId="20" fillId="0" borderId="14" xfId="0" applyNumberFormat="1" applyFont="1" applyBorder="1" applyAlignment="1">
      <alignment horizontal="center" vertical="center" wrapText="1"/>
    </xf>
    <xf numFmtId="43" fontId="20" fillId="0" borderId="16" xfId="0" applyNumberFormat="1" applyFont="1" applyBorder="1" applyAlignment="1">
      <alignment horizontal="center" vertical="center"/>
    </xf>
    <xf numFmtId="43" fontId="20" fillId="0" borderId="14" xfId="0" applyNumberFormat="1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43" fontId="35" fillId="0" borderId="16" xfId="0" applyNumberFormat="1" applyFont="1" applyFill="1" applyBorder="1" applyAlignment="1">
      <alignment horizontal="right" vertical="center" wrapText="1"/>
    </xf>
    <xf numFmtId="43" fontId="35" fillId="0" borderId="14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43" fontId="20" fillId="0" borderId="12" xfId="0" applyNumberFormat="1" applyFont="1" applyBorder="1" applyAlignment="1">
      <alignment horizontal="center" vertical="center" wrapText="1"/>
    </xf>
    <xf numFmtId="43" fontId="20" fillId="0" borderId="15" xfId="0" applyNumberFormat="1" applyFont="1" applyBorder="1" applyAlignment="1">
      <alignment horizontal="center" vertical="center" wrapText="1"/>
    </xf>
    <xf numFmtId="43" fontId="20" fillId="0" borderId="24" xfId="0" applyNumberFormat="1" applyFont="1" applyBorder="1" applyAlignment="1">
      <alignment horizontal="center" vertical="center" wrapText="1"/>
    </xf>
    <xf numFmtId="43" fontId="20" fillId="0" borderId="25" xfId="0" applyNumberFormat="1" applyFont="1" applyBorder="1" applyAlignment="1">
      <alignment horizontal="center" vertical="center" wrapText="1"/>
    </xf>
    <xf numFmtId="43" fontId="20" fillId="0" borderId="16" xfId="0" applyNumberFormat="1" applyFont="1" applyBorder="1" applyAlignment="1">
      <alignment horizontal="left" wrapText="1"/>
    </xf>
    <xf numFmtId="43" fontId="20" fillId="0" borderId="14" xfId="0" applyNumberFormat="1" applyFont="1" applyBorder="1" applyAlignment="1">
      <alignment horizontal="left" wrapText="1"/>
    </xf>
    <xf numFmtId="43" fontId="20" fillId="0" borderId="26" xfId="0" applyNumberFormat="1" applyFont="1" applyBorder="1" applyAlignment="1">
      <alignment horizontal="center" vertical="center" wrapText="1"/>
    </xf>
    <xf numFmtId="43" fontId="20" fillId="0" borderId="27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3" fontId="20" fillId="0" borderId="28" xfId="0" applyNumberFormat="1" applyFont="1" applyBorder="1" applyAlignment="1">
      <alignment horizontal="center" vertical="center" wrapText="1"/>
    </xf>
    <xf numFmtId="43" fontId="20" fillId="0" borderId="29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0" fontId="35" fillId="0" borderId="11" xfId="0" applyFont="1" applyFill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2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32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10" fillId="0" borderId="16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vertical="top"/>
    </xf>
    <xf numFmtId="41" fontId="9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9" fillId="0" borderId="11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0" fontId="35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view="pageLayout" workbookViewId="0" topLeftCell="A1">
      <selection activeCell="E26" sqref="E26:G26"/>
    </sheetView>
  </sheetViews>
  <sheetFormatPr defaultColWidth="9.33203125" defaultRowHeight="12.75"/>
  <cols>
    <col min="1" max="1" width="9.16015625" style="0" customWidth="1"/>
    <col min="3" max="3" width="4.33203125" style="0" customWidth="1"/>
    <col min="4" max="4" width="5" style="0" customWidth="1"/>
    <col min="5" max="5" width="4.33203125" style="0" customWidth="1"/>
    <col min="6" max="6" width="32.5" style="0" customWidth="1"/>
    <col min="7" max="7" width="16.33203125" style="0" customWidth="1"/>
    <col min="8" max="8" width="1.171875" style="0" customWidth="1"/>
    <col min="9" max="9" width="23" style="0" customWidth="1"/>
    <col min="10" max="11" width="24.16015625" style="0" customWidth="1"/>
    <col min="12" max="12" width="1.171875" style="0" customWidth="1"/>
    <col min="13" max="13" width="5.66015625" style="0" customWidth="1"/>
    <col min="14" max="14" width="12.66015625" style="0" customWidth="1"/>
    <col min="15" max="15" width="0.4921875" style="0" customWidth="1"/>
    <col min="16" max="16" width="3.66015625" style="0" customWidth="1"/>
  </cols>
  <sheetData>
    <row r="1" spans="1:17" ht="46.5" customHeight="1">
      <c r="A1" s="168" t="s">
        <v>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2"/>
    </row>
    <row r="2" spans="1:17" ht="13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" t="s">
        <v>0</v>
      </c>
      <c r="O2" s="169"/>
      <c r="P2" s="169"/>
      <c r="Q2" s="2"/>
    </row>
    <row r="3" spans="1:17" ht="34.5" customHeight="1">
      <c r="A3" s="3" t="s">
        <v>1</v>
      </c>
      <c r="B3" s="3" t="s">
        <v>2</v>
      </c>
      <c r="C3" s="158" t="s">
        <v>3</v>
      </c>
      <c r="D3" s="158"/>
      <c r="E3" s="158" t="s">
        <v>4</v>
      </c>
      <c r="F3" s="158"/>
      <c r="G3" s="158"/>
      <c r="H3" s="170" t="s">
        <v>5</v>
      </c>
      <c r="I3" s="171"/>
      <c r="J3" s="3" t="s">
        <v>6</v>
      </c>
      <c r="K3" s="3" t="s">
        <v>7</v>
      </c>
      <c r="L3" s="158" t="s">
        <v>8</v>
      </c>
      <c r="M3" s="158"/>
      <c r="N3" s="158"/>
      <c r="O3" s="158"/>
      <c r="P3" s="158"/>
      <c r="Q3" s="2"/>
    </row>
    <row r="4" spans="1:17" ht="11.25" customHeight="1">
      <c r="A4" s="4" t="s">
        <v>9</v>
      </c>
      <c r="B4" s="4" t="s">
        <v>10</v>
      </c>
      <c r="C4" s="165" t="s">
        <v>11</v>
      </c>
      <c r="D4" s="165"/>
      <c r="E4" s="165" t="s">
        <v>12</v>
      </c>
      <c r="F4" s="165"/>
      <c r="G4" s="165"/>
      <c r="H4" s="166" t="s">
        <v>13</v>
      </c>
      <c r="I4" s="167"/>
      <c r="J4" s="4" t="s">
        <v>14</v>
      </c>
      <c r="K4" s="4" t="s">
        <v>15</v>
      </c>
      <c r="L4" s="165" t="s">
        <v>16</v>
      </c>
      <c r="M4" s="165"/>
      <c r="N4" s="165"/>
      <c r="O4" s="165"/>
      <c r="P4" s="165"/>
      <c r="Q4" s="2"/>
    </row>
    <row r="5" spans="1:17" ht="21.75" customHeight="1">
      <c r="A5" s="159" t="s">
        <v>253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2"/>
    </row>
    <row r="6" spans="1:16" ht="27.75" customHeight="1">
      <c r="A6" s="4" t="s">
        <v>254</v>
      </c>
      <c r="B6" s="142"/>
      <c r="C6" s="160"/>
      <c r="D6" s="160"/>
      <c r="E6" s="161" t="s">
        <v>255</v>
      </c>
      <c r="F6" s="161"/>
      <c r="G6" s="161"/>
      <c r="H6" s="162" t="s">
        <v>256</v>
      </c>
      <c r="I6" s="163"/>
      <c r="J6" s="143" t="s">
        <v>257</v>
      </c>
      <c r="K6" s="143" t="s">
        <v>258</v>
      </c>
      <c r="L6" s="164" t="s">
        <v>259</v>
      </c>
      <c r="M6" s="164"/>
      <c r="N6" s="164"/>
      <c r="O6" s="164"/>
      <c r="P6" s="164"/>
    </row>
    <row r="7" spans="1:16" ht="27.75" customHeight="1">
      <c r="A7" s="3"/>
      <c r="B7" s="142"/>
      <c r="C7" s="160"/>
      <c r="D7" s="160"/>
      <c r="E7" s="161" t="s">
        <v>260</v>
      </c>
      <c r="F7" s="161"/>
      <c r="G7" s="161"/>
      <c r="H7" s="162" t="s">
        <v>261</v>
      </c>
      <c r="I7" s="163"/>
      <c r="J7" s="143" t="s">
        <v>261</v>
      </c>
      <c r="K7" s="143" t="s">
        <v>261</v>
      </c>
      <c r="L7" s="164" t="s">
        <v>261</v>
      </c>
      <c r="M7" s="164"/>
      <c r="N7" s="164"/>
      <c r="O7" s="164"/>
      <c r="P7" s="164"/>
    </row>
    <row r="8" spans="1:16" ht="27.75" customHeight="1">
      <c r="A8" s="142"/>
      <c r="B8" s="4" t="s">
        <v>262</v>
      </c>
      <c r="C8" s="160"/>
      <c r="D8" s="160"/>
      <c r="E8" s="161" t="s">
        <v>263</v>
      </c>
      <c r="F8" s="161"/>
      <c r="G8" s="161"/>
      <c r="H8" s="162" t="s">
        <v>264</v>
      </c>
      <c r="I8" s="163"/>
      <c r="J8" s="143" t="s">
        <v>265</v>
      </c>
      <c r="K8" s="143" t="s">
        <v>258</v>
      </c>
      <c r="L8" s="164" t="s">
        <v>266</v>
      </c>
      <c r="M8" s="164"/>
      <c r="N8" s="164"/>
      <c r="O8" s="164"/>
      <c r="P8" s="164"/>
    </row>
    <row r="9" spans="1:16" ht="27.75" customHeight="1">
      <c r="A9" s="142"/>
      <c r="B9" s="3"/>
      <c r="C9" s="160"/>
      <c r="D9" s="160"/>
      <c r="E9" s="161" t="s">
        <v>260</v>
      </c>
      <c r="F9" s="161"/>
      <c r="G9" s="161"/>
      <c r="H9" s="162" t="s">
        <v>261</v>
      </c>
      <c r="I9" s="163"/>
      <c r="J9" s="143" t="s">
        <v>261</v>
      </c>
      <c r="K9" s="143" t="s">
        <v>261</v>
      </c>
      <c r="L9" s="164" t="s">
        <v>261</v>
      </c>
      <c r="M9" s="164"/>
      <c r="N9" s="164"/>
      <c r="O9" s="164"/>
      <c r="P9" s="164"/>
    </row>
    <row r="10" spans="1:16" ht="27.75" customHeight="1">
      <c r="A10" s="142"/>
      <c r="B10" s="142"/>
      <c r="C10" s="165" t="s">
        <v>267</v>
      </c>
      <c r="D10" s="165"/>
      <c r="E10" s="161" t="s">
        <v>268</v>
      </c>
      <c r="F10" s="161"/>
      <c r="G10" s="161"/>
      <c r="H10" s="162" t="s">
        <v>269</v>
      </c>
      <c r="I10" s="163"/>
      <c r="J10" s="143" t="s">
        <v>261</v>
      </c>
      <c r="K10" s="143" t="s">
        <v>270</v>
      </c>
      <c r="L10" s="164" t="s">
        <v>271</v>
      </c>
      <c r="M10" s="164"/>
      <c r="N10" s="164"/>
      <c r="O10" s="164"/>
      <c r="P10" s="164"/>
    </row>
    <row r="11" spans="1:16" ht="27.75" customHeight="1">
      <c r="A11" s="142"/>
      <c r="B11" s="142"/>
      <c r="C11" s="165" t="s">
        <v>272</v>
      </c>
      <c r="D11" s="165"/>
      <c r="E11" s="161" t="s">
        <v>273</v>
      </c>
      <c r="F11" s="161"/>
      <c r="G11" s="161"/>
      <c r="H11" s="162" t="s">
        <v>274</v>
      </c>
      <c r="I11" s="163"/>
      <c r="J11" s="143" t="s">
        <v>265</v>
      </c>
      <c r="K11" s="143" t="s">
        <v>261</v>
      </c>
      <c r="L11" s="164" t="s">
        <v>275</v>
      </c>
      <c r="M11" s="164"/>
      <c r="N11" s="164"/>
      <c r="O11" s="164"/>
      <c r="P11" s="164"/>
    </row>
    <row r="12" spans="1:16" ht="27.75" customHeight="1">
      <c r="A12" s="142"/>
      <c r="B12" s="142"/>
      <c r="C12" s="165" t="s">
        <v>276</v>
      </c>
      <c r="D12" s="165"/>
      <c r="E12" s="161" t="s">
        <v>277</v>
      </c>
      <c r="F12" s="161"/>
      <c r="G12" s="161"/>
      <c r="H12" s="162" t="s">
        <v>278</v>
      </c>
      <c r="I12" s="163"/>
      <c r="J12" s="143" t="s">
        <v>261</v>
      </c>
      <c r="K12" s="143" t="s">
        <v>279</v>
      </c>
      <c r="L12" s="164" t="s">
        <v>280</v>
      </c>
      <c r="M12" s="164"/>
      <c r="N12" s="164"/>
      <c r="O12" s="164"/>
      <c r="P12" s="164"/>
    </row>
    <row r="13" spans="1:16" ht="27.75" customHeight="1">
      <c r="A13" s="142"/>
      <c r="B13" s="4" t="s">
        <v>281</v>
      </c>
      <c r="C13" s="160"/>
      <c r="D13" s="160"/>
      <c r="E13" s="161" t="s">
        <v>282</v>
      </c>
      <c r="F13" s="161"/>
      <c r="G13" s="161"/>
      <c r="H13" s="162" t="s">
        <v>283</v>
      </c>
      <c r="I13" s="163"/>
      <c r="J13" s="143" t="s">
        <v>284</v>
      </c>
      <c r="K13" s="143" t="s">
        <v>261</v>
      </c>
      <c r="L13" s="164" t="s">
        <v>285</v>
      </c>
      <c r="M13" s="164"/>
      <c r="N13" s="164"/>
      <c r="O13" s="164"/>
      <c r="P13" s="164"/>
    </row>
    <row r="14" spans="1:16" ht="27.75" customHeight="1">
      <c r="A14" s="142"/>
      <c r="B14" s="3"/>
      <c r="C14" s="160"/>
      <c r="D14" s="160"/>
      <c r="E14" s="161" t="s">
        <v>260</v>
      </c>
      <c r="F14" s="161"/>
      <c r="G14" s="161"/>
      <c r="H14" s="162" t="s">
        <v>261</v>
      </c>
      <c r="I14" s="163"/>
      <c r="J14" s="143" t="s">
        <v>261</v>
      </c>
      <c r="K14" s="143" t="s">
        <v>261</v>
      </c>
      <c r="L14" s="164" t="s">
        <v>261</v>
      </c>
      <c r="M14" s="164"/>
      <c r="N14" s="164"/>
      <c r="O14" s="164"/>
      <c r="P14" s="164"/>
    </row>
    <row r="15" spans="1:16" ht="27.75" customHeight="1">
      <c r="A15" s="142"/>
      <c r="B15" s="142"/>
      <c r="C15" s="165" t="s">
        <v>276</v>
      </c>
      <c r="D15" s="165"/>
      <c r="E15" s="161" t="s">
        <v>277</v>
      </c>
      <c r="F15" s="161"/>
      <c r="G15" s="161"/>
      <c r="H15" s="162" t="s">
        <v>283</v>
      </c>
      <c r="I15" s="163"/>
      <c r="J15" s="143" t="s">
        <v>284</v>
      </c>
      <c r="K15" s="143" t="s">
        <v>261</v>
      </c>
      <c r="L15" s="164" t="s">
        <v>285</v>
      </c>
      <c r="M15" s="164"/>
      <c r="N15" s="164"/>
      <c r="O15" s="164"/>
      <c r="P15" s="164"/>
    </row>
    <row r="16" spans="1:16" ht="27.75" customHeight="1">
      <c r="A16" s="4" t="s">
        <v>112</v>
      </c>
      <c r="B16" s="142"/>
      <c r="C16" s="160"/>
      <c r="D16" s="160"/>
      <c r="E16" s="161" t="s">
        <v>286</v>
      </c>
      <c r="F16" s="161"/>
      <c r="G16" s="161"/>
      <c r="H16" s="162" t="s">
        <v>287</v>
      </c>
      <c r="I16" s="163"/>
      <c r="J16" s="143" t="s">
        <v>261</v>
      </c>
      <c r="K16" s="143" t="s">
        <v>288</v>
      </c>
      <c r="L16" s="164" t="s">
        <v>289</v>
      </c>
      <c r="M16" s="164"/>
      <c r="N16" s="164"/>
      <c r="O16" s="164"/>
      <c r="P16" s="164"/>
    </row>
    <row r="17" spans="1:16" ht="27.75" customHeight="1">
      <c r="A17" s="3"/>
      <c r="B17" s="142"/>
      <c r="C17" s="160"/>
      <c r="D17" s="160"/>
      <c r="E17" s="161" t="s">
        <v>260</v>
      </c>
      <c r="F17" s="161"/>
      <c r="G17" s="161"/>
      <c r="H17" s="162" t="s">
        <v>261</v>
      </c>
      <c r="I17" s="163"/>
      <c r="J17" s="143" t="s">
        <v>261</v>
      </c>
      <c r="K17" s="143" t="s">
        <v>261</v>
      </c>
      <c r="L17" s="164" t="s">
        <v>261</v>
      </c>
      <c r="M17" s="164"/>
      <c r="N17" s="164"/>
      <c r="O17" s="164"/>
      <c r="P17" s="164"/>
    </row>
    <row r="18" spans="1:16" ht="27.75" customHeight="1">
      <c r="A18" s="142"/>
      <c r="B18" s="4" t="s">
        <v>290</v>
      </c>
      <c r="C18" s="160"/>
      <c r="D18" s="160"/>
      <c r="E18" s="161" t="s">
        <v>291</v>
      </c>
      <c r="F18" s="161"/>
      <c r="G18" s="161"/>
      <c r="H18" s="162" t="s">
        <v>287</v>
      </c>
      <c r="I18" s="163"/>
      <c r="J18" s="143" t="s">
        <v>261</v>
      </c>
      <c r="K18" s="143" t="s">
        <v>288</v>
      </c>
      <c r="L18" s="164" t="s">
        <v>289</v>
      </c>
      <c r="M18" s="164"/>
      <c r="N18" s="164"/>
      <c r="O18" s="164"/>
      <c r="P18" s="164"/>
    </row>
    <row r="19" spans="1:16" ht="27.75" customHeight="1">
      <c r="A19" s="142"/>
      <c r="B19" s="3"/>
      <c r="C19" s="160"/>
      <c r="D19" s="160"/>
      <c r="E19" s="161" t="s">
        <v>260</v>
      </c>
      <c r="F19" s="161"/>
      <c r="G19" s="161"/>
      <c r="H19" s="162" t="s">
        <v>261</v>
      </c>
      <c r="I19" s="163"/>
      <c r="J19" s="143" t="s">
        <v>261</v>
      </c>
      <c r="K19" s="143" t="s">
        <v>261</v>
      </c>
      <c r="L19" s="164" t="s">
        <v>261</v>
      </c>
      <c r="M19" s="164"/>
      <c r="N19" s="164"/>
      <c r="O19" s="164"/>
      <c r="P19" s="164"/>
    </row>
    <row r="20" spans="1:16" ht="27.75" customHeight="1">
      <c r="A20" s="142"/>
      <c r="B20" s="142"/>
      <c r="C20" s="165" t="s">
        <v>267</v>
      </c>
      <c r="D20" s="165"/>
      <c r="E20" s="161" t="s">
        <v>268</v>
      </c>
      <c r="F20" s="161"/>
      <c r="G20" s="161"/>
      <c r="H20" s="162" t="s">
        <v>261</v>
      </c>
      <c r="I20" s="163"/>
      <c r="J20" s="143" t="s">
        <v>261</v>
      </c>
      <c r="K20" s="143" t="s">
        <v>288</v>
      </c>
      <c r="L20" s="164" t="s">
        <v>288</v>
      </c>
      <c r="M20" s="164"/>
      <c r="N20" s="164"/>
      <c r="O20" s="164"/>
      <c r="P20" s="164"/>
    </row>
    <row r="21" spans="1:16" ht="27.75" customHeight="1">
      <c r="A21" s="4" t="s">
        <v>292</v>
      </c>
      <c r="B21" s="142"/>
      <c r="C21" s="160"/>
      <c r="D21" s="160"/>
      <c r="E21" s="161" t="s">
        <v>293</v>
      </c>
      <c r="F21" s="161"/>
      <c r="G21" s="161"/>
      <c r="H21" s="162" t="s">
        <v>294</v>
      </c>
      <c r="I21" s="163"/>
      <c r="J21" s="143" t="s">
        <v>295</v>
      </c>
      <c r="K21" s="143" t="s">
        <v>261</v>
      </c>
      <c r="L21" s="164" t="s">
        <v>296</v>
      </c>
      <c r="M21" s="164"/>
      <c r="N21" s="164"/>
      <c r="O21" s="164"/>
      <c r="P21" s="164"/>
    </row>
    <row r="22" spans="1:16" ht="27.75" customHeight="1">
      <c r="A22" s="3"/>
      <c r="B22" s="142"/>
      <c r="C22" s="160"/>
      <c r="D22" s="160"/>
      <c r="E22" s="161" t="s">
        <v>260</v>
      </c>
      <c r="F22" s="161"/>
      <c r="G22" s="161"/>
      <c r="H22" s="162" t="s">
        <v>261</v>
      </c>
      <c r="I22" s="163"/>
      <c r="J22" s="143" t="s">
        <v>261</v>
      </c>
      <c r="K22" s="143" t="s">
        <v>261</v>
      </c>
      <c r="L22" s="164" t="s">
        <v>261</v>
      </c>
      <c r="M22" s="164"/>
      <c r="N22" s="164"/>
      <c r="O22" s="164"/>
      <c r="P22" s="164"/>
    </row>
    <row r="23" spans="1:16" ht="27.75" customHeight="1">
      <c r="A23" s="142"/>
      <c r="B23" s="4" t="s">
        <v>297</v>
      </c>
      <c r="C23" s="160"/>
      <c r="D23" s="160"/>
      <c r="E23" s="161" t="s">
        <v>298</v>
      </c>
      <c r="F23" s="161"/>
      <c r="G23" s="161"/>
      <c r="H23" s="162" t="s">
        <v>299</v>
      </c>
      <c r="I23" s="163"/>
      <c r="J23" s="143" t="s">
        <v>295</v>
      </c>
      <c r="K23" s="143" t="s">
        <v>261</v>
      </c>
      <c r="L23" s="164" t="s">
        <v>300</v>
      </c>
      <c r="M23" s="164"/>
      <c r="N23" s="164"/>
      <c r="O23" s="164"/>
      <c r="P23" s="164"/>
    </row>
    <row r="24" spans="1:16" ht="27.75" customHeight="1">
      <c r="A24" s="142"/>
      <c r="B24" s="3"/>
      <c r="C24" s="160"/>
      <c r="D24" s="160"/>
      <c r="E24" s="161" t="s">
        <v>260</v>
      </c>
      <c r="F24" s="161"/>
      <c r="G24" s="161"/>
      <c r="H24" s="162" t="s">
        <v>261</v>
      </c>
      <c r="I24" s="163"/>
      <c r="J24" s="143" t="s">
        <v>261</v>
      </c>
      <c r="K24" s="143" t="s">
        <v>261</v>
      </c>
      <c r="L24" s="164" t="s">
        <v>261</v>
      </c>
      <c r="M24" s="164"/>
      <c r="N24" s="164"/>
      <c r="O24" s="164"/>
      <c r="P24" s="164"/>
    </row>
    <row r="25" spans="1:16" ht="27.75" customHeight="1">
      <c r="A25" s="142"/>
      <c r="B25" s="142"/>
      <c r="C25" s="165" t="s">
        <v>301</v>
      </c>
      <c r="D25" s="165"/>
      <c r="E25" s="161" t="s">
        <v>302</v>
      </c>
      <c r="F25" s="161"/>
      <c r="G25" s="161"/>
      <c r="H25" s="162" t="s">
        <v>303</v>
      </c>
      <c r="I25" s="163"/>
      <c r="J25" s="143" t="s">
        <v>295</v>
      </c>
      <c r="K25" s="143" t="s">
        <v>261</v>
      </c>
      <c r="L25" s="164" t="s">
        <v>261</v>
      </c>
      <c r="M25" s="164"/>
      <c r="N25" s="164"/>
      <c r="O25" s="164"/>
      <c r="P25" s="164"/>
    </row>
    <row r="26" spans="1:16" ht="27.75" customHeight="1">
      <c r="A26" s="4" t="s">
        <v>304</v>
      </c>
      <c r="B26" s="142"/>
      <c r="C26" s="160"/>
      <c r="D26" s="160"/>
      <c r="E26" s="161" t="s">
        <v>305</v>
      </c>
      <c r="F26" s="161"/>
      <c r="G26" s="161"/>
      <c r="H26" s="162" t="s">
        <v>306</v>
      </c>
      <c r="I26" s="163"/>
      <c r="J26" s="143" t="s">
        <v>261</v>
      </c>
      <c r="K26" s="143" t="s">
        <v>303</v>
      </c>
      <c r="L26" s="164" t="s">
        <v>307</v>
      </c>
      <c r="M26" s="164"/>
      <c r="N26" s="164"/>
      <c r="O26" s="164"/>
      <c r="P26" s="164"/>
    </row>
    <row r="27" spans="1:16" ht="27.75" customHeight="1">
      <c r="A27" s="3"/>
      <c r="B27" s="142"/>
      <c r="C27" s="160"/>
      <c r="D27" s="160"/>
      <c r="E27" s="161" t="s">
        <v>260</v>
      </c>
      <c r="F27" s="161"/>
      <c r="G27" s="161"/>
      <c r="H27" s="162" t="s">
        <v>261</v>
      </c>
      <c r="I27" s="163"/>
      <c r="J27" s="143" t="s">
        <v>261</v>
      </c>
      <c r="K27" s="143" t="s">
        <v>261</v>
      </c>
      <c r="L27" s="164" t="s">
        <v>261</v>
      </c>
      <c r="M27" s="164"/>
      <c r="N27" s="164"/>
      <c r="O27" s="164"/>
      <c r="P27" s="164"/>
    </row>
    <row r="28" spans="1:16" ht="27.75" customHeight="1">
      <c r="A28" s="142"/>
      <c r="B28" s="4" t="s">
        <v>308</v>
      </c>
      <c r="C28" s="160"/>
      <c r="D28" s="160"/>
      <c r="E28" s="161" t="s">
        <v>309</v>
      </c>
      <c r="F28" s="161"/>
      <c r="G28" s="161"/>
      <c r="H28" s="162" t="s">
        <v>261</v>
      </c>
      <c r="I28" s="163"/>
      <c r="J28" s="143" t="s">
        <v>261</v>
      </c>
      <c r="K28" s="143" t="s">
        <v>303</v>
      </c>
      <c r="L28" s="164" t="s">
        <v>303</v>
      </c>
      <c r="M28" s="164"/>
      <c r="N28" s="164"/>
      <c r="O28" s="164"/>
      <c r="P28" s="164"/>
    </row>
    <row r="29" spans="1:16" ht="27.75" customHeight="1">
      <c r="A29" s="142"/>
      <c r="B29" s="3"/>
      <c r="C29" s="160"/>
      <c r="D29" s="160"/>
      <c r="E29" s="161" t="s">
        <v>260</v>
      </c>
      <c r="F29" s="161"/>
      <c r="G29" s="161"/>
      <c r="H29" s="162" t="s">
        <v>261</v>
      </c>
      <c r="I29" s="163"/>
      <c r="J29" s="143" t="s">
        <v>261</v>
      </c>
      <c r="K29" s="143" t="s">
        <v>261</v>
      </c>
      <c r="L29" s="164" t="s">
        <v>261</v>
      </c>
      <c r="M29" s="164"/>
      <c r="N29" s="164"/>
      <c r="O29" s="164"/>
      <c r="P29" s="164"/>
    </row>
    <row r="30" spans="1:16" ht="27.75" customHeight="1">
      <c r="A30" s="142"/>
      <c r="B30" s="142"/>
      <c r="C30" s="165" t="s">
        <v>301</v>
      </c>
      <c r="D30" s="165"/>
      <c r="E30" s="161" t="s">
        <v>302</v>
      </c>
      <c r="F30" s="161"/>
      <c r="G30" s="161"/>
      <c r="H30" s="162" t="s">
        <v>261</v>
      </c>
      <c r="I30" s="163"/>
      <c r="J30" s="143" t="s">
        <v>261</v>
      </c>
      <c r="K30" s="143" t="s">
        <v>303</v>
      </c>
      <c r="L30" s="164" t="s">
        <v>303</v>
      </c>
      <c r="M30" s="164"/>
      <c r="N30" s="164"/>
      <c r="O30" s="164"/>
      <c r="P30" s="164"/>
    </row>
    <row r="31" spans="1:16" ht="27.75" customHeight="1">
      <c r="A31" s="4" t="s">
        <v>310</v>
      </c>
      <c r="B31" s="142"/>
      <c r="C31" s="160"/>
      <c r="D31" s="160"/>
      <c r="E31" s="161" t="s">
        <v>311</v>
      </c>
      <c r="F31" s="161"/>
      <c r="G31" s="161"/>
      <c r="H31" s="162" t="s">
        <v>312</v>
      </c>
      <c r="I31" s="163"/>
      <c r="J31" s="143" t="s">
        <v>261</v>
      </c>
      <c r="K31" s="143" t="s">
        <v>313</v>
      </c>
      <c r="L31" s="164" t="s">
        <v>314</v>
      </c>
      <c r="M31" s="164"/>
      <c r="N31" s="164"/>
      <c r="O31" s="164"/>
      <c r="P31" s="164"/>
    </row>
    <row r="32" spans="1:16" ht="27.75" customHeight="1">
      <c r="A32" s="3"/>
      <c r="B32" s="142"/>
      <c r="C32" s="160"/>
      <c r="D32" s="160"/>
      <c r="E32" s="161" t="s">
        <v>260</v>
      </c>
      <c r="F32" s="161"/>
      <c r="G32" s="161"/>
      <c r="H32" s="162" t="s">
        <v>315</v>
      </c>
      <c r="I32" s="163"/>
      <c r="J32" s="143" t="s">
        <v>261</v>
      </c>
      <c r="K32" s="143" t="s">
        <v>261</v>
      </c>
      <c r="L32" s="164" t="s">
        <v>315</v>
      </c>
      <c r="M32" s="164"/>
      <c r="N32" s="164"/>
      <c r="O32" s="164"/>
      <c r="P32" s="164"/>
    </row>
    <row r="33" spans="1:16" ht="27.75" customHeight="1">
      <c r="A33" s="142"/>
      <c r="B33" s="4" t="s">
        <v>316</v>
      </c>
      <c r="C33" s="160"/>
      <c r="D33" s="160"/>
      <c r="E33" s="161" t="s">
        <v>317</v>
      </c>
      <c r="F33" s="161"/>
      <c r="G33" s="161"/>
      <c r="H33" s="162" t="s">
        <v>318</v>
      </c>
      <c r="I33" s="163"/>
      <c r="J33" s="143" t="s">
        <v>261</v>
      </c>
      <c r="K33" s="143" t="s">
        <v>313</v>
      </c>
      <c r="L33" s="164" t="s">
        <v>319</v>
      </c>
      <c r="M33" s="164"/>
      <c r="N33" s="164"/>
      <c r="O33" s="164"/>
      <c r="P33" s="164"/>
    </row>
    <row r="34" spans="1:16" ht="27.75" customHeight="1">
      <c r="A34" s="142"/>
      <c r="B34" s="3"/>
      <c r="C34" s="160"/>
      <c r="D34" s="160"/>
      <c r="E34" s="161" t="s">
        <v>260</v>
      </c>
      <c r="F34" s="161"/>
      <c r="G34" s="161"/>
      <c r="H34" s="162" t="s">
        <v>261</v>
      </c>
      <c r="I34" s="163"/>
      <c r="J34" s="143" t="s">
        <v>261</v>
      </c>
      <c r="K34" s="143" t="s">
        <v>261</v>
      </c>
      <c r="L34" s="164" t="s">
        <v>261</v>
      </c>
      <c r="M34" s="164"/>
      <c r="N34" s="164"/>
      <c r="O34" s="164"/>
      <c r="P34" s="164"/>
    </row>
    <row r="35" spans="1:16" ht="27.75" customHeight="1">
      <c r="A35" s="142"/>
      <c r="B35" s="142"/>
      <c r="C35" s="165" t="s">
        <v>320</v>
      </c>
      <c r="D35" s="165"/>
      <c r="E35" s="161" t="s">
        <v>321</v>
      </c>
      <c r="F35" s="161"/>
      <c r="G35" s="161"/>
      <c r="H35" s="162" t="s">
        <v>322</v>
      </c>
      <c r="I35" s="163"/>
      <c r="J35" s="143" t="s">
        <v>261</v>
      </c>
      <c r="K35" s="143" t="s">
        <v>313</v>
      </c>
      <c r="L35" s="164" t="s">
        <v>323</v>
      </c>
      <c r="M35" s="164"/>
      <c r="N35" s="164"/>
      <c r="O35" s="164"/>
      <c r="P35" s="164"/>
    </row>
    <row r="36" spans="1:16" ht="27.75" customHeight="1">
      <c r="A36" s="175" t="s">
        <v>253</v>
      </c>
      <c r="B36" s="175"/>
      <c r="C36" s="175"/>
      <c r="D36" s="175"/>
      <c r="E36" s="175"/>
      <c r="F36" s="175"/>
      <c r="G36" s="144" t="s">
        <v>324</v>
      </c>
      <c r="H36" s="175" t="s">
        <v>325</v>
      </c>
      <c r="I36" s="176"/>
      <c r="J36" s="145" t="s">
        <v>326</v>
      </c>
      <c r="K36" s="145" t="s">
        <v>327</v>
      </c>
      <c r="L36" s="177" t="s">
        <v>328</v>
      </c>
      <c r="M36" s="177"/>
      <c r="N36" s="177"/>
      <c r="O36" s="177"/>
      <c r="P36" s="177"/>
    </row>
    <row r="37" spans="1:16" ht="27.75" customHeight="1">
      <c r="A37" s="178"/>
      <c r="B37" s="178"/>
      <c r="C37" s="178"/>
      <c r="D37" s="178"/>
      <c r="E37" s="179" t="s">
        <v>260</v>
      </c>
      <c r="F37" s="179"/>
      <c r="G37" s="179"/>
      <c r="H37" s="172" t="s">
        <v>329</v>
      </c>
      <c r="I37" s="173"/>
      <c r="J37" s="146" t="s">
        <v>261</v>
      </c>
      <c r="K37" s="146" t="s">
        <v>261</v>
      </c>
      <c r="L37" s="174" t="s">
        <v>329</v>
      </c>
      <c r="M37" s="174"/>
      <c r="N37" s="174"/>
      <c r="O37" s="174"/>
      <c r="P37" s="174"/>
    </row>
    <row r="38" spans="1:16" ht="27.75" customHeight="1">
      <c r="A38" s="159" t="s">
        <v>330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27.75" customHeight="1">
      <c r="A39" s="4" t="s">
        <v>254</v>
      </c>
      <c r="B39" s="142"/>
      <c r="C39" s="160"/>
      <c r="D39" s="160"/>
      <c r="E39" s="161" t="s">
        <v>255</v>
      </c>
      <c r="F39" s="161"/>
      <c r="G39" s="161"/>
      <c r="H39" s="162" t="s">
        <v>331</v>
      </c>
      <c r="I39" s="163"/>
      <c r="J39" s="143" t="s">
        <v>332</v>
      </c>
      <c r="K39" s="143" t="s">
        <v>261</v>
      </c>
      <c r="L39" s="164" t="s">
        <v>333</v>
      </c>
      <c r="M39" s="164"/>
      <c r="N39" s="164"/>
      <c r="O39" s="164"/>
      <c r="P39" s="164"/>
    </row>
    <row r="40" spans="1:16" ht="27.75" customHeight="1">
      <c r="A40" s="3"/>
      <c r="B40" s="142"/>
      <c r="C40" s="160"/>
      <c r="D40" s="160"/>
      <c r="E40" s="161" t="s">
        <v>260</v>
      </c>
      <c r="F40" s="161"/>
      <c r="G40" s="161"/>
      <c r="H40" s="162" t="s">
        <v>261</v>
      </c>
      <c r="I40" s="163"/>
      <c r="J40" s="143" t="s">
        <v>261</v>
      </c>
      <c r="K40" s="143" t="s">
        <v>261</v>
      </c>
      <c r="L40" s="164" t="s">
        <v>261</v>
      </c>
      <c r="M40" s="164"/>
      <c r="N40" s="164"/>
      <c r="O40" s="164"/>
      <c r="P40" s="164"/>
    </row>
    <row r="41" spans="1:16" ht="27.75" customHeight="1">
      <c r="A41" s="142"/>
      <c r="B41" s="4" t="s">
        <v>262</v>
      </c>
      <c r="C41" s="160"/>
      <c r="D41" s="160"/>
      <c r="E41" s="161" t="s">
        <v>263</v>
      </c>
      <c r="F41" s="161"/>
      <c r="G41" s="161"/>
      <c r="H41" s="162" t="s">
        <v>334</v>
      </c>
      <c r="I41" s="163"/>
      <c r="J41" s="143" t="s">
        <v>332</v>
      </c>
      <c r="K41" s="143" t="s">
        <v>261</v>
      </c>
      <c r="L41" s="164" t="s">
        <v>335</v>
      </c>
      <c r="M41" s="164"/>
      <c r="N41" s="164"/>
      <c r="O41" s="164"/>
      <c r="P41" s="164"/>
    </row>
    <row r="42" spans="1:16" ht="27.75" customHeight="1">
      <c r="A42" s="142"/>
      <c r="B42" s="3"/>
      <c r="C42" s="160"/>
      <c r="D42" s="160"/>
      <c r="E42" s="161" t="s">
        <v>260</v>
      </c>
      <c r="F42" s="161"/>
      <c r="G42" s="161"/>
      <c r="H42" s="162" t="s">
        <v>261</v>
      </c>
      <c r="I42" s="163"/>
      <c r="J42" s="143" t="s">
        <v>261</v>
      </c>
      <c r="K42" s="143" t="s">
        <v>261</v>
      </c>
      <c r="L42" s="164" t="s">
        <v>261</v>
      </c>
      <c r="M42" s="164"/>
      <c r="N42" s="164"/>
      <c r="O42" s="164"/>
      <c r="P42" s="164"/>
    </row>
    <row r="43" spans="1:16" ht="27.75" customHeight="1">
      <c r="A43" s="142"/>
      <c r="B43" s="142"/>
      <c r="C43" s="165" t="s">
        <v>175</v>
      </c>
      <c r="D43" s="165"/>
      <c r="E43" s="161" t="s">
        <v>336</v>
      </c>
      <c r="F43" s="161"/>
      <c r="G43" s="161"/>
      <c r="H43" s="162" t="s">
        <v>334</v>
      </c>
      <c r="I43" s="163"/>
      <c r="J43" s="143" t="s">
        <v>332</v>
      </c>
      <c r="K43" s="143" t="s">
        <v>261</v>
      </c>
      <c r="L43" s="164" t="s">
        <v>335</v>
      </c>
      <c r="M43" s="164"/>
      <c r="N43" s="164"/>
      <c r="O43" s="164"/>
      <c r="P43" s="164"/>
    </row>
    <row r="44" spans="1:16" ht="27.75" customHeight="1">
      <c r="A44" s="4" t="s">
        <v>112</v>
      </c>
      <c r="B44" s="142"/>
      <c r="C44" s="160"/>
      <c r="D44" s="160"/>
      <c r="E44" s="161" t="s">
        <v>286</v>
      </c>
      <c r="F44" s="161"/>
      <c r="G44" s="161"/>
      <c r="H44" s="162" t="s">
        <v>337</v>
      </c>
      <c r="I44" s="163"/>
      <c r="J44" s="143" t="s">
        <v>261</v>
      </c>
      <c r="K44" s="143" t="s">
        <v>338</v>
      </c>
      <c r="L44" s="164" t="s">
        <v>339</v>
      </c>
      <c r="M44" s="164"/>
      <c r="N44" s="164"/>
      <c r="O44" s="164"/>
      <c r="P44" s="164"/>
    </row>
    <row r="45" spans="1:16" ht="27.75" customHeight="1">
      <c r="A45" s="3"/>
      <c r="B45" s="142"/>
      <c r="C45" s="160"/>
      <c r="D45" s="160"/>
      <c r="E45" s="161" t="s">
        <v>260</v>
      </c>
      <c r="F45" s="161"/>
      <c r="G45" s="161"/>
      <c r="H45" s="162" t="s">
        <v>261</v>
      </c>
      <c r="I45" s="163"/>
      <c r="J45" s="143" t="s">
        <v>261</v>
      </c>
      <c r="K45" s="143" t="s">
        <v>338</v>
      </c>
      <c r="L45" s="164" t="s">
        <v>338</v>
      </c>
      <c r="M45" s="164"/>
      <c r="N45" s="164"/>
      <c r="O45" s="164"/>
      <c r="P45" s="164"/>
    </row>
    <row r="46" spans="1:16" ht="27.75" customHeight="1">
      <c r="A46" s="142"/>
      <c r="B46" s="4" t="s">
        <v>290</v>
      </c>
      <c r="C46" s="160"/>
      <c r="D46" s="160"/>
      <c r="E46" s="161" t="s">
        <v>291</v>
      </c>
      <c r="F46" s="161"/>
      <c r="G46" s="161"/>
      <c r="H46" s="162" t="s">
        <v>337</v>
      </c>
      <c r="I46" s="163"/>
      <c r="J46" s="143" t="s">
        <v>261</v>
      </c>
      <c r="K46" s="143" t="s">
        <v>338</v>
      </c>
      <c r="L46" s="164" t="s">
        <v>339</v>
      </c>
      <c r="M46" s="164"/>
      <c r="N46" s="164"/>
      <c r="O46" s="164"/>
      <c r="P46" s="164"/>
    </row>
    <row r="47" spans="1:16" ht="27.75" customHeight="1">
      <c r="A47" s="142"/>
      <c r="B47" s="3"/>
      <c r="C47" s="160"/>
      <c r="D47" s="160"/>
      <c r="E47" s="161" t="s">
        <v>260</v>
      </c>
      <c r="F47" s="161"/>
      <c r="G47" s="161"/>
      <c r="H47" s="162" t="s">
        <v>261</v>
      </c>
      <c r="I47" s="163"/>
      <c r="J47" s="143" t="s">
        <v>261</v>
      </c>
      <c r="K47" s="143" t="s">
        <v>338</v>
      </c>
      <c r="L47" s="164" t="s">
        <v>338</v>
      </c>
      <c r="M47" s="164"/>
      <c r="N47" s="164"/>
      <c r="O47" s="164"/>
      <c r="P47" s="164"/>
    </row>
    <row r="48" spans="1:16" ht="27.75" customHeight="1">
      <c r="A48" s="142"/>
      <c r="B48" s="142"/>
      <c r="C48" s="165" t="s">
        <v>340</v>
      </c>
      <c r="D48" s="165"/>
      <c r="E48" s="161" t="s">
        <v>341</v>
      </c>
      <c r="F48" s="161"/>
      <c r="G48" s="161"/>
      <c r="H48" s="162" t="s">
        <v>261</v>
      </c>
      <c r="I48" s="163"/>
      <c r="J48" s="143" t="s">
        <v>261</v>
      </c>
      <c r="K48" s="143" t="s">
        <v>338</v>
      </c>
      <c r="L48" s="164" t="s">
        <v>338</v>
      </c>
      <c r="M48" s="164"/>
      <c r="N48" s="164"/>
      <c r="O48" s="164"/>
      <c r="P48" s="164"/>
    </row>
    <row r="49" spans="1:16" ht="27.75" customHeight="1">
      <c r="A49" s="175" t="s">
        <v>330</v>
      </c>
      <c r="B49" s="175"/>
      <c r="C49" s="175"/>
      <c r="D49" s="175"/>
      <c r="E49" s="175"/>
      <c r="F49" s="175"/>
      <c r="G49" s="144" t="s">
        <v>324</v>
      </c>
      <c r="H49" s="175" t="s">
        <v>342</v>
      </c>
      <c r="I49" s="176"/>
      <c r="J49" s="145" t="s">
        <v>332</v>
      </c>
      <c r="K49" s="145" t="s">
        <v>338</v>
      </c>
      <c r="L49" s="177" t="s">
        <v>343</v>
      </c>
      <c r="M49" s="177"/>
      <c r="N49" s="177"/>
      <c r="O49" s="177"/>
      <c r="P49" s="177"/>
    </row>
    <row r="50" spans="1:16" ht="27.75" customHeight="1">
      <c r="A50" s="178"/>
      <c r="B50" s="178"/>
      <c r="C50" s="178"/>
      <c r="D50" s="178"/>
      <c r="E50" s="179" t="s">
        <v>260</v>
      </c>
      <c r="F50" s="179"/>
      <c r="G50" s="179"/>
      <c r="H50" s="172" t="s">
        <v>344</v>
      </c>
      <c r="I50" s="173"/>
      <c r="J50" s="146" t="s">
        <v>261</v>
      </c>
      <c r="K50" s="146" t="s">
        <v>338</v>
      </c>
      <c r="L50" s="174" t="s">
        <v>345</v>
      </c>
      <c r="M50" s="174"/>
      <c r="N50" s="174"/>
      <c r="O50" s="174"/>
      <c r="P50" s="174"/>
    </row>
    <row r="51" spans="1:16" ht="27.75" customHeight="1">
      <c r="A51" s="159" t="s">
        <v>346</v>
      </c>
      <c r="B51" s="159"/>
      <c r="C51" s="159"/>
      <c r="D51" s="159"/>
      <c r="E51" s="159"/>
      <c r="F51" s="159"/>
      <c r="G51" s="159"/>
      <c r="H51" s="175" t="s">
        <v>347</v>
      </c>
      <c r="I51" s="176"/>
      <c r="J51" s="145" t="s">
        <v>348</v>
      </c>
      <c r="K51" s="145" t="s">
        <v>349</v>
      </c>
      <c r="L51" s="177" t="s">
        <v>350</v>
      </c>
      <c r="M51" s="177"/>
      <c r="N51" s="177"/>
      <c r="O51" s="177"/>
      <c r="P51" s="177"/>
    </row>
    <row r="52" spans="1:16" ht="27.75" customHeight="1">
      <c r="A52" s="159"/>
      <c r="B52" s="159"/>
      <c r="C52" s="159"/>
      <c r="D52" s="159"/>
      <c r="E52" s="181" t="s">
        <v>260</v>
      </c>
      <c r="F52" s="181"/>
      <c r="G52" s="181"/>
      <c r="H52" s="182" t="s">
        <v>351</v>
      </c>
      <c r="I52" s="183"/>
      <c r="J52" s="147" t="s">
        <v>261</v>
      </c>
      <c r="K52" s="147" t="s">
        <v>338</v>
      </c>
      <c r="L52" s="184" t="s">
        <v>352</v>
      </c>
      <c r="M52" s="184"/>
      <c r="N52" s="184"/>
      <c r="O52" s="184"/>
      <c r="P52" s="184"/>
    </row>
    <row r="53" spans="1:16" ht="12.75">
      <c r="A53" s="180" t="s">
        <v>353</v>
      </c>
      <c r="B53" s="180"/>
      <c r="C53" s="180"/>
      <c r="D53" s="180"/>
      <c r="E53" s="180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</sheetData>
  <sheetProtection/>
  <mergeCells count="196">
    <mergeCell ref="A53:E53"/>
    <mergeCell ref="F53:P53"/>
    <mergeCell ref="A51:G51"/>
    <mergeCell ref="H51:I51"/>
    <mergeCell ref="L51:P51"/>
    <mergeCell ref="A52:D52"/>
    <mergeCell ref="E52:G52"/>
    <mergeCell ref="H52:I52"/>
    <mergeCell ref="L52:P52"/>
    <mergeCell ref="A49:F49"/>
    <mergeCell ref="H49:I49"/>
    <mergeCell ref="L49:P49"/>
    <mergeCell ref="A50:D50"/>
    <mergeCell ref="E50:G50"/>
    <mergeCell ref="H50:I50"/>
    <mergeCell ref="L50:P50"/>
    <mergeCell ref="C48:D48"/>
    <mergeCell ref="E48:G48"/>
    <mergeCell ref="H48:I48"/>
    <mergeCell ref="L48:P48"/>
    <mergeCell ref="C47:D47"/>
    <mergeCell ref="E47:G47"/>
    <mergeCell ref="H47:I47"/>
    <mergeCell ref="L47:P47"/>
    <mergeCell ref="C46:D46"/>
    <mergeCell ref="E46:G46"/>
    <mergeCell ref="H46:I46"/>
    <mergeCell ref="L46:P46"/>
    <mergeCell ref="C45:D45"/>
    <mergeCell ref="E45:G45"/>
    <mergeCell ref="H45:I45"/>
    <mergeCell ref="L45:P45"/>
    <mergeCell ref="C44:D44"/>
    <mergeCell ref="E44:G44"/>
    <mergeCell ref="H44:I44"/>
    <mergeCell ref="L44:P44"/>
    <mergeCell ref="C43:D43"/>
    <mergeCell ref="E43:G43"/>
    <mergeCell ref="H43:I43"/>
    <mergeCell ref="L43:P43"/>
    <mergeCell ref="C42:D42"/>
    <mergeCell ref="E42:G42"/>
    <mergeCell ref="H42:I42"/>
    <mergeCell ref="L42:P42"/>
    <mergeCell ref="C41:D41"/>
    <mergeCell ref="E41:G41"/>
    <mergeCell ref="H41:I41"/>
    <mergeCell ref="L41:P41"/>
    <mergeCell ref="C40:D40"/>
    <mergeCell ref="E40:G40"/>
    <mergeCell ref="H40:I40"/>
    <mergeCell ref="L40:P40"/>
    <mergeCell ref="A36:F36"/>
    <mergeCell ref="H36:I36"/>
    <mergeCell ref="L36:P36"/>
    <mergeCell ref="A37:D37"/>
    <mergeCell ref="E37:G37"/>
    <mergeCell ref="A38:P38"/>
    <mergeCell ref="C39:D39"/>
    <mergeCell ref="E39:G39"/>
    <mergeCell ref="H39:I39"/>
    <mergeCell ref="L39:P39"/>
    <mergeCell ref="H37:I37"/>
    <mergeCell ref="L37:P37"/>
    <mergeCell ref="C34:D34"/>
    <mergeCell ref="E34:G34"/>
    <mergeCell ref="H34:I34"/>
    <mergeCell ref="L34:P34"/>
    <mergeCell ref="C35:D35"/>
    <mergeCell ref="E35:G35"/>
    <mergeCell ref="H35:I35"/>
    <mergeCell ref="L35:P35"/>
    <mergeCell ref="C33:D33"/>
    <mergeCell ref="E33:G33"/>
    <mergeCell ref="H33:I33"/>
    <mergeCell ref="L33:P33"/>
    <mergeCell ref="C32:D32"/>
    <mergeCell ref="E32:G32"/>
    <mergeCell ref="H32:I32"/>
    <mergeCell ref="L32:P32"/>
    <mergeCell ref="C31:D31"/>
    <mergeCell ref="E31:G31"/>
    <mergeCell ref="H31:I31"/>
    <mergeCell ref="L31:P31"/>
    <mergeCell ref="C30:D30"/>
    <mergeCell ref="E30:G30"/>
    <mergeCell ref="H30:I30"/>
    <mergeCell ref="L30:P30"/>
    <mergeCell ref="C29:D29"/>
    <mergeCell ref="E29:G29"/>
    <mergeCell ref="H29:I29"/>
    <mergeCell ref="L29:P29"/>
    <mergeCell ref="C28:D28"/>
    <mergeCell ref="E28:G28"/>
    <mergeCell ref="H28:I28"/>
    <mergeCell ref="L28:P28"/>
    <mergeCell ref="C27:D27"/>
    <mergeCell ref="E27:G27"/>
    <mergeCell ref="H27:I27"/>
    <mergeCell ref="L27:P27"/>
    <mergeCell ref="C26:D26"/>
    <mergeCell ref="E26:G26"/>
    <mergeCell ref="H26:I26"/>
    <mergeCell ref="L26:P26"/>
    <mergeCell ref="C25:D25"/>
    <mergeCell ref="E25:G25"/>
    <mergeCell ref="H25:I25"/>
    <mergeCell ref="L25:P25"/>
    <mergeCell ref="C24:D24"/>
    <mergeCell ref="E24:G24"/>
    <mergeCell ref="H24:I24"/>
    <mergeCell ref="L24:P24"/>
    <mergeCell ref="C23:D23"/>
    <mergeCell ref="E23:G23"/>
    <mergeCell ref="H23:I23"/>
    <mergeCell ref="L23:P23"/>
    <mergeCell ref="C22:D22"/>
    <mergeCell ref="E22:G22"/>
    <mergeCell ref="H22:I22"/>
    <mergeCell ref="L22:P22"/>
    <mergeCell ref="C21:D21"/>
    <mergeCell ref="E21:G21"/>
    <mergeCell ref="H21:I21"/>
    <mergeCell ref="L21:P21"/>
    <mergeCell ref="C20:D20"/>
    <mergeCell ref="E20:G20"/>
    <mergeCell ref="H20:I20"/>
    <mergeCell ref="L20:P20"/>
    <mergeCell ref="C19:D19"/>
    <mergeCell ref="E19:G19"/>
    <mergeCell ref="H19:I19"/>
    <mergeCell ref="L19:P19"/>
    <mergeCell ref="C18:D18"/>
    <mergeCell ref="E18:G18"/>
    <mergeCell ref="H18:I18"/>
    <mergeCell ref="L18:P18"/>
    <mergeCell ref="C17:D17"/>
    <mergeCell ref="E17:G17"/>
    <mergeCell ref="H17:I17"/>
    <mergeCell ref="L17:P17"/>
    <mergeCell ref="C16:D16"/>
    <mergeCell ref="E16:G16"/>
    <mergeCell ref="H16:I16"/>
    <mergeCell ref="L16:P16"/>
    <mergeCell ref="C15:D15"/>
    <mergeCell ref="E15:G15"/>
    <mergeCell ref="H15:I15"/>
    <mergeCell ref="L15:P15"/>
    <mergeCell ref="C14:D14"/>
    <mergeCell ref="E14:G14"/>
    <mergeCell ref="H14:I14"/>
    <mergeCell ref="L14:P14"/>
    <mergeCell ref="C13:D13"/>
    <mergeCell ref="E13:G13"/>
    <mergeCell ref="H13:I13"/>
    <mergeCell ref="L13:P13"/>
    <mergeCell ref="C12:D12"/>
    <mergeCell ref="E12:G12"/>
    <mergeCell ref="H12:I12"/>
    <mergeCell ref="L12:P12"/>
    <mergeCell ref="C11:D11"/>
    <mergeCell ref="E11:G11"/>
    <mergeCell ref="H11:I11"/>
    <mergeCell ref="L11:P11"/>
    <mergeCell ref="C10:D10"/>
    <mergeCell ref="E10:G10"/>
    <mergeCell ref="H10:I10"/>
    <mergeCell ref="L10:P10"/>
    <mergeCell ref="C9:D9"/>
    <mergeCell ref="E9:G9"/>
    <mergeCell ref="H9:I9"/>
    <mergeCell ref="L9:P9"/>
    <mergeCell ref="C8:D8"/>
    <mergeCell ref="E8:G8"/>
    <mergeCell ref="H8:I8"/>
    <mergeCell ref="L8:P8"/>
    <mergeCell ref="C7:D7"/>
    <mergeCell ref="E7:G7"/>
    <mergeCell ref="H7:I7"/>
    <mergeCell ref="L7:P7"/>
    <mergeCell ref="A1:P1"/>
    <mergeCell ref="A2:M2"/>
    <mergeCell ref="O2:P2"/>
    <mergeCell ref="C3:D3"/>
    <mergeCell ref="E3:G3"/>
    <mergeCell ref="H3:I3"/>
    <mergeCell ref="L3:P3"/>
    <mergeCell ref="A5:P5"/>
    <mergeCell ref="C6:D6"/>
    <mergeCell ref="E6:G6"/>
    <mergeCell ref="H6:I6"/>
    <mergeCell ref="L6:P6"/>
    <mergeCell ref="C4:D4"/>
    <mergeCell ref="E4:G4"/>
    <mergeCell ref="H4:I4"/>
    <mergeCell ref="L4:P4"/>
  </mergeCells>
  <printOptions/>
  <pageMargins left="0.7480314960629921" right="0.7480314960629921" top="1.0236220472440944" bottom="0.984251968503937" header="0.5118110236220472" footer="0.5118110236220472"/>
  <pageSetup horizontalDpi="600" verticalDpi="600" orientation="portrait" paperSize="9" scale="61" r:id="rId1"/>
  <headerFooter>
    <oddHeader>&amp;RZałącznik nr &amp;A
do uchwały Rady Powiatu w Opatowie nr ...............
z dnia ..............................</oddHeader>
  </headerFooter>
  <rowBreaks count="1" manualBreakCount="1">
    <brk id="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="60" workbookViewId="0" topLeftCell="A1">
      <selection activeCell="F120" sqref="F120"/>
    </sheetView>
  </sheetViews>
  <sheetFormatPr defaultColWidth="9.33203125" defaultRowHeight="12.75"/>
  <cols>
    <col min="1" max="2" width="9.33203125" style="148" customWidth="1"/>
    <col min="3" max="3" width="25.66015625" style="148" customWidth="1"/>
    <col min="4" max="4" width="10.83203125" style="148" customWidth="1"/>
    <col min="5" max="5" width="12.83203125" style="148" customWidth="1"/>
    <col min="6" max="16" width="10.83203125" style="148" customWidth="1"/>
    <col min="17" max="17" width="13.5" style="148" customWidth="1"/>
    <col min="18" max="18" width="12.83203125" style="148" customWidth="1"/>
  </cols>
  <sheetData>
    <row r="1" spans="1:18" ht="12.75">
      <c r="A1" s="168" t="s">
        <v>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4" spans="1:18" ht="12.75">
      <c r="A4" s="185" t="s">
        <v>1</v>
      </c>
      <c r="B4" s="185" t="s">
        <v>2</v>
      </c>
      <c r="C4" s="185" t="s">
        <v>4</v>
      </c>
      <c r="D4" s="185"/>
      <c r="E4" s="185" t="s">
        <v>17</v>
      </c>
      <c r="F4" s="185" t="s">
        <v>18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2.75">
      <c r="A5" s="185"/>
      <c r="B5" s="185"/>
      <c r="C5" s="185"/>
      <c r="D5" s="185"/>
      <c r="E5" s="185"/>
      <c r="F5" s="185" t="s">
        <v>19</v>
      </c>
      <c r="G5" s="185" t="s">
        <v>20</v>
      </c>
      <c r="H5" s="185"/>
      <c r="I5" s="185"/>
      <c r="J5" s="185"/>
      <c r="K5" s="185"/>
      <c r="L5" s="185"/>
      <c r="M5" s="185"/>
      <c r="N5" s="185"/>
      <c r="O5" s="185" t="s">
        <v>21</v>
      </c>
      <c r="P5" s="185" t="s">
        <v>20</v>
      </c>
      <c r="Q5" s="185"/>
      <c r="R5" s="185"/>
    </row>
    <row r="6" spans="1:18" ht="12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 t="s">
        <v>22</v>
      </c>
      <c r="Q6" s="185" t="s">
        <v>23</v>
      </c>
      <c r="R6" s="185" t="s">
        <v>24</v>
      </c>
    </row>
    <row r="7" spans="1:18" ht="12.75">
      <c r="A7" s="185"/>
      <c r="B7" s="185"/>
      <c r="C7" s="185"/>
      <c r="D7" s="185"/>
      <c r="E7" s="185"/>
      <c r="F7" s="185"/>
      <c r="G7" s="185" t="s">
        <v>25</v>
      </c>
      <c r="H7" s="185" t="s">
        <v>20</v>
      </c>
      <c r="I7" s="185"/>
      <c r="J7" s="185" t="s">
        <v>26</v>
      </c>
      <c r="K7" s="185" t="s">
        <v>27</v>
      </c>
      <c r="L7" s="185" t="s">
        <v>28</v>
      </c>
      <c r="M7" s="185" t="s">
        <v>29</v>
      </c>
      <c r="N7" s="185" t="s">
        <v>30</v>
      </c>
      <c r="O7" s="185"/>
      <c r="P7" s="185"/>
      <c r="Q7" s="185"/>
      <c r="R7" s="185"/>
    </row>
    <row r="8" spans="1:18" ht="12.7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 t="s">
        <v>31</v>
      </c>
      <c r="R8" s="185"/>
    </row>
    <row r="9" spans="1:18" ht="33">
      <c r="A9" s="185"/>
      <c r="B9" s="185"/>
      <c r="C9" s="185"/>
      <c r="D9" s="185"/>
      <c r="E9" s="185"/>
      <c r="F9" s="185"/>
      <c r="G9" s="185"/>
      <c r="H9" s="149" t="s">
        <v>32</v>
      </c>
      <c r="I9" s="149" t="s">
        <v>33</v>
      </c>
      <c r="J9" s="185"/>
      <c r="K9" s="185"/>
      <c r="L9" s="185"/>
      <c r="M9" s="185"/>
      <c r="N9" s="185"/>
      <c r="O9" s="185"/>
      <c r="P9" s="185"/>
      <c r="Q9" s="185"/>
      <c r="R9" s="185"/>
    </row>
    <row r="10" spans="1:18" ht="12.75">
      <c r="A10" s="149">
        <v>1</v>
      </c>
      <c r="B10" s="149">
        <v>2</v>
      </c>
      <c r="C10" s="185">
        <v>4</v>
      </c>
      <c r="D10" s="185"/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  <c r="M10" s="149">
        <v>13</v>
      </c>
      <c r="N10" s="149">
        <v>14</v>
      </c>
      <c r="O10" s="149">
        <v>15</v>
      </c>
      <c r="P10" s="149">
        <v>16</v>
      </c>
      <c r="Q10" s="149">
        <v>17</v>
      </c>
      <c r="R10" s="149">
        <v>18</v>
      </c>
    </row>
    <row r="11" spans="1:18" ht="12.75">
      <c r="A11" s="185">
        <v>600</v>
      </c>
      <c r="B11" s="185"/>
      <c r="C11" s="188" t="s">
        <v>255</v>
      </c>
      <c r="D11" s="150" t="s">
        <v>354</v>
      </c>
      <c r="E11" s="152">
        <v>5660000</v>
      </c>
      <c r="F11" s="152">
        <v>2521828</v>
      </c>
      <c r="G11" s="152">
        <v>2511828</v>
      </c>
      <c r="H11" s="152">
        <v>942840</v>
      </c>
      <c r="I11" s="152">
        <v>1568988</v>
      </c>
      <c r="J11" s="152">
        <v>0</v>
      </c>
      <c r="K11" s="152">
        <v>10000</v>
      </c>
      <c r="L11" s="152">
        <v>0</v>
      </c>
      <c r="M11" s="152">
        <v>0</v>
      </c>
      <c r="N11" s="152">
        <v>0</v>
      </c>
      <c r="O11" s="152">
        <v>3138172</v>
      </c>
      <c r="P11" s="152">
        <v>3138172</v>
      </c>
      <c r="Q11" s="152">
        <v>0</v>
      </c>
      <c r="R11" s="152">
        <v>0</v>
      </c>
    </row>
    <row r="12" spans="1:18" ht="12.75">
      <c r="A12" s="185"/>
      <c r="B12" s="185"/>
      <c r="C12" s="188"/>
      <c r="D12" s="150" t="s">
        <v>355</v>
      </c>
      <c r="E12" s="152">
        <v>-31737</v>
      </c>
      <c r="F12" s="152">
        <v>-31737</v>
      </c>
      <c r="G12" s="152">
        <v>-31737</v>
      </c>
      <c r="H12" s="152">
        <v>0</v>
      </c>
      <c r="I12" s="152">
        <v>-31737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</row>
    <row r="13" spans="1:18" ht="12.75">
      <c r="A13" s="185"/>
      <c r="B13" s="185"/>
      <c r="C13" s="188"/>
      <c r="D13" s="150" t="s">
        <v>356</v>
      </c>
      <c r="E13" s="152">
        <v>438064</v>
      </c>
      <c r="F13" s="152">
        <v>388852</v>
      </c>
      <c r="G13" s="152">
        <v>388852</v>
      </c>
      <c r="H13" s="152">
        <v>0</v>
      </c>
      <c r="I13" s="152">
        <v>388852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49212</v>
      </c>
      <c r="P13" s="152">
        <v>49212</v>
      </c>
      <c r="Q13" s="152">
        <v>0</v>
      </c>
      <c r="R13" s="152">
        <v>0</v>
      </c>
    </row>
    <row r="14" spans="1:18" ht="13.5" thickBot="1">
      <c r="A14" s="185"/>
      <c r="B14" s="185"/>
      <c r="C14" s="188"/>
      <c r="D14" s="150" t="s">
        <v>357</v>
      </c>
      <c r="E14" s="152">
        <v>6066327</v>
      </c>
      <c r="F14" s="152">
        <v>2878943</v>
      </c>
      <c r="G14" s="152">
        <v>2868943</v>
      </c>
      <c r="H14" s="152">
        <v>942840</v>
      </c>
      <c r="I14" s="152">
        <v>1926103</v>
      </c>
      <c r="J14" s="152">
        <v>0</v>
      </c>
      <c r="K14" s="152">
        <v>10000</v>
      </c>
      <c r="L14" s="152">
        <v>0</v>
      </c>
      <c r="M14" s="152">
        <v>0</v>
      </c>
      <c r="N14" s="152">
        <v>0</v>
      </c>
      <c r="O14" s="152">
        <v>3187384</v>
      </c>
      <c r="P14" s="152">
        <v>3187384</v>
      </c>
      <c r="Q14" s="152">
        <v>0</v>
      </c>
      <c r="R14" s="152">
        <v>0</v>
      </c>
    </row>
    <row r="15" spans="1:18" ht="13.5" thickBot="1">
      <c r="A15" s="186"/>
      <c r="B15" s="186">
        <v>60014</v>
      </c>
      <c r="C15" s="187" t="s">
        <v>263</v>
      </c>
      <c r="D15" s="151" t="s">
        <v>354</v>
      </c>
      <c r="E15" s="153">
        <v>3862286</v>
      </c>
      <c r="F15" s="153">
        <v>2442286</v>
      </c>
      <c r="G15" s="153">
        <v>2432286</v>
      </c>
      <c r="H15" s="153">
        <v>942840</v>
      </c>
      <c r="I15" s="153">
        <v>1489446</v>
      </c>
      <c r="J15" s="153">
        <v>0</v>
      </c>
      <c r="K15" s="153">
        <v>10000</v>
      </c>
      <c r="L15" s="153">
        <v>0</v>
      </c>
      <c r="M15" s="153">
        <v>0</v>
      </c>
      <c r="N15" s="153">
        <v>0</v>
      </c>
      <c r="O15" s="153">
        <v>1420000</v>
      </c>
      <c r="P15" s="153">
        <v>1420000</v>
      </c>
      <c r="Q15" s="153">
        <v>0</v>
      </c>
      <c r="R15" s="153">
        <v>0</v>
      </c>
    </row>
    <row r="16" spans="1:18" ht="13.5" thickBot="1">
      <c r="A16" s="186"/>
      <c r="B16" s="186"/>
      <c r="C16" s="187"/>
      <c r="D16" s="150" t="s">
        <v>355</v>
      </c>
      <c r="E16" s="152">
        <v>-3845</v>
      </c>
      <c r="F16" s="152">
        <v>-3845</v>
      </c>
      <c r="G16" s="152">
        <v>-3845</v>
      </c>
      <c r="H16" s="152">
        <v>0</v>
      </c>
      <c r="I16" s="152">
        <v>-3845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</row>
    <row r="17" spans="1:18" ht="13.5" thickBot="1">
      <c r="A17" s="186"/>
      <c r="B17" s="186"/>
      <c r="C17" s="187"/>
      <c r="D17" s="150" t="s">
        <v>356</v>
      </c>
      <c r="E17" s="152">
        <v>410172</v>
      </c>
      <c r="F17" s="152">
        <v>388852</v>
      </c>
      <c r="G17" s="152">
        <v>388852</v>
      </c>
      <c r="H17" s="152">
        <v>0</v>
      </c>
      <c r="I17" s="152">
        <v>388852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21320</v>
      </c>
      <c r="P17" s="152">
        <v>21320</v>
      </c>
      <c r="Q17" s="152">
        <v>0</v>
      </c>
      <c r="R17" s="152">
        <v>0</v>
      </c>
    </row>
    <row r="18" spans="1:18" ht="13.5" thickBot="1">
      <c r="A18" s="186"/>
      <c r="B18" s="186"/>
      <c r="C18" s="187"/>
      <c r="D18" s="150" t="s">
        <v>357</v>
      </c>
      <c r="E18" s="152">
        <v>4268613</v>
      </c>
      <c r="F18" s="152">
        <v>2827293</v>
      </c>
      <c r="G18" s="152">
        <v>2817293</v>
      </c>
      <c r="H18" s="152">
        <v>942840</v>
      </c>
      <c r="I18" s="152">
        <v>1874453</v>
      </c>
      <c r="J18" s="152">
        <v>0</v>
      </c>
      <c r="K18" s="152">
        <v>10000</v>
      </c>
      <c r="L18" s="152">
        <v>0</v>
      </c>
      <c r="M18" s="152">
        <v>0</v>
      </c>
      <c r="N18" s="152">
        <v>0</v>
      </c>
      <c r="O18" s="152">
        <v>1441320</v>
      </c>
      <c r="P18" s="152">
        <v>1441320</v>
      </c>
      <c r="Q18" s="152">
        <v>0</v>
      </c>
      <c r="R18" s="152">
        <v>0</v>
      </c>
    </row>
    <row r="19" spans="1:18" ht="13.5" thickBot="1">
      <c r="A19" s="186"/>
      <c r="B19" s="186">
        <v>60078</v>
      </c>
      <c r="C19" s="187" t="s">
        <v>282</v>
      </c>
      <c r="D19" s="151" t="s">
        <v>354</v>
      </c>
      <c r="E19" s="153">
        <v>1748471</v>
      </c>
      <c r="F19" s="153">
        <v>79542</v>
      </c>
      <c r="G19" s="153">
        <v>79542</v>
      </c>
      <c r="H19" s="153">
        <v>0</v>
      </c>
      <c r="I19" s="153">
        <v>79542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1668929</v>
      </c>
      <c r="P19" s="153">
        <v>1668929</v>
      </c>
      <c r="Q19" s="153">
        <v>0</v>
      </c>
      <c r="R19" s="153">
        <v>0</v>
      </c>
    </row>
    <row r="20" spans="1:18" ht="13.5" thickBot="1">
      <c r="A20" s="186"/>
      <c r="B20" s="186"/>
      <c r="C20" s="187"/>
      <c r="D20" s="150" t="s">
        <v>355</v>
      </c>
      <c r="E20" s="152">
        <v>-27892</v>
      </c>
      <c r="F20" s="152">
        <v>-27892</v>
      </c>
      <c r="G20" s="152">
        <v>-27892</v>
      </c>
      <c r="H20" s="152">
        <v>0</v>
      </c>
      <c r="I20" s="152">
        <v>-27892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</row>
    <row r="21" spans="1:18" ht="13.5" thickBot="1">
      <c r="A21" s="186"/>
      <c r="B21" s="186"/>
      <c r="C21" s="187"/>
      <c r="D21" s="150" t="s">
        <v>356</v>
      </c>
      <c r="E21" s="152">
        <v>27892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27892</v>
      </c>
      <c r="P21" s="152">
        <v>27892</v>
      </c>
      <c r="Q21" s="152">
        <v>0</v>
      </c>
      <c r="R21" s="152">
        <v>0</v>
      </c>
    </row>
    <row r="22" spans="1:18" ht="12.75">
      <c r="A22" s="186"/>
      <c r="B22" s="186"/>
      <c r="C22" s="187"/>
      <c r="D22" s="150" t="s">
        <v>357</v>
      </c>
      <c r="E22" s="152">
        <v>1748471</v>
      </c>
      <c r="F22" s="152">
        <v>51650</v>
      </c>
      <c r="G22" s="152">
        <v>51650</v>
      </c>
      <c r="H22" s="152">
        <v>0</v>
      </c>
      <c r="I22" s="152">
        <v>51650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1696821</v>
      </c>
      <c r="P22" s="152">
        <v>1696821</v>
      </c>
      <c r="Q22" s="152">
        <v>0</v>
      </c>
      <c r="R22" s="152">
        <v>0</v>
      </c>
    </row>
    <row r="23" spans="1:18" ht="12.75">
      <c r="A23" s="185">
        <v>700</v>
      </c>
      <c r="B23" s="185"/>
      <c r="C23" s="188" t="s">
        <v>286</v>
      </c>
      <c r="D23" s="150" t="s">
        <v>354</v>
      </c>
      <c r="E23" s="152">
        <v>77000</v>
      </c>
      <c r="F23" s="152">
        <v>77000</v>
      </c>
      <c r="G23" s="152">
        <v>77000</v>
      </c>
      <c r="H23" s="152">
        <v>9000</v>
      </c>
      <c r="I23" s="152">
        <v>68000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</row>
    <row r="24" spans="1:18" ht="12.75">
      <c r="A24" s="185"/>
      <c r="B24" s="185"/>
      <c r="C24" s="188"/>
      <c r="D24" s="150" t="s">
        <v>355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</row>
    <row r="25" spans="1:18" ht="12.75">
      <c r="A25" s="185"/>
      <c r="B25" s="185"/>
      <c r="C25" s="188"/>
      <c r="D25" s="150" t="s">
        <v>356</v>
      </c>
      <c r="E25" s="152">
        <v>20000</v>
      </c>
      <c r="F25" s="152">
        <v>5000</v>
      </c>
      <c r="G25" s="152">
        <v>5000</v>
      </c>
      <c r="H25" s="152">
        <v>0</v>
      </c>
      <c r="I25" s="152">
        <v>5000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15000</v>
      </c>
      <c r="P25" s="152">
        <v>15000</v>
      </c>
      <c r="Q25" s="152">
        <v>15000</v>
      </c>
      <c r="R25" s="152">
        <v>0</v>
      </c>
    </row>
    <row r="26" spans="1:18" ht="13.5" thickBot="1">
      <c r="A26" s="185"/>
      <c r="B26" s="185"/>
      <c r="C26" s="188"/>
      <c r="D26" s="150" t="s">
        <v>357</v>
      </c>
      <c r="E26" s="152">
        <v>97000</v>
      </c>
      <c r="F26" s="152">
        <v>82000</v>
      </c>
      <c r="G26" s="152">
        <v>82000</v>
      </c>
      <c r="H26" s="152">
        <v>9000</v>
      </c>
      <c r="I26" s="152">
        <v>73000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15000</v>
      </c>
      <c r="P26" s="152">
        <v>15000</v>
      </c>
      <c r="Q26" s="152">
        <v>15000</v>
      </c>
      <c r="R26" s="152">
        <v>0</v>
      </c>
    </row>
    <row r="27" spans="1:18" ht="13.5" thickBot="1">
      <c r="A27" s="186"/>
      <c r="B27" s="186">
        <v>70005</v>
      </c>
      <c r="C27" s="187" t="s">
        <v>291</v>
      </c>
      <c r="D27" s="151" t="s">
        <v>354</v>
      </c>
      <c r="E27" s="153">
        <v>77000</v>
      </c>
      <c r="F27" s="153">
        <v>77000</v>
      </c>
      <c r="G27" s="153">
        <v>77000</v>
      </c>
      <c r="H27" s="153">
        <v>9000</v>
      </c>
      <c r="I27" s="153">
        <v>68000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</row>
    <row r="28" spans="1:18" ht="13.5" thickBot="1">
      <c r="A28" s="186"/>
      <c r="B28" s="186"/>
      <c r="C28" s="187"/>
      <c r="D28" s="150" t="s">
        <v>355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</row>
    <row r="29" spans="1:18" ht="13.5" thickBot="1">
      <c r="A29" s="186"/>
      <c r="B29" s="186"/>
      <c r="C29" s="187"/>
      <c r="D29" s="150" t="s">
        <v>356</v>
      </c>
      <c r="E29" s="152">
        <v>20000</v>
      </c>
      <c r="F29" s="152">
        <v>5000</v>
      </c>
      <c r="G29" s="152">
        <v>5000</v>
      </c>
      <c r="H29" s="152">
        <v>0</v>
      </c>
      <c r="I29" s="152">
        <v>5000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15000</v>
      </c>
      <c r="P29" s="152">
        <v>15000</v>
      </c>
      <c r="Q29" s="152">
        <v>15000</v>
      </c>
      <c r="R29" s="152">
        <v>0</v>
      </c>
    </row>
    <row r="30" spans="1:18" ht="12.75">
      <c r="A30" s="186"/>
      <c r="B30" s="186"/>
      <c r="C30" s="187"/>
      <c r="D30" s="150" t="s">
        <v>357</v>
      </c>
      <c r="E30" s="152">
        <v>97000</v>
      </c>
      <c r="F30" s="152">
        <v>82000</v>
      </c>
      <c r="G30" s="152">
        <v>82000</v>
      </c>
      <c r="H30" s="152">
        <v>9000</v>
      </c>
      <c r="I30" s="152">
        <v>73000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15000</v>
      </c>
      <c r="P30" s="152">
        <v>15000</v>
      </c>
      <c r="Q30" s="152">
        <v>15000</v>
      </c>
      <c r="R30" s="152">
        <v>0</v>
      </c>
    </row>
    <row r="31" spans="1:18" ht="12.75">
      <c r="A31" s="185">
        <v>710</v>
      </c>
      <c r="B31" s="185"/>
      <c r="C31" s="188" t="s">
        <v>358</v>
      </c>
      <c r="D31" s="150" t="s">
        <v>354</v>
      </c>
      <c r="E31" s="152">
        <v>593714</v>
      </c>
      <c r="F31" s="152">
        <v>583714</v>
      </c>
      <c r="G31" s="152">
        <v>581714</v>
      </c>
      <c r="H31" s="152">
        <v>248657</v>
      </c>
      <c r="I31" s="152">
        <v>333057</v>
      </c>
      <c r="J31" s="152">
        <v>0</v>
      </c>
      <c r="K31" s="152">
        <v>2000</v>
      </c>
      <c r="L31" s="152">
        <v>0</v>
      </c>
      <c r="M31" s="152">
        <v>0</v>
      </c>
      <c r="N31" s="152">
        <v>0</v>
      </c>
      <c r="O31" s="152">
        <v>10000</v>
      </c>
      <c r="P31" s="152">
        <v>10000</v>
      </c>
      <c r="Q31" s="152">
        <v>0</v>
      </c>
      <c r="R31" s="152">
        <v>0</v>
      </c>
    </row>
    <row r="32" spans="1:18" ht="12.75">
      <c r="A32" s="185"/>
      <c r="B32" s="185"/>
      <c r="C32" s="188"/>
      <c r="D32" s="150" t="s">
        <v>355</v>
      </c>
      <c r="E32" s="152">
        <v>-4500</v>
      </c>
      <c r="F32" s="152">
        <v>-4500</v>
      </c>
      <c r="G32" s="152">
        <v>-4500</v>
      </c>
      <c r="H32" s="152">
        <v>-4500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</row>
    <row r="33" spans="1:18" ht="12.75">
      <c r="A33" s="185"/>
      <c r="B33" s="185"/>
      <c r="C33" s="188"/>
      <c r="D33" s="150" t="s">
        <v>356</v>
      </c>
      <c r="E33" s="152">
        <v>4500</v>
      </c>
      <c r="F33" s="152">
        <v>4500</v>
      </c>
      <c r="G33" s="152">
        <v>4500</v>
      </c>
      <c r="H33" s="152">
        <v>4500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</row>
    <row r="34" spans="1:18" ht="13.5" thickBot="1">
      <c r="A34" s="185"/>
      <c r="B34" s="185"/>
      <c r="C34" s="188"/>
      <c r="D34" s="150" t="s">
        <v>357</v>
      </c>
      <c r="E34" s="152">
        <v>593714</v>
      </c>
      <c r="F34" s="152">
        <v>583714</v>
      </c>
      <c r="G34" s="152">
        <v>581714</v>
      </c>
      <c r="H34" s="152">
        <v>248657</v>
      </c>
      <c r="I34" s="152">
        <v>333057</v>
      </c>
      <c r="J34" s="152">
        <v>0</v>
      </c>
      <c r="K34" s="152">
        <v>2000</v>
      </c>
      <c r="L34" s="152">
        <v>0</v>
      </c>
      <c r="M34" s="152">
        <v>0</v>
      </c>
      <c r="N34" s="152">
        <v>0</v>
      </c>
      <c r="O34" s="152">
        <v>10000</v>
      </c>
      <c r="P34" s="152">
        <v>10000</v>
      </c>
      <c r="Q34" s="152">
        <v>0</v>
      </c>
      <c r="R34" s="152">
        <v>0</v>
      </c>
    </row>
    <row r="35" spans="1:18" ht="13.5" thickBot="1">
      <c r="A35" s="186"/>
      <c r="B35" s="186">
        <v>71015</v>
      </c>
      <c r="C35" s="187" t="s">
        <v>359</v>
      </c>
      <c r="D35" s="151" t="s">
        <v>354</v>
      </c>
      <c r="E35" s="153">
        <v>259000</v>
      </c>
      <c r="F35" s="153">
        <v>259000</v>
      </c>
      <c r="G35" s="153">
        <v>259000</v>
      </c>
      <c r="H35" s="153">
        <v>224657</v>
      </c>
      <c r="I35" s="153">
        <v>34343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</row>
    <row r="36" spans="1:18" ht="13.5" thickBot="1">
      <c r="A36" s="186"/>
      <c r="B36" s="186"/>
      <c r="C36" s="187"/>
      <c r="D36" s="150" t="s">
        <v>355</v>
      </c>
      <c r="E36" s="152">
        <v>-4500</v>
      </c>
      <c r="F36" s="152">
        <v>-4500</v>
      </c>
      <c r="G36" s="152">
        <v>-4500</v>
      </c>
      <c r="H36" s="152">
        <v>-4500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</row>
    <row r="37" spans="1:18" ht="13.5" thickBot="1">
      <c r="A37" s="186"/>
      <c r="B37" s="186"/>
      <c r="C37" s="187"/>
      <c r="D37" s="150" t="s">
        <v>356</v>
      </c>
      <c r="E37" s="152">
        <v>4500</v>
      </c>
      <c r="F37" s="152">
        <v>4500</v>
      </c>
      <c r="G37" s="152">
        <v>4500</v>
      </c>
      <c r="H37" s="152">
        <v>4500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</row>
    <row r="38" spans="1:18" ht="12.75">
      <c r="A38" s="186"/>
      <c r="B38" s="186"/>
      <c r="C38" s="187"/>
      <c r="D38" s="150" t="s">
        <v>357</v>
      </c>
      <c r="E38" s="152">
        <v>259000</v>
      </c>
      <c r="F38" s="152">
        <v>259000</v>
      </c>
      <c r="G38" s="152">
        <v>259000</v>
      </c>
      <c r="H38" s="152">
        <v>224657</v>
      </c>
      <c r="I38" s="152">
        <v>34343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</row>
    <row r="39" spans="1:18" ht="12.75">
      <c r="A39" s="185">
        <v>754</v>
      </c>
      <c r="B39" s="185"/>
      <c r="C39" s="188" t="s">
        <v>360</v>
      </c>
      <c r="D39" s="150" t="s">
        <v>354</v>
      </c>
      <c r="E39" s="152">
        <v>3196053</v>
      </c>
      <c r="F39" s="152">
        <v>3196053</v>
      </c>
      <c r="G39" s="152">
        <v>3001053</v>
      </c>
      <c r="H39" s="152">
        <v>2727987</v>
      </c>
      <c r="I39" s="152">
        <v>273066</v>
      </c>
      <c r="J39" s="152">
        <v>5000</v>
      </c>
      <c r="K39" s="152">
        <v>190000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</row>
    <row r="40" spans="1:18" ht="12.75">
      <c r="A40" s="185"/>
      <c r="B40" s="185"/>
      <c r="C40" s="188"/>
      <c r="D40" s="150" t="s">
        <v>355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</row>
    <row r="41" spans="1:18" ht="12.75">
      <c r="A41" s="185"/>
      <c r="B41" s="185"/>
      <c r="C41" s="188"/>
      <c r="D41" s="150" t="s">
        <v>356</v>
      </c>
      <c r="E41" s="152">
        <v>5000</v>
      </c>
      <c r="F41" s="152">
        <v>5000</v>
      </c>
      <c r="G41" s="152">
        <v>0</v>
      </c>
      <c r="H41" s="152">
        <v>0</v>
      </c>
      <c r="I41" s="152">
        <v>0</v>
      </c>
      <c r="J41" s="152">
        <v>5000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</row>
    <row r="42" spans="1:18" ht="13.5" thickBot="1">
      <c r="A42" s="185"/>
      <c r="B42" s="185"/>
      <c r="C42" s="188"/>
      <c r="D42" s="150" t="s">
        <v>357</v>
      </c>
      <c r="E42" s="152">
        <v>3201053</v>
      </c>
      <c r="F42" s="152">
        <v>3201053</v>
      </c>
      <c r="G42" s="152">
        <v>3001053</v>
      </c>
      <c r="H42" s="152">
        <v>2727987</v>
      </c>
      <c r="I42" s="152">
        <v>273066</v>
      </c>
      <c r="J42" s="152">
        <v>10000</v>
      </c>
      <c r="K42" s="152">
        <v>190000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</row>
    <row r="43" spans="1:18" ht="13.5" thickBot="1">
      <c r="A43" s="186"/>
      <c r="B43" s="186">
        <v>75495</v>
      </c>
      <c r="C43" s="187" t="s">
        <v>361</v>
      </c>
      <c r="D43" s="151" t="s">
        <v>354</v>
      </c>
      <c r="E43" s="153">
        <v>12000</v>
      </c>
      <c r="F43" s="153">
        <v>12000</v>
      </c>
      <c r="G43" s="153">
        <v>6000</v>
      </c>
      <c r="H43" s="153">
        <v>1000</v>
      </c>
      <c r="I43" s="153">
        <v>5000</v>
      </c>
      <c r="J43" s="153">
        <v>5000</v>
      </c>
      <c r="K43" s="153">
        <v>1000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</row>
    <row r="44" spans="1:18" ht="13.5" thickBot="1">
      <c r="A44" s="186"/>
      <c r="B44" s="186"/>
      <c r="C44" s="187"/>
      <c r="D44" s="150" t="s">
        <v>355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</row>
    <row r="45" spans="1:18" ht="13.5" thickBot="1">
      <c r="A45" s="186"/>
      <c r="B45" s="186"/>
      <c r="C45" s="187"/>
      <c r="D45" s="150" t="s">
        <v>356</v>
      </c>
      <c r="E45" s="152">
        <v>5000</v>
      </c>
      <c r="F45" s="152">
        <v>5000</v>
      </c>
      <c r="G45" s="152">
        <v>0</v>
      </c>
      <c r="H45" s="152">
        <v>0</v>
      </c>
      <c r="I45" s="152">
        <v>0</v>
      </c>
      <c r="J45" s="152">
        <v>5000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2">
        <v>0</v>
      </c>
    </row>
    <row r="46" spans="1:18" ht="12.75">
      <c r="A46" s="186"/>
      <c r="B46" s="186"/>
      <c r="C46" s="187"/>
      <c r="D46" s="150" t="s">
        <v>357</v>
      </c>
      <c r="E46" s="152">
        <v>17000</v>
      </c>
      <c r="F46" s="152">
        <v>17000</v>
      </c>
      <c r="G46" s="152">
        <v>6000</v>
      </c>
      <c r="H46" s="152">
        <v>1000</v>
      </c>
      <c r="I46" s="152">
        <v>5000</v>
      </c>
      <c r="J46" s="152">
        <v>10000</v>
      </c>
      <c r="K46" s="152">
        <v>1000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</row>
    <row r="47" spans="1:18" ht="12.75">
      <c r="A47" s="185">
        <v>758</v>
      </c>
      <c r="B47" s="185"/>
      <c r="C47" s="188" t="s">
        <v>362</v>
      </c>
      <c r="D47" s="150" t="s">
        <v>354</v>
      </c>
      <c r="E47" s="152">
        <v>789055</v>
      </c>
      <c r="F47" s="152">
        <v>789055</v>
      </c>
      <c r="G47" s="152">
        <v>789055</v>
      </c>
      <c r="H47" s="152">
        <v>0</v>
      </c>
      <c r="I47" s="152">
        <v>789055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</row>
    <row r="48" spans="1:18" ht="12.75">
      <c r="A48" s="185"/>
      <c r="B48" s="185"/>
      <c r="C48" s="188"/>
      <c r="D48" s="150" t="s">
        <v>355</v>
      </c>
      <c r="E48" s="152">
        <v>-10088</v>
      </c>
      <c r="F48" s="152">
        <v>-10088</v>
      </c>
      <c r="G48" s="152">
        <v>-10088</v>
      </c>
      <c r="H48" s="152">
        <v>0</v>
      </c>
      <c r="I48" s="152">
        <v>-10088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</row>
    <row r="49" spans="1:18" ht="12.75">
      <c r="A49" s="185"/>
      <c r="B49" s="185"/>
      <c r="C49" s="188"/>
      <c r="D49" s="150" t="s">
        <v>356</v>
      </c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v>0</v>
      </c>
      <c r="O49" s="152">
        <v>0</v>
      </c>
      <c r="P49" s="152">
        <v>0</v>
      </c>
      <c r="Q49" s="152">
        <v>0</v>
      </c>
      <c r="R49" s="152">
        <v>0</v>
      </c>
    </row>
    <row r="50" spans="1:18" ht="13.5" thickBot="1">
      <c r="A50" s="185"/>
      <c r="B50" s="185"/>
      <c r="C50" s="188"/>
      <c r="D50" s="150" t="s">
        <v>357</v>
      </c>
      <c r="E50" s="152">
        <v>778967</v>
      </c>
      <c r="F50" s="152">
        <v>778967</v>
      </c>
      <c r="G50" s="152">
        <v>778967</v>
      </c>
      <c r="H50" s="152">
        <v>0</v>
      </c>
      <c r="I50" s="152">
        <v>778967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</row>
    <row r="51" spans="1:18" ht="13.5" thickBot="1">
      <c r="A51" s="186"/>
      <c r="B51" s="186">
        <v>75818</v>
      </c>
      <c r="C51" s="187" t="s">
        <v>363</v>
      </c>
      <c r="D51" s="151" t="s">
        <v>354</v>
      </c>
      <c r="E51" s="153">
        <v>789055</v>
      </c>
      <c r="F51" s="153">
        <v>789055</v>
      </c>
      <c r="G51" s="153">
        <v>789055</v>
      </c>
      <c r="H51" s="153">
        <v>0</v>
      </c>
      <c r="I51" s="153">
        <v>789055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</row>
    <row r="52" spans="1:18" ht="13.5" thickBot="1">
      <c r="A52" s="186"/>
      <c r="B52" s="186"/>
      <c r="C52" s="187"/>
      <c r="D52" s="150" t="s">
        <v>355</v>
      </c>
      <c r="E52" s="152">
        <v>-10088</v>
      </c>
      <c r="F52" s="152">
        <v>-10088</v>
      </c>
      <c r="G52" s="152">
        <v>-10088</v>
      </c>
      <c r="H52" s="152">
        <v>0</v>
      </c>
      <c r="I52" s="152">
        <v>-10088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0</v>
      </c>
      <c r="R52" s="152">
        <v>0</v>
      </c>
    </row>
    <row r="53" spans="1:18" ht="13.5" thickBot="1">
      <c r="A53" s="186"/>
      <c r="B53" s="186"/>
      <c r="C53" s="187"/>
      <c r="D53" s="150" t="s">
        <v>356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52">
        <v>0</v>
      </c>
    </row>
    <row r="54" spans="1:18" ht="12.75">
      <c r="A54" s="186"/>
      <c r="B54" s="186"/>
      <c r="C54" s="187"/>
      <c r="D54" s="150" t="s">
        <v>357</v>
      </c>
      <c r="E54" s="152">
        <v>778967</v>
      </c>
      <c r="F54" s="152">
        <v>778967</v>
      </c>
      <c r="G54" s="152">
        <v>778967</v>
      </c>
      <c r="H54" s="152">
        <v>0</v>
      </c>
      <c r="I54" s="152">
        <v>778967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</row>
    <row r="55" spans="1:19" ht="12.7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2:19" ht="12.75">
      <c r="B56" s="189"/>
      <c r="C56" s="189"/>
      <c r="D56" s="190"/>
      <c r="E56" s="190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8" ht="12.75">
      <c r="A57" s="185" t="s">
        <v>1</v>
      </c>
      <c r="B57" s="185" t="s">
        <v>2</v>
      </c>
      <c r="C57" s="185" t="s">
        <v>4</v>
      </c>
      <c r="D57" s="185"/>
      <c r="E57" s="185" t="s">
        <v>17</v>
      </c>
      <c r="F57" s="185" t="s">
        <v>18</v>
      </c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1:18" ht="12.75">
      <c r="A58" s="185"/>
      <c r="B58" s="185"/>
      <c r="C58" s="185"/>
      <c r="D58" s="185"/>
      <c r="E58" s="185"/>
      <c r="F58" s="185" t="s">
        <v>19</v>
      </c>
      <c r="G58" s="185" t="s">
        <v>20</v>
      </c>
      <c r="H58" s="185"/>
      <c r="I58" s="185"/>
      <c r="J58" s="185"/>
      <c r="K58" s="185"/>
      <c r="L58" s="185"/>
      <c r="M58" s="185"/>
      <c r="N58" s="185"/>
      <c r="O58" s="185" t="s">
        <v>21</v>
      </c>
      <c r="P58" s="185" t="s">
        <v>20</v>
      </c>
      <c r="Q58" s="185"/>
      <c r="R58" s="185"/>
    </row>
    <row r="59" spans="1:18" ht="12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 t="s">
        <v>22</v>
      </c>
      <c r="Q59" s="185" t="s">
        <v>23</v>
      </c>
      <c r="R59" s="185" t="s">
        <v>24</v>
      </c>
    </row>
    <row r="60" spans="1:18" ht="12.75">
      <c r="A60" s="185"/>
      <c r="B60" s="185"/>
      <c r="C60" s="185"/>
      <c r="D60" s="185"/>
      <c r="E60" s="185"/>
      <c r="F60" s="185"/>
      <c r="G60" s="185" t="s">
        <v>25</v>
      </c>
      <c r="H60" s="185" t="s">
        <v>20</v>
      </c>
      <c r="I60" s="185"/>
      <c r="J60" s="185" t="s">
        <v>26</v>
      </c>
      <c r="K60" s="185" t="s">
        <v>27</v>
      </c>
      <c r="L60" s="185" t="s">
        <v>28</v>
      </c>
      <c r="M60" s="185" t="s">
        <v>29</v>
      </c>
      <c r="N60" s="185" t="s">
        <v>30</v>
      </c>
      <c r="O60" s="185"/>
      <c r="P60" s="185"/>
      <c r="Q60" s="185"/>
      <c r="R60" s="185"/>
    </row>
    <row r="61" spans="1:18" ht="12.7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 t="s">
        <v>31</v>
      </c>
      <c r="R61" s="185"/>
    </row>
    <row r="62" spans="1:18" ht="33">
      <c r="A62" s="185"/>
      <c r="B62" s="185"/>
      <c r="C62" s="185"/>
      <c r="D62" s="185"/>
      <c r="E62" s="185"/>
      <c r="F62" s="185"/>
      <c r="G62" s="185"/>
      <c r="H62" s="149" t="s">
        <v>32</v>
      </c>
      <c r="I62" s="149" t="s">
        <v>33</v>
      </c>
      <c r="J62" s="185"/>
      <c r="K62" s="185"/>
      <c r="L62" s="185"/>
      <c r="M62" s="185"/>
      <c r="N62" s="185"/>
      <c r="O62" s="185"/>
      <c r="P62" s="185"/>
      <c r="Q62" s="185"/>
      <c r="R62" s="185"/>
    </row>
    <row r="63" spans="1:18" ht="12.75">
      <c r="A63" s="149">
        <v>1</v>
      </c>
      <c r="B63" s="149">
        <v>2</v>
      </c>
      <c r="C63" s="185">
        <v>4</v>
      </c>
      <c r="D63" s="185"/>
      <c r="E63" s="149">
        <v>5</v>
      </c>
      <c r="F63" s="149">
        <v>6</v>
      </c>
      <c r="G63" s="149">
        <v>7</v>
      </c>
      <c r="H63" s="149">
        <v>8</v>
      </c>
      <c r="I63" s="149">
        <v>9</v>
      </c>
      <c r="J63" s="149">
        <v>10</v>
      </c>
      <c r="K63" s="149">
        <v>11</v>
      </c>
      <c r="L63" s="149">
        <v>12</v>
      </c>
      <c r="M63" s="149">
        <v>13</v>
      </c>
      <c r="N63" s="149">
        <v>14</v>
      </c>
      <c r="O63" s="149">
        <v>15</v>
      </c>
      <c r="P63" s="149">
        <v>16</v>
      </c>
      <c r="Q63" s="149">
        <v>17</v>
      </c>
      <c r="R63" s="149">
        <v>18</v>
      </c>
    </row>
    <row r="64" spans="1:18" ht="12.75">
      <c r="A64" s="185">
        <v>801</v>
      </c>
      <c r="B64" s="185"/>
      <c r="C64" s="188" t="s">
        <v>364</v>
      </c>
      <c r="D64" s="150" t="s">
        <v>354</v>
      </c>
      <c r="E64" s="152">
        <v>18115983</v>
      </c>
      <c r="F64" s="152">
        <v>15201871</v>
      </c>
      <c r="G64" s="152">
        <v>13285816</v>
      </c>
      <c r="H64" s="152">
        <v>10947502</v>
      </c>
      <c r="I64" s="152">
        <v>2338314</v>
      </c>
      <c r="J64" s="152">
        <v>1240000</v>
      </c>
      <c r="K64" s="152">
        <v>269585</v>
      </c>
      <c r="L64" s="152">
        <v>406470</v>
      </c>
      <c r="M64" s="152">
        <v>0</v>
      </c>
      <c r="N64" s="152">
        <v>0</v>
      </c>
      <c r="O64" s="152">
        <v>2914112</v>
      </c>
      <c r="P64" s="152">
        <v>2914112</v>
      </c>
      <c r="Q64" s="152">
        <v>2914112</v>
      </c>
      <c r="R64" s="152">
        <v>0</v>
      </c>
    </row>
    <row r="65" spans="1:18" ht="12.75">
      <c r="A65" s="185"/>
      <c r="B65" s="185"/>
      <c r="C65" s="188"/>
      <c r="D65" s="150" t="s">
        <v>355</v>
      </c>
      <c r="E65" s="152">
        <v>-115118</v>
      </c>
      <c r="F65" s="152">
        <v>-115118</v>
      </c>
      <c r="G65" s="152">
        <v>-115118</v>
      </c>
      <c r="H65" s="152">
        <v>0</v>
      </c>
      <c r="I65" s="152">
        <v>-115118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</row>
    <row r="66" spans="1:18" ht="12.75">
      <c r="A66" s="185"/>
      <c r="B66" s="185"/>
      <c r="C66" s="188"/>
      <c r="D66" s="150" t="s">
        <v>356</v>
      </c>
      <c r="E66" s="152">
        <v>105096</v>
      </c>
      <c r="F66" s="152">
        <v>105096</v>
      </c>
      <c r="G66" s="152">
        <v>105096</v>
      </c>
      <c r="H66" s="152">
        <v>105096</v>
      </c>
      <c r="I66" s="152">
        <v>0</v>
      </c>
      <c r="J66" s="152">
        <v>0</v>
      </c>
      <c r="K66" s="152">
        <v>0</v>
      </c>
      <c r="L66" s="152">
        <v>0</v>
      </c>
      <c r="M66" s="152">
        <v>0</v>
      </c>
      <c r="N66" s="152">
        <v>0</v>
      </c>
      <c r="O66" s="152">
        <v>0</v>
      </c>
      <c r="P66" s="152">
        <v>0</v>
      </c>
      <c r="Q66" s="152">
        <v>0</v>
      </c>
      <c r="R66" s="152">
        <v>0</v>
      </c>
    </row>
    <row r="67" spans="1:18" ht="13.5" thickBot="1">
      <c r="A67" s="185"/>
      <c r="B67" s="185"/>
      <c r="C67" s="188"/>
      <c r="D67" s="150" t="s">
        <v>357</v>
      </c>
      <c r="E67" s="152">
        <v>18105961</v>
      </c>
      <c r="F67" s="152">
        <v>15191849</v>
      </c>
      <c r="G67" s="152">
        <v>13275794</v>
      </c>
      <c r="H67" s="152">
        <v>11052598</v>
      </c>
      <c r="I67" s="152">
        <v>2223196</v>
      </c>
      <c r="J67" s="152">
        <v>1240000</v>
      </c>
      <c r="K67" s="152">
        <v>269585</v>
      </c>
      <c r="L67" s="152">
        <v>406470</v>
      </c>
      <c r="M67" s="152">
        <v>0</v>
      </c>
      <c r="N67" s="152">
        <v>0</v>
      </c>
      <c r="O67" s="152">
        <v>2914112</v>
      </c>
      <c r="P67" s="152">
        <v>2914112</v>
      </c>
      <c r="Q67" s="152">
        <v>2914112</v>
      </c>
      <c r="R67" s="152">
        <v>0</v>
      </c>
    </row>
    <row r="68" spans="1:18" ht="13.5" thickBot="1">
      <c r="A68" s="186"/>
      <c r="B68" s="186">
        <v>80102</v>
      </c>
      <c r="C68" s="187" t="s">
        <v>365</v>
      </c>
      <c r="D68" s="151" t="s">
        <v>354</v>
      </c>
      <c r="E68" s="153">
        <v>608214</v>
      </c>
      <c r="F68" s="153">
        <v>608214</v>
      </c>
      <c r="G68" s="153">
        <v>572329</v>
      </c>
      <c r="H68" s="153">
        <v>504629</v>
      </c>
      <c r="I68" s="153">
        <v>67700</v>
      </c>
      <c r="J68" s="153">
        <v>0</v>
      </c>
      <c r="K68" s="153">
        <v>35885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</row>
    <row r="69" spans="1:18" ht="13.5" thickBot="1">
      <c r="A69" s="186"/>
      <c r="B69" s="186"/>
      <c r="C69" s="187"/>
      <c r="D69" s="150" t="s">
        <v>355</v>
      </c>
      <c r="E69" s="152">
        <v>-2279</v>
      </c>
      <c r="F69" s="152">
        <v>-2279</v>
      </c>
      <c r="G69" s="152">
        <v>-2279</v>
      </c>
      <c r="H69" s="152">
        <v>0</v>
      </c>
      <c r="I69" s="152">
        <v>-2279</v>
      </c>
      <c r="J69" s="152">
        <v>0</v>
      </c>
      <c r="K69" s="152">
        <v>0</v>
      </c>
      <c r="L69" s="152">
        <v>0</v>
      </c>
      <c r="M69" s="152">
        <v>0</v>
      </c>
      <c r="N69" s="152">
        <v>0</v>
      </c>
      <c r="O69" s="152">
        <v>0</v>
      </c>
      <c r="P69" s="152">
        <v>0</v>
      </c>
      <c r="Q69" s="152">
        <v>0</v>
      </c>
      <c r="R69" s="152">
        <v>0</v>
      </c>
    </row>
    <row r="70" spans="1:18" ht="13.5" thickBot="1">
      <c r="A70" s="186"/>
      <c r="B70" s="186"/>
      <c r="C70" s="187"/>
      <c r="D70" s="150" t="s">
        <v>356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</row>
    <row r="71" spans="1:18" ht="13.5" thickBot="1">
      <c r="A71" s="186"/>
      <c r="B71" s="186"/>
      <c r="C71" s="187"/>
      <c r="D71" s="150" t="s">
        <v>357</v>
      </c>
      <c r="E71" s="152">
        <v>605935</v>
      </c>
      <c r="F71" s="152">
        <v>605935</v>
      </c>
      <c r="G71" s="152">
        <v>570050</v>
      </c>
      <c r="H71" s="152">
        <v>504629</v>
      </c>
      <c r="I71" s="152">
        <v>65421</v>
      </c>
      <c r="J71" s="152">
        <v>0</v>
      </c>
      <c r="K71" s="152">
        <v>35885</v>
      </c>
      <c r="L71" s="152">
        <v>0</v>
      </c>
      <c r="M71" s="152">
        <v>0</v>
      </c>
      <c r="N71" s="152">
        <v>0</v>
      </c>
      <c r="O71" s="152">
        <v>0</v>
      </c>
      <c r="P71" s="152">
        <v>0</v>
      </c>
      <c r="Q71" s="152">
        <v>0</v>
      </c>
      <c r="R71" s="152">
        <v>0</v>
      </c>
    </row>
    <row r="72" spans="1:18" ht="13.5" thickBot="1">
      <c r="A72" s="186"/>
      <c r="B72" s="186">
        <v>80111</v>
      </c>
      <c r="C72" s="187" t="s">
        <v>366</v>
      </c>
      <c r="D72" s="151" t="s">
        <v>354</v>
      </c>
      <c r="E72" s="153">
        <v>906440</v>
      </c>
      <c r="F72" s="153">
        <v>906440</v>
      </c>
      <c r="G72" s="153">
        <v>854740</v>
      </c>
      <c r="H72" s="153">
        <v>783340</v>
      </c>
      <c r="I72" s="153">
        <v>71400</v>
      </c>
      <c r="J72" s="153">
        <v>0</v>
      </c>
      <c r="K72" s="153">
        <v>51700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</row>
    <row r="73" spans="1:18" ht="13.5" thickBot="1">
      <c r="A73" s="186"/>
      <c r="B73" s="186"/>
      <c r="C73" s="187"/>
      <c r="D73" s="150" t="s">
        <v>355</v>
      </c>
      <c r="E73" s="152">
        <v>-7743</v>
      </c>
      <c r="F73" s="152">
        <v>-7743</v>
      </c>
      <c r="G73" s="152">
        <v>-7743</v>
      </c>
      <c r="H73" s="152">
        <v>0</v>
      </c>
      <c r="I73" s="152">
        <v>-7743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>
        <v>0</v>
      </c>
      <c r="R73" s="152">
        <v>0</v>
      </c>
    </row>
    <row r="74" spans="1:18" ht="13.5" thickBot="1">
      <c r="A74" s="186"/>
      <c r="B74" s="186"/>
      <c r="C74" s="187"/>
      <c r="D74" s="150" t="s">
        <v>356</v>
      </c>
      <c r="E74" s="152">
        <v>0</v>
      </c>
      <c r="F74" s="152">
        <v>0</v>
      </c>
      <c r="G74" s="152">
        <v>0</v>
      </c>
      <c r="H74" s="152">
        <v>0</v>
      </c>
      <c r="I74" s="152">
        <v>0</v>
      </c>
      <c r="J74" s="152">
        <v>0</v>
      </c>
      <c r="K74" s="152">
        <v>0</v>
      </c>
      <c r="L74" s="152">
        <v>0</v>
      </c>
      <c r="M74" s="152">
        <v>0</v>
      </c>
      <c r="N74" s="152">
        <v>0</v>
      </c>
      <c r="O74" s="152">
        <v>0</v>
      </c>
      <c r="P74" s="152">
        <v>0</v>
      </c>
      <c r="Q74" s="152">
        <v>0</v>
      </c>
      <c r="R74" s="152">
        <v>0</v>
      </c>
    </row>
    <row r="75" spans="1:18" ht="13.5" thickBot="1">
      <c r="A75" s="186"/>
      <c r="B75" s="186"/>
      <c r="C75" s="187"/>
      <c r="D75" s="150" t="s">
        <v>357</v>
      </c>
      <c r="E75" s="152">
        <v>898697</v>
      </c>
      <c r="F75" s="152">
        <v>898697</v>
      </c>
      <c r="G75" s="152">
        <v>846997</v>
      </c>
      <c r="H75" s="152">
        <v>783340</v>
      </c>
      <c r="I75" s="152">
        <v>63657</v>
      </c>
      <c r="J75" s="152">
        <v>0</v>
      </c>
      <c r="K75" s="152">
        <v>51700</v>
      </c>
      <c r="L75" s="152">
        <v>0</v>
      </c>
      <c r="M75" s="152">
        <v>0</v>
      </c>
      <c r="N75" s="152">
        <v>0</v>
      </c>
      <c r="O75" s="152">
        <v>0</v>
      </c>
      <c r="P75" s="152">
        <v>0</v>
      </c>
      <c r="Q75" s="152">
        <v>0</v>
      </c>
      <c r="R75" s="152">
        <v>0</v>
      </c>
    </row>
    <row r="76" spans="1:18" ht="13.5" thickBot="1">
      <c r="A76" s="186"/>
      <c r="B76" s="186">
        <v>80120</v>
      </c>
      <c r="C76" s="187" t="s">
        <v>367</v>
      </c>
      <c r="D76" s="151" t="s">
        <v>354</v>
      </c>
      <c r="E76" s="153">
        <v>4277772</v>
      </c>
      <c r="F76" s="153">
        <v>4277772</v>
      </c>
      <c r="G76" s="153">
        <v>3926772</v>
      </c>
      <c r="H76" s="153">
        <v>3568288</v>
      </c>
      <c r="I76" s="153">
        <v>358484</v>
      </c>
      <c r="J76" s="153">
        <v>320000</v>
      </c>
      <c r="K76" s="153">
        <v>31000</v>
      </c>
      <c r="L76" s="153">
        <v>0</v>
      </c>
      <c r="M76" s="153">
        <v>0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</row>
    <row r="77" spans="1:18" ht="13.5" thickBot="1">
      <c r="A77" s="186"/>
      <c r="B77" s="186"/>
      <c r="C77" s="187"/>
      <c r="D77" s="150" t="s">
        <v>355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</row>
    <row r="78" spans="1:18" ht="13.5" thickBot="1">
      <c r="A78" s="186"/>
      <c r="B78" s="186"/>
      <c r="C78" s="187"/>
      <c r="D78" s="150" t="s">
        <v>356</v>
      </c>
      <c r="E78" s="152">
        <v>24906</v>
      </c>
      <c r="F78" s="152">
        <v>24906</v>
      </c>
      <c r="G78" s="152">
        <v>24906</v>
      </c>
      <c r="H78" s="152">
        <v>24906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52">
        <v>0</v>
      </c>
      <c r="Q78" s="152">
        <v>0</v>
      </c>
      <c r="R78" s="152">
        <v>0</v>
      </c>
    </row>
    <row r="79" spans="1:18" ht="13.5" thickBot="1">
      <c r="A79" s="186"/>
      <c r="B79" s="186"/>
      <c r="C79" s="187"/>
      <c r="D79" s="150" t="s">
        <v>357</v>
      </c>
      <c r="E79" s="152">
        <v>4302678</v>
      </c>
      <c r="F79" s="152">
        <v>4302678</v>
      </c>
      <c r="G79" s="152">
        <v>3951678</v>
      </c>
      <c r="H79" s="152">
        <v>3593194</v>
      </c>
      <c r="I79" s="152">
        <v>358484</v>
      </c>
      <c r="J79" s="152">
        <v>320000</v>
      </c>
      <c r="K79" s="152">
        <v>31000</v>
      </c>
      <c r="L79" s="152">
        <v>0</v>
      </c>
      <c r="M79" s="152">
        <v>0</v>
      </c>
      <c r="N79" s="152">
        <v>0</v>
      </c>
      <c r="O79" s="152">
        <v>0</v>
      </c>
      <c r="P79" s="152">
        <v>0</v>
      </c>
      <c r="Q79" s="152">
        <v>0</v>
      </c>
      <c r="R79" s="152">
        <v>0</v>
      </c>
    </row>
    <row r="80" spans="1:18" ht="13.5" thickBot="1">
      <c r="A80" s="186"/>
      <c r="B80" s="186">
        <v>80130</v>
      </c>
      <c r="C80" s="187" t="s">
        <v>368</v>
      </c>
      <c r="D80" s="151" t="s">
        <v>354</v>
      </c>
      <c r="E80" s="153">
        <v>6831240</v>
      </c>
      <c r="F80" s="153">
        <v>6831240</v>
      </c>
      <c r="G80" s="153">
        <v>5831240</v>
      </c>
      <c r="H80" s="153">
        <v>4964940</v>
      </c>
      <c r="I80" s="153">
        <v>866300</v>
      </c>
      <c r="J80" s="153">
        <v>920000</v>
      </c>
      <c r="K80" s="153">
        <v>80000</v>
      </c>
      <c r="L80" s="153">
        <v>0</v>
      </c>
      <c r="M80" s="153">
        <v>0</v>
      </c>
      <c r="N80" s="153">
        <v>0</v>
      </c>
      <c r="O80" s="153">
        <v>0</v>
      </c>
      <c r="P80" s="153">
        <v>0</v>
      </c>
      <c r="Q80" s="153">
        <v>0</v>
      </c>
      <c r="R80" s="153">
        <v>0</v>
      </c>
    </row>
    <row r="81" spans="1:18" ht="13.5" thickBot="1">
      <c r="A81" s="186"/>
      <c r="B81" s="186"/>
      <c r="C81" s="187"/>
      <c r="D81" s="150" t="s">
        <v>355</v>
      </c>
      <c r="E81" s="152">
        <v>0</v>
      </c>
      <c r="F81" s="152">
        <v>0</v>
      </c>
      <c r="G81" s="152">
        <v>0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0</v>
      </c>
      <c r="N81" s="152">
        <v>0</v>
      </c>
      <c r="O81" s="152">
        <v>0</v>
      </c>
      <c r="P81" s="152">
        <v>0</v>
      </c>
      <c r="Q81" s="152">
        <v>0</v>
      </c>
      <c r="R81" s="152">
        <v>0</v>
      </c>
    </row>
    <row r="82" spans="1:18" ht="13.5" thickBot="1">
      <c r="A82" s="186"/>
      <c r="B82" s="186"/>
      <c r="C82" s="187"/>
      <c r="D82" s="150" t="s">
        <v>356</v>
      </c>
      <c r="E82" s="152">
        <v>80190</v>
      </c>
      <c r="F82" s="152">
        <v>80190</v>
      </c>
      <c r="G82" s="152">
        <v>80190</v>
      </c>
      <c r="H82" s="152">
        <v>80190</v>
      </c>
      <c r="I82" s="152">
        <v>0</v>
      </c>
      <c r="J82" s="152">
        <v>0</v>
      </c>
      <c r="K82" s="152">
        <v>0</v>
      </c>
      <c r="L82" s="152">
        <v>0</v>
      </c>
      <c r="M82" s="152">
        <v>0</v>
      </c>
      <c r="N82" s="152">
        <v>0</v>
      </c>
      <c r="O82" s="152">
        <v>0</v>
      </c>
      <c r="P82" s="152">
        <v>0</v>
      </c>
      <c r="Q82" s="152">
        <v>0</v>
      </c>
      <c r="R82" s="152">
        <v>0</v>
      </c>
    </row>
    <row r="83" spans="1:18" ht="13.5" thickBot="1">
      <c r="A83" s="186"/>
      <c r="B83" s="186"/>
      <c r="C83" s="187"/>
      <c r="D83" s="150" t="s">
        <v>357</v>
      </c>
      <c r="E83" s="152">
        <v>6911430</v>
      </c>
      <c r="F83" s="152">
        <v>6911430</v>
      </c>
      <c r="G83" s="152">
        <v>5911430</v>
      </c>
      <c r="H83" s="152">
        <v>5045130</v>
      </c>
      <c r="I83" s="152">
        <v>866300</v>
      </c>
      <c r="J83" s="152">
        <v>920000</v>
      </c>
      <c r="K83" s="152">
        <v>80000</v>
      </c>
      <c r="L83" s="152">
        <v>0</v>
      </c>
      <c r="M83" s="152">
        <v>0</v>
      </c>
      <c r="N83" s="152">
        <v>0</v>
      </c>
      <c r="O83" s="152">
        <v>0</v>
      </c>
      <c r="P83" s="152">
        <v>0</v>
      </c>
      <c r="Q83" s="152">
        <v>0</v>
      </c>
      <c r="R83" s="152">
        <v>0</v>
      </c>
    </row>
    <row r="84" spans="1:18" ht="13.5" thickBot="1">
      <c r="A84" s="186"/>
      <c r="B84" s="186">
        <v>80195</v>
      </c>
      <c r="C84" s="187" t="s">
        <v>361</v>
      </c>
      <c r="D84" s="151" t="s">
        <v>354</v>
      </c>
      <c r="E84" s="153">
        <v>4110382</v>
      </c>
      <c r="F84" s="153">
        <v>1196270</v>
      </c>
      <c r="G84" s="153">
        <v>787800</v>
      </c>
      <c r="H84" s="153">
        <v>2000</v>
      </c>
      <c r="I84" s="153">
        <v>785800</v>
      </c>
      <c r="J84" s="153">
        <v>0</v>
      </c>
      <c r="K84" s="153">
        <v>2000</v>
      </c>
      <c r="L84" s="153">
        <v>406470</v>
      </c>
      <c r="M84" s="153">
        <v>0</v>
      </c>
      <c r="N84" s="153">
        <v>0</v>
      </c>
      <c r="O84" s="153">
        <v>2914112</v>
      </c>
      <c r="P84" s="153">
        <v>2914112</v>
      </c>
      <c r="Q84" s="153">
        <v>2914112</v>
      </c>
      <c r="R84" s="153">
        <v>0</v>
      </c>
    </row>
    <row r="85" spans="1:18" ht="13.5" thickBot="1">
      <c r="A85" s="186"/>
      <c r="B85" s="186"/>
      <c r="C85" s="187"/>
      <c r="D85" s="150" t="s">
        <v>355</v>
      </c>
      <c r="E85" s="152">
        <v>-105096</v>
      </c>
      <c r="F85" s="152">
        <v>-105096</v>
      </c>
      <c r="G85" s="152">
        <v>-105096</v>
      </c>
      <c r="H85" s="152">
        <v>0</v>
      </c>
      <c r="I85" s="152">
        <v>-105096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</row>
    <row r="86" spans="1:18" ht="13.5" thickBot="1">
      <c r="A86" s="186"/>
      <c r="B86" s="186"/>
      <c r="C86" s="187"/>
      <c r="D86" s="150" t="s">
        <v>356</v>
      </c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>
        <v>0</v>
      </c>
      <c r="R86" s="152">
        <v>0</v>
      </c>
    </row>
    <row r="87" spans="1:18" ht="12.75">
      <c r="A87" s="186"/>
      <c r="B87" s="186"/>
      <c r="C87" s="187"/>
      <c r="D87" s="150" t="s">
        <v>357</v>
      </c>
      <c r="E87" s="152">
        <v>4005286</v>
      </c>
      <c r="F87" s="152">
        <v>1091174</v>
      </c>
      <c r="G87" s="152">
        <v>682704</v>
      </c>
      <c r="H87" s="152">
        <v>2000</v>
      </c>
      <c r="I87" s="152">
        <v>680704</v>
      </c>
      <c r="J87" s="152">
        <v>0</v>
      </c>
      <c r="K87" s="152">
        <v>2000</v>
      </c>
      <c r="L87" s="152">
        <v>406470</v>
      </c>
      <c r="M87" s="152">
        <v>0</v>
      </c>
      <c r="N87" s="152">
        <v>0</v>
      </c>
      <c r="O87" s="152">
        <v>2914112</v>
      </c>
      <c r="P87" s="152">
        <v>2914112</v>
      </c>
      <c r="Q87" s="152">
        <v>2914112</v>
      </c>
      <c r="R87" s="152">
        <v>0</v>
      </c>
    </row>
    <row r="88" spans="1:18" ht="12.75">
      <c r="A88" s="185">
        <v>852</v>
      </c>
      <c r="B88" s="185"/>
      <c r="C88" s="188" t="s">
        <v>311</v>
      </c>
      <c r="D88" s="150" t="s">
        <v>354</v>
      </c>
      <c r="E88" s="152">
        <v>12441317</v>
      </c>
      <c r="F88" s="152">
        <v>12421317</v>
      </c>
      <c r="G88" s="152">
        <v>10394668</v>
      </c>
      <c r="H88" s="152">
        <v>6943519</v>
      </c>
      <c r="I88" s="152">
        <v>3451149</v>
      </c>
      <c r="J88" s="152">
        <v>198000</v>
      </c>
      <c r="K88" s="152">
        <v>926400</v>
      </c>
      <c r="L88" s="152">
        <v>902249</v>
      </c>
      <c r="M88" s="152">
        <v>0</v>
      </c>
      <c r="N88" s="152">
        <v>0</v>
      </c>
      <c r="O88" s="152">
        <v>20000</v>
      </c>
      <c r="P88" s="152">
        <v>20000</v>
      </c>
      <c r="Q88" s="152">
        <v>0</v>
      </c>
      <c r="R88" s="152">
        <v>0</v>
      </c>
    </row>
    <row r="89" spans="1:18" ht="12.75">
      <c r="A89" s="185"/>
      <c r="B89" s="185"/>
      <c r="C89" s="188"/>
      <c r="D89" s="150" t="s">
        <v>355</v>
      </c>
      <c r="E89" s="152">
        <v>0</v>
      </c>
      <c r="F89" s="152">
        <v>0</v>
      </c>
      <c r="G89" s="152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0</v>
      </c>
      <c r="P89" s="152">
        <v>0</v>
      </c>
      <c r="Q89" s="152">
        <v>0</v>
      </c>
      <c r="R89" s="152">
        <v>0</v>
      </c>
    </row>
    <row r="90" spans="1:18" ht="12.75">
      <c r="A90" s="185"/>
      <c r="B90" s="185"/>
      <c r="C90" s="188"/>
      <c r="D90" s="150" t="s">
        <v>356</v>
      </c>
      <c r="E90" s="152">
        <v>11000</v>
      </c>
      <c r="F90" s="152">
        <v>0</v>
      </c>
      <c r="G90" s="152"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11000</v>
      </c>
      <c r="P90" s="152">
        <v>11000</v>
      </c>
      <c r="Q90" s="152">
        <v>0</v>
      </c>
      <c r="R90" s="152">
        <v>0</v>
      </c>
    </row>
    <row r="91" spans="1:18" ht="13.5" thickBot="1">
      <c r="A91" s="185"/>
      <c r="B91" s="185"/>
      <c r="C91" s="188"/>
      <c r="D91" s="150" t="s">
        <v>357</v>
      </c>
      <c r="E91" s="152">
        <v>12452317</v>
      </c>
      <c r="F91" s="152">
        <v>12421317</v>
      </c>
      <c r="G91" s="152">
        <v>10394668</v>
      </c>
      <c r="H91" s="152">
        <v>6943519</v>
      </c>
      <c r="I91" s="152">
        <v>3451149</v>
      </c>
      <c r="J91" s="152">
        <v>198000</v>
      </c>
      <c r="K91" s="152">
        <v>926400</v>
      </c>
      <c r="L91" s="152">
        <v>902249</v>
      </c>
      <c r="M91" s="152">
        <v>0</v>
      </c>
      <c r="N91" s="152">
        <v>0</v>
      </c>
      <c r="O91" s="152">
        <v>31000</v>
      </c>
      <c r="P91" s="152">
        <v>31000</v>
      </c>
      <c r="Q91" s="152">
        <v>0</v>
      </c>
      <c r="R91" s="152">
        <v>0</v>
      </c>
    </row>
    <row r="92" spans="1:18" ht="13.5" thickBot="1">
      <c r="A92" s="186"/>
      <c r="B92" s="186">
        <v>85202</v>
      </c>
      <c r="C92" s="187" t="s">
        <v>317</v>
      </c>
      <c r="D92" s="151" t="s">
        <v>354</v>
      </c>
      <c r="E92" s="153">
        <v>9328258</v>
      </c>
      <c r="F92" s="153">
        <v>9308258</v>
      </c>
      <c r="G92" s="153">
        <v>9292758</v>
      </c>
      <c r="H92" s="153">
        <v>6146457</v>
      </c>
      <c r="I92" s="153">
        <v>3146301</v>
      </c>
      <c r="J92" s="153">
        <v>0</v>
      </c>
      <c r="K92" s="153">
        <v>15500</v>
      </c>
      <c r="L92" s="153">
        <v>0</v>
      </c>
      <c r="M92" s="153">
        <v>0</v>
      </c>
      <c r="N92" s="153">
        <v>0</v>
      </c>
      <c r="O92" s="153">
        <v>20000</v>
      </c>
      <c r="P92" s="153">
        <v>20000</v>
      </c>
      <c r="Q92" s="153">
        <v>0</v>
      </c>
      <c r="R92" s="153">
        <v>0</v>
      </c>
    </row>
    <row r="93" spans="1:18" ht="13.5" thickBot="1">
      <c r="A93" s="186"/>
      <c r="B93" s="186"/>
      <c r="C93" s="187"/>
      <c r="D93" s="150" t="s">
        <v>355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</row>
    <row r="94" spans="1:18" ht="13.5" thickBot="1">
      <c r="A94" s="186"/>
      <c r="B94" s="186"/>
      <c r="C94" s="187"/>
      <c r="D94" s="150" t="s">
        <v>356</v>
      </c>
      <c r="E94" s="152">
        <v>11000</v>
      </c>
      <c r="F94" s="152">
        <v>0</v>
      </c>
      <c r="G94" s="152"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11000</v>
      </c>
      <c r="P94" s="152">
        <v>11000</v>
      </c>
      <c r="Q94" s="152">
        <v>0</v>
      </c>
      <c r="R94" s="152">
        <v>0</v>
      </c>
    </row>
    <row r="95" spans="1:18" ht="12.75">
      <c r="A95" s="186"/>
      <c r="B95" s="186"/>
      <c r="C95" s="187"/>
      <c r="D95" s="150" t="s">
        <v>357</v>
      </c>
      <c r="E95" s="152">
        <v>9339258</v>
      </c>
      <c r="F95" s="152">
        <v>9308258</v>
      </c>
      <c r="G95" s="152">
        <v>9292758</v>
      </c>
      <c r="H95" s="152">
        <v>6146457</v>
      </c>
      <c r="I95" s="152">
        <v>3146301</v>
      </c>
      <c r="J95" s="152">
        <v>0</v>
      </c>
      <c r="K95" s="152">
        <v>15500</v>
      </c>
      <c r="L95" s="152">
        <v>0</v>
      </c>
      <c r="M95" s="152">
        <v>0</v>
      </c>
      <c r="N95" s="152">
        <v>0</v>
      </c>
      <c r="O95" s="152">
        <v>31000</v>
      </c>
      <c r="P95" s="152">
        <v>31000</v>
      </c>
      <c r="Q95" s="152">
        <v>0</v>
      </c>
      <c r="R95" s="152">
        <v>0</v>
      </c>
    </row>
    <row r="96" spans="1:18" ht="12.75">
      <c r="A96" s="185">
        <v>853</v>
      </c>
      <c r="B96" s="185"/>
      <c r="C96" s="188" t="s">
        <v>369</v>
      </c>
      <c r="D96" s="150" t="s">
        <v>354</v>
      </c>
      <c r="E96" s="152">
        <v>1750342</v>
      </c>
      <c r="F96" s="152">
        <v>1750342</v>
      </c>
      <c r="G96" s="152">
        <v>1642748</v>
      </c>
      <c r="H96" s="152">
        <v>1435756</v>
      </c>
      <c r="I96" s="152">
        <v>206992</v>
      </c>
      <c r="J96" s="152">
        <v>105944</v>
      </c>
      <c r="K96" s="152">
        <v>1650</v>
      </c>
      <c r="L96" s="152">
        <v>0</v>
      </c>
      <c r="M96" s="152">
        <v>0</v>
      </c>
      <c r="N96" s="152">
        <v>0</v>
      </c>
      <c r="O96" s="152">
        <v>0</v>
      </c>
      <c r="P96" s="152">
        <v>0</v>
      </c>
      <c r="Q96" s="152">
        <v>0</v>
      </c>
      <c r="R96" s="152">
        <v>0</v>
      </c>
    </row>
    <row r="97" spans="1:18" ht="12.75">
      <c r="A97" s="185"/>
      <c r="B97" s="185"/>
      <c r="C97" s="188"/>
      <c r="D97" s="150" t="s">
        <v>355</v>
      </c>
      <c r="E97" s="152">
        <v>0</v>
      </c>
      <c r="F97" s="152">
        <v>0</v>
      </c>
      <c r="G97" s="152">
        <v>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52">
        <v>0</v>
      </c>
      <c r="O97" s="152">
        <v>0</v>
      </c>
      <c r="P97" s="152">
        <v>0</v>
      </c>
      <c r="Q97" s="152">
        <v>0</v>
      </c>
      <c r="R97" s="152">
        <v>0</v>
      </c>
    </row>
    <row r="98" spans="1:18" ht="12.75">
      <c r="A98" s="185"/>
      <c r="B98" s="185"/>
      <c r="C98" s="188"/>
      <c r="D98" s="150" t="s">
        <v>356</v>
      </c>
      <c r="E98" s="152">
        <v>5088</v>
      </c>
      <c r="F98" s="152">
        <v>5088</v>
      </c>
      <c r="G98" s="152">
        <v>0</v>
      </c>
      <c r="H98" s="152">
        <v>0</v>
      </c>
      <c r="I98" s="152">
        <v>0</v>
      </c>
      <c r="J98" s="152">
        <v>5088</v>
      </c>
      <c r="K98" s="152">
        <v>0</v>
      </c>
      <c r="L98" s="152">
        <v>0</v>
      </c>
      <c r="M98" s="152">
        <v>0</v>
      </c>
      <c r="N98" s="152">
        <v>0</v>
      </c>
      <c r="O98" s="152">
        <v>0</v>
      </c>
      <c r="P98" s="152">
        <v>0</v>
      </c>
      <c r="Q98" s="152">
        <v>0</v>
      </c>
      <c r="R98" s="152">
        <v>0</v>
      </c>
    </row>
    <row r="99" spans="1:18" ht="13.5" thickBot="1">
      <c r="A99" s="185"/>
      <c r="B99" s="185"/>
      <c r="C99" s="188"/>
      <c r="D99" s="150" t="s">
        <v>357</v>
      </c>
      <c r="E99" s="152">
        <v>1755430</v>
      </c>
      <c r="F99" s="152">
        <v>1755430</v>
      </c>
      <c r="G99" s="152">
        <v>1642748</v>
      </c>
      <c r="H99" s="152">
        <v>1435756</v>
      </c>
      <c r="I99" s="152">
        <v>206992</v>
      </c>
      <c r="J99" s="152">
        <v>111032</v>
      </c>
      <c r="K99" s="152">
        <v>1650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2">
        <v>0</v>
      </c>
      <c r="R99" s="152">
        <v>0</v>
      </c>
    </row>
    <row r="100" spans="1:18" ht="13.5" thickBot="1">
      <c r="A100" s="186"/>
      <c r="B100" s="186">
        <v>85311</v>
      </c>
      <c r="C100" s="187" t="s">
        <v>182</v>
      </c>
      <c r="D100" s="151" t="s">
        <v>354</v>
      </c>
      <c r="E100" s="153">
        <v>105944</v>
      </c>
      <c r="F100" s="153">
        <v>105944</v>
      </c>
      <c r="G100" s="153">
        <v>0</v>
      </c>
      <c r="H100" s="153">
        <v>0</v>
      </c>
      <c r="I100" s="153">
        <v>0</v>
      </c>
      <c r="J100" s="153">
        <v>105944</v>
      </c>
      <c r="K100" s="153">
        <v>0</v>
      </c>
      <c r="L100" s="153">
        <v>0</v>
      </c>
      <c r="M100" s="153">
        <v>0</v>
      </c>
      <c r="N100" s="153">
        <v>0</v>
      </c>
      <c r="O100" s="153">
        <v>0</v>
      </c>
      <c r="P100" s="153">
        <v>0</v>
      </c>
      <c r="Q100" s="153">
        <v>0</v>
      </c>
      <c r="R100" s="153">
        <v>0</v>
      </c>
    </row>
    <row r="101" spans="1:18" ht="13.5" thickBot="1">
      <c r="A101" s="186"/>
      <c r="B101" s="186"/>
      <c r="C101" s="187"/>
      <c r="D101" s="150" t="s">
        <v>355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</row>
    <row r="102" spans="1:18" ht="13.5" thickBot="1">
      <c r="A102" s="186"/>
      <c r="B102" s="186"/>
      <c r="C102" s="187"/>
      <c r="D102" s="150" t="s">
        <v>356</v>
      </c>
      <c r="E102" s="152">
        <v>5088</v>
      </c>
      <c r="F102" s="152">
        <v>5088</v>
      </c>
      <c r="G102" s="152">
        <v>0</v>
      </c>
      <c r="H102" s="152">
        <v>0</v>
      </c>
      <c r="I102" s="152">
        <v>0</v>
      </c>
      <c r="J102" s="152">
        <v>5088</v>
      </c>
      <c r="K102" s="152">
        <v>0</v>
      </c>
      <c r="L102" s="152">
        <v>0</v>
      </c>
      <c r="M102" s="152">
        <v>0</v>
      </c>
      <c r="N102" s="152">
        <v>0</v>
      </c>
      <c r="O102" s="152">
        <v>0</v>
      </c>
      <c r="P102" s="152">
        <v>0</v>
      </c>
      <c r="Q102" s="152">
        <v>0</v>
      </c>
      <c r="R102" s="152">
        <v>0</v>
      </c>
    </row>
    <row r="103" spans="1:18" ht="12.75">
      <c r="A103" s="186"/>
      <c r="B103" s="186"/>
      <c r="C103" s="187"/>
      <c r="D103" s="150" t="s">
        <v>357</v>
      </c>
      <c r="E103" s="152">
        <v>111032</v>
      </c>
      <c r="F103" s="152">
        <v>111032</v>
      </c>
      <c r="G103" s="152">
        <v>0</v>
      </c>
      <c r="H103" s="152">
        <v>0</v>
      </c>
      <c r="I103" s="152">
        <v>0</v>
      </c>
      <c r="J103" s="152">
        <v>111032</v>
      </c>
      <c r="K103" s="152">
        <v>0</v>
      </c>
      <c r="L103" s="152">
        <v>0</v>
      </c>
      <c r="M103" s="152">
        <v>0</v>
      </c>
      <c r="N103" s="152">
        <v>0</v>
      </c>
      <c r="O103" s="152">
        <v>0</v>
      </c>
      <c r="P103" s="152">
        <v>0</v>
      </c>
      <c r="Q103" s="152">
        <v>0</v>
      </c>
      <c r="R103" s="152">
        <v>0</v>
      </c>
    </row>
    <row r="104" spans="1:18" ht="12.75">
      <c r="A104" s="185">
        <v>854</v>
      </c>
      <c r="B104" s="185"/>
      <c r="C104" s="188" t="s">
        <v>370</v>
      </c>
      <c r="D104" s="150" t="s">
        <v>354</v>
      </c>
      <c r="E104" s="152">
        <v>7012948</v>
      </c>
      <c r="F104" s="152">
        <v>7012948</v>
      </c>
      <c r="G104" s="152">
        <v>6794848</v>
      </c>
      <c r="H104" s="152">
        <v>5808791</v>
      </c>
      <c r="I104" s="152">
        <v>986057</v>
      </c>
      <c r="J104" s="152">
        <v>0</v>
      </c>
      <c r="K104" s="152">
        <v>218100</v>
      </c>
      <c r="L104" s="152">
        <v>0</v>
      </c>
      <c r="M104" s="152">
        <v>0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</row>
    <row r="105" spans="1:18" ht="12.75">
      <c r="A105" s="185"/>
      <c r="B105" s="185"/>
      <c r="C105" s="188"/>
      <c r="D105" s="150" t="s">
        <v>355</v>
      </c>
      <c r="E105" s="152">
        <v>0</v>
      </c>
      <c r="F105" s="152">
        <v>0</v>
      </c>
      <c r="G105" s="152">
        <v>0</v>
      </c>
      <c r="H105" s="152">
        <v>0</v>
      </c>
      <c r="I105" s="152">
        <v>0</v>
      </c>
      <c r="J105" s="152">
        <v>0</v>
      </c>
      <c r="K105" s="152">
        <v>0</v>
      </c>
      <c r="L105" s="152">
        <v>0</v>
      </c>
      <c r="M105" s="152">
        <v>0</v>
      </c>
      <c r="N105" s="152">
        <v>0</v>
      </c>
      <c r="O105" s="152">
        <v>0</v>
      </c>
      <c r="P105" s="152">
        <v>0</v>
      </c>
      <c r="Q105" s="152">
        <v>0</v>
      </c>
      <c r="R105" s="152">
        <v>0</v>
      </c>
    </row>
    <row r="106" spans="1:18" ht="12.75">
      <c r="A106" s="185"/>
      <c r="B106" s="185"/>
      <c r="C106" s="188"/>
      <c r="D106" s="150" t="s">
        <v>356</v>
      </c>
      <c r="E106" s="152">
        <v>10022</v>
      </c>
      <c r="F106" s="152">
        <v>10022</v>
      </c>
      <c r="G106" s="152">
        <v>10022</v>
      </c>
      <c r="H106" s="152">
        <v>0</v>
      </c>
      <c r="I106" s="152">
        <v>10022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</row>
    <row r="107" spans="1:18" ht="13.5" thickBot="1">
      <c r="A107" s="185"/>
      <c r="B107" s="185"/>
      <c r="C107" s="188"/>
      <c r="D107" s="150" t="s">
        <v>357</v>
      </c>
      <c r="E107" s="152">
        <v>7022970</v>
      </c>
      <c r="F107" s="152">
        <v>7022970</v>
      </c>
      <c r="G107" s="152">
        <v>6804870</v>
      </c>
      <c r="H107" s="152">
        <v>5808791</v>
      </c>
      <c r="I107" s="152">
        <v>996079</v>
      </c>
      <c r="J107" s="152">
        <v>0</v>
      </c>
      <c r="K107" s="152">
        <v>218100</v>
      </c>
      <c r="L107" s="152">
        <v>0</v>
      </c>
      <c r="M107" s="152">
        <v>0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</row>
    <row r="108" spans="1:18" ht="13.5" thickBot="1">
      <c r="A108" s="186"/>
      <c r="B108" s="186">
        <v>85403</v>
      </c>
      <c r="C108" s="187" t="s">
        <v>371</v>
      </c>
      <c r="D108" s="151" t="s">
        <v>354</v>
      </c>
      <c r="E108" s="153">
        <v>5195276</v>
      </c>
      <c r="F108" s="153">
        <v>5195276</v>
      </c>
      <c r="G108" s="153">
        <v>5013776</v>
      </c>
      <c r="H108" s="153">
        <v>4270726</v>
      </c>
      <c r="I108" s="153">
        <v>743050</v>
      </c>
      <c r="J108" s="153">
        <v>0</v>
      </c>
      <c r="K108" s="153">
        <v>181500</v>
      </c>
      <c r="L108" s="153">
        <v>0</v>
      </c>
      <c r="M108" s="153">
        <v>0</v>
      </c>
      <c r="N108" s="153">
        <v>0</v>
      </c>
      <c r="O108" s="153">
        <v>0</v>
      </c>
      <c r="P108" s="153">
        <v>0</v>
      </c>
      <c r="Q108" s="153">
        <v>0</v>
      </c>
      <c r="R108" s="153">
        <v>0</v>
      </c>
    </row>
    <row r="109" spans="1:18" ht="13.5" thickBot="1">
      <c r="A109" s="186"/>
      <c r="B109" s="186"/>
      <c r="C109" s="187"/>
      <c r="D109" s="150" t="s">
        <v>355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0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</row>
    <row r="110" spans="1:18" ht="13.5" thickBot="1">
      <c r="A110" s="186"/>
      <c r="B110" s="186"/>
      <c r="C110" s="187"/>
      <c r="D110" s="150" t="s">
        <v>356</v>
      </c>
      <c r="E110" s="152">
        <v>10022</v>
      </c>
      <c r="F110" s="152">
        <v>10022</v>
      </c>
      <c r="G110" s="152">
        <v>10022</v>
      </c>
      <c r="H110" s="152">
        <v>0</v>
      </c>
      <c r="I110" s="152">
        <v>10022</v>
      </c>
      <c r="J110" s="152">
        <v>0</v>
      </c>
      <c r="K110" s="152">
        <v>0</v>
      </c>
      <c r="L110" s="152">
        <v>0</v>
      </c>
      <c r="M110" s="152">
        <v>0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</row>
    <row r="111" spans="1:18" ht="12.75">
      <c r="A111" s="186"/>
      <c r="B111" s="186"/>
      <c r="C111" s="187"/>
      <c r="D111" s="150" t="s">
        <v>357</v>
      </c>
      <c r="E111" s="152">
        <v>5205298</v>
      </c>
      <c r="F111" s="152">
        <v>5205298</v>
      </c>
      <c r="G111" s="152">
        <v>5023798</v>
      </c>
      <c r="H111" s="152">
        <v>4270726</v>
      </c>
      <c r="I111" s="152">
        <v>753072</v>
      </c>
      <c r="J111" s="152">
        <v>0</v>
      </c>
      <c r="K111" s="152">
        <v>181500</v>
      </c>
      <c r="L111" s="152">
        <v>0</v>
      </c>
      <c r="M111" s="152">
        <v>0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</row>
    <row r="112" spans="1:19" ht="12.75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2:19" ht="12.75">
      <c r="B113" s="189"/>
      <c r="C113" s="189"/>
      <c r="D113" s="190"/>
      <c r="E113" s="190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8" ht="12.75">
      <c r="A114" s="185" t="s">
        <v>1</v>
      </c>
      <c r="B114" s="185" t="s">
        <v>2</v>
      </c>
      <c r="C114" s="185" t="s">
        <v>4</v>
      </c>
      <c r="D114" s="185"/>
      <c r="E114" s="185" t="s">
        <v>17</v>
      </c>
      <c r="F114" s="185" t="s">
        <v>18</v>
      </c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spans="1:18" ht="12.75">
      <c r="A115" s="185"/>
      <c r="B115" s="185"/>
      <c r="C115" s="185"/>
      <c r="D115" s="185"/>
      <c r="E115" s="185"/>
      <c r="F115" s="185" t="s">
        <v>19</v>
      </c>
      <c r="G115" s="185" t="s">
        <v>20</v>
      </c>
      <c r="H115" s="185"/>
      <c r="I115" s="185"/>
      <c r="J115" s="185"/>
      <c r="K115" s="185"/>
      <c r="L115" s="185"/>
      <c r="M115" s="185"/>
      <c r="N115" s="185"/>
      <c r="O115" s="185" t="s">
        <v>21</v>
      </c>
      <c r="P115" s="185" t="s">
        <v>20</v>
      </c>
      <c r="Q115" s="185"/>
      <c r="R115" s="185"/>
    </row>
    <row r="116" spans="1:18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 t="s">
        <v>22</v>
      </c>
      <c r="Q116" s="185" t="s">
        <v>23</v>
      </c>
      <c r="R116" s="185" t="s">
        <v>24</v>
      </c>
    </row>
    <row r="117" spans="1:18" ht="12.75">
      <c r="A117" s="185"/>
      <c r="B117" s="185"/>
      <c r="C117" s="185"/>
      <c r="D117" s="185"/>
      <c r="E117" s="185"/>
      <c r="F117" s="185"/>
      <c r="G117" s="185" t="s">
        <v>25</v>
      </c>
      <c r="H117" s="185" t="s">
        <v>20</v>
      </c>
      <c r="I117" s="185"/>
      <c r="J117" s="185" t="s">
        <v>26</v>
      </c>
      <c r="K117" s="185" t="s">
        <v>27</v>
      </c>
      <c r="L117" s="185" t="s">
        <v>28</v>
      </c>
      <c r="M117" s="185" t="s">
        <v>29</v>
      </c>
      <c r="N117" s="185" t="s">
        <v>30</v>
      </c>
      <c r="O117" s="185"/>
      <c r="P117" s="185"/>
      <c r="Q117" s="185"/>
      <c r="R117" s="185"/>
    </row>
    <row r="118" spans="1:18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 t="s">
        <v>31</v>
      </c>
      <c r="R118" s="185"/>
    </row>
    <row r="119" spans="1:18" ht="33">
      <c r="A119" s="185"/>
      <c r="B119" s="185"/>
      <c r="C119" s="185"/>
      <c r="D119" s="185"/>
      <c r="E119" s="185"/>
      <c r="F119" s="185"/>
      <c r="G119" s="185"/>
      <c r="H119" s="149" t="s">
        <v>32</v>
      </c>
      <c r="I119" s="149" t="s">
        <v>33</v>
      </c>
      <c r="J119" s="185"/>
      <c r="K119" s="185"/>
      <c r="L119" s="185"/>
      <c r="M119" s="185"/>
      <c r="N119" s="185"/>
      <c r="O119" s="185"/>
      <c r="P119" s="185"/>
      <c r="Q119" s="185"/>
      <c r="R119" s="185"/>
    </row>
    <row r="120" spans="1:18" ht="12.75">
      <c r="A120" s="149">
        <v>1</v>
      </c>
      <c r="B120" s="149">
        <v>2</v>
      </c>
      <c r="C120" s="185">
        <v>4</v>
      </c>
      <c r="D120" s="185"/>
      <c r="E120" s="149">
        <v>5</v>
      </c>
      <c r="F120" s="149">
        <v>6</v>
      </c>
      <c r="G120" s="149">
        <v>7</v>
      </c>
      <c r="H120" s="149">
        <v>8</v>
      </c>
      <c r="I120" s="149">
        <v>9</v>
      </c>
      <c r="J120" s="149">
        <v>10</v>
      </c>
      <c r="K120" s="149">
        <v>11</v>
      </c>
      <c r="L120" s="149">
        <v>12</v>
      </c>
      <c r="M120" s="149">
        <v>13</v>
      </c>
      <c r="N120" s="149">
        <v>14</v>
      </c>
      <c r="O120" s="149">
        <v>15</v>
      </c>
      <c r="P120" s="149">
        <v>16</v>
      </c>
      <c r="Q120" s="149">
        <v>17</v>
      </c>
      <c r="R120" s="149">
        <v>18</v>
      </c>
    </row>
    <row r="121" spans="1:18" ht="12.75">
      <c r="A121" s="185">
        <v>900</v>
      </c>
      <c r="B121" s="185"/>
      <c r="C121" s="188" t="s">
        <v>372</v>
      </c>
      <c r="D121" s="150" t="s">
        <v>354</v>
      </c>
      <c r="E121" s="152">
        <v>350000</v>
      </c>
      <c r="F121" s="152">
        <v>350000</v>
      </c>
      <c r="G121" s="152">
        <v>344000</v>
      </c>
      <c r="H121" s="152">
        <v>5000</v>
      </c>
      <c r="I121" s="152">
        <v>339000</v>
      </c>
      <c r="J121" s="152">
        <v>0</v>
      </c>
      <c r="K121" s="152">
        <v>6000</v>
      </c>
      <c r="L121" s="152">
        <v>0</v>
      </c>
      <c r="M121" s="152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</row>
    <row r="122" spans="1:18" ht="12.75">
      <c r="A122" s="185"/>
      <c r="B122" s="185"/>
      <c r="C122" s="188"/>
      <c r="D122" s="150" t="s">
        <v>355</v>
      </c>
      <c r="E122" s="152">
        <v>-7500</v>
      </c>
      <c r="F122" s="152">
        <v>-7500</v>
      </c>
      <c r="G122" s="152">
        <v>-7500</v>
      </c>
      <c r="H122" s="152">
        <v>0</v>
      </c>
      <c r="I122" s="152">
        <v>-7500</v>
      </c>
      <c r="J122" s="152">
        <v>0</v>
      </c>
      <c r="K122" s="152">
        <v>0</v>
      </c>
      <c r="L122" s="152">
        <v>0</v>
      </c>
      <c r="M122" s="152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</row>
    <row r="123" spans="1:18" ht="12.75">
      <c r="A123" s="185"/>
      <c r="B123" s="185"/>
      <c r="C123" s="188"/>
      <c r="D123" s="150" t="s">
        <v>356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0</v>
      </c>
      <c r="N123" s="152">
        <v>0</v>
      </c>
      <c r="O123" s="152">
        <v>0</v>
      </c>
      <c r="P123" s="152">
        <v>0</v>
      </c>
      <c r="Q123" s="152">
        <v>0</v>
      </c>
      <c r="R123" s="152">
        <v>0</v>
      </c>
    </row>
    <row r="124" spans="1:18" ht="13.5" thickBot="1">
      <c r="A124" s="185"/>
      <c r="B124" s="185"/>
      <c r="C124" s="188"/>
      <c r="D124" s="150" t="s">
        <v>357</v>
      </c>
      <c r="E124" s="152">
        <v>342500</v>
      </c>
      <c r="F124" s="152">
        <v>342500</v>
      </c>
      <c r="G124" s="152">
        <v>336500</v>
      </c>
      <c r="H124" s="152">
        <v>5000</v>
      </c>
      <c r="I124" s="152">
        <v>331500</v>
      </c>
      <c r="J124" s="152">
        <v>0</v>
      </c>
      <c r="K124" s="152">
        <v>6000</v>
      </c>
      <c r="L124" s="152">
        <v>0</v>
      </c>
      <c r="M124" s="152">
        <v>0</v>
      </c>
      <c r="N124" s="152">
        <v>0</v>
      </c>
      <c r="O124" s="152">
        <v>0</v>
      </c>
      <c r="P124" s="152">
        <v>0</v>
      </c>
      <c r="Q124" s="152">
        <v>0</v>
      </c>
      <c r="R124" s="152">
        <v>0</v>
      </c>
    </row>
    <row r="125" spans="1:18" ht="13.5" thickBot="1">
      <c r="A125" s="186"/>
      <c r="B125" s="186">
        <v>90019</v>
      </c>
      <c r="C125" s="187" t="s">
        <v>373</v>
      </c>
      <c r="D125" s="151" t="s">
        <v>354</v>
      </c>
      <c r="E125" s="153">
        <v>350000</v>
      </c>
      <c r="F125" s="153">
        <v>350000</v>
      </c>
      <c r="G125" s="153">
        <v>344000</v>
      </c>
      <c r="H125" s="153">
        <v>5000</v>
      </c>
      <c r="I125" s="153">
        <v>339000</v>
      </c>
      <c r="J125" s="153">
        <v>0</v>
      </c>
      <c r="K125" s="153">
        <v>6000</v>
      </c>
      <c r="L125" s="153">
        <v>0</v>
      </c>
      <c r="M125" s="153">
        <v>0</v>
      </c>
      <c r="N125" s="153">
        <v>0</v>
      </c>
      <c r="O125" s="153">
        <v>0</v>
      </c>
      <c r="P125" s="153">
        <v>0</v>
      </c>
      <c r="Q125" s="153">
        <v>0</v>
      </c>
      <c r="R125" s="153">
        <v>0</v>
      </c>
    </row>
    <row r="126" spans="1:18" ht="13.5" thickBot="1">
      <c r="A126" s="186"/>
      <c r="B126" s="186"/>
      <c r="C126" s="187"/>
      <c r="D126" s="150" t="s">
        <v>355</v>
      </c>
      <c r="E126" s="152">
        <v>-7500</v>
      </c>
      <c r="F126" s="152">
        <v>-7500</v>
      </c>
      <c r="G126" s="152">
        <v>-7500</v>
      </c>
      <c r="H126" s="152">
        <v>0</v>
      </c>
      <c r="I126" s="152">
        <v>-7500</v>
      </c>
      <c r="J126" s="152">
        <v>0</v>
      </c>
      <c r="K126" s="152">
        <v>0</v>
      </c>
      <c r="L126" s="152">
        <v>0</v>
      </c>
      <c r="M126" s="152">
        <v>0</v>
      </c>
      <c r="N126" s="152">
        <v>0</v>
      </c>
      <c r="O126" s="152">
        <v>0</v>
      </c>
      <c r="P126" s="152">
        <v>0</v>
      </c>
      <c r="Q126" s="152">
        <v>0</v>
      </c>
      <c r="R126" s="152">
        <v>0</v>
      </c>
    </row>
    <row r="127" spans="1:18" ht="13.5" thickBot="1">
      <c r="A127" s="186"/>
      <c r="B127" s="186"/>
      <c r="C127" s="187"/>
      <c r="D127" s="150" t="s">
        <v>356</v>
      </c>
      <c r="E127" s="152">
        <v>0</v>
      </c>
      <c r="F127" s="152">
        <v>0</v>
      </c>
      <c r="G127" s="152">
        <v>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0</v>
      </c>
      <c r="N127" s="152">
        <v>0</v>
      </c>
      <c r="O127" s="152">
        <v>0</v>
      </c>
      <c r="P127" s="152">
        <v>0</v>
      </c>
      <c r="Q127" s="152">
        <v>0</v>
      </c>
      <c r="R127" s="152">
        <v>0</v>
      </c>
    </row>
    <row r="128" spans="1:18" ht="12.75">
      <c r="A128" s="186"/>
      <c r="B128" s="186"/>
      <c r="C128" s="187"/>
      <c r="D128" s="150" t="s">
        <v>357</v>
      </c>
      <c r="E128" s="152">
        <v>342500</v>
      </c>
      <c r="F128" s="152">
        <v>342500</v>
      </c>
      <c r="G128" s="152">
        <v>336500</v>
      </c>
      <c r="H128" s="152">
        <v>5000</v>
      </c>
      <c r="I128" s="152">
        <v>331500</v>
      </c>
      <c r="J128" s="152">
        <v>0</v>
      </c>
      <c r="K128" s="152">
        <v>6000</v>
      </c>
      <c r="L128" s="152">
        <v>0</v>
      </c>
      <c r="M128" s="152">
        <v>0</v>
      </c>
      <c r="N128" s="152">
        <v>0</v>
      </c>
      <c r="O128" s="152">
        <v>0</v>
      </c>
      <c r="P128" s="152">
        <v>0</v>
      </c>
      <c r="Q128" s="152">
        <v>0</v>
      </c>
      <c r="R128" s="152">
        <v>0</v>
      </c>
    </row>
    <row r="129" spans="1:18" ht="12.75">
      <c r="A129" s="191" t="s">
        <v>374</v>
      </c>
      <c r="B129" s="191"/>
      <c r="C129" s="191"/>
      <c r="D129" s="150" t="s">
        <v>354</v>
      </c>
      <c r="E129" s="154">
        <v>65950250</v>
      </c>
      <c r="F129" s="154">
        <v>57323415</v>
      </c>
      <c r="G129" s="154">
        <v>50433420</v>
      </c>
      <c r="H129" s="154">
        <v>33552710</v>
      </c>
      <c r="I129" s="154">
        <v>16880710</v>
      </c>
      <c r="J129" s="154">
        <v>1580944</v>
      </c>
      <c r="K129" s="154">
        <v>2136389</v>
      </c>
      <c r="L129" s="154">
        <v>2825313</v>
      </c>
      <c r="M129" s="154">
        <v>251349</v>
      </c>
      <c r="N129" s="154">
        <v>96000</v>
      </c>
      <c r="O129" s="154">
        <v>8626835</v>
      </c>
      <c r="P129" s="154">
        <v>7326835</v>
      </c>
      <c r="Q129" s="154">
        <v>4138663</v>
      </c>
      <c r="R129" s="154">
        <v>1300000</v>
      </c>
    </row>
    <row r="130" spans="1:18" ht="12.75">
      <c r="A130" s="191"/>
      <c r="B130" s="191"/>
      <c r="C130" s="191"/>
      <c r="D130" s="150" t="s">
        <v>355</v>
      </c>
      <c r="E130" s="154">
        <v>-168943</v>
      </c>
      <c r="F130" s="154">
        <v>-168943</v>
      </c>
      <c r="G130" s="154">
        <v>-168943</v>
      </c>
      <c r="H130" s="154">
        <v>-4500</v>
      </c>
      <c r="I130" s="154">
        <v>-164443</v>
      </c>
      <c r="J130" s="154">
        <v>0</v>
      </c>
      <c r="K130" s="154">
        <v>0</v>
      </c>
      <c r="L130" s="154">
        <v>0</v>
      </c>
      <c r="M130" s="154">
        <v>0</v>
      </c>
      <c r="N130" s="154">
        <v>0</v>
      </c>
      <c r="O130" s="154">
        <v>0</v>
      </c>
      <c r="P130" s="154">
        <v>0</v>
      </c>
      <c r="Q130" s="154">
        <v>0</v>
      </c>
      <c r="R130" s="154">
        <v>0</v>
      </c>
    </row>
    <row r="131" spans="1:18" ht="12.75">
      <c r="A131" s="191"/>
      <c r="B131" s="191"/>
      <c r="C131" s="191"/>
      <c r="D131" s="150" t="s">
        <v>356</v>
      </c>
      <c r="E131" s="154">
        <v>598770</v>
      </c>
      <c r="F131" s="154">
        <v>523558</v>
      </c>
      <c r="G131" s="154">
        <v>513470</v>
      </c>
      <c r="H131" s="154">
        <v>109596</v>
      </c>
      <c r="I131" s="154">
        <v>403874</v>
      </c>
      <c r="J131" s="154">
        <v>10088</v>
      </c>
      <c r="K131" s="154">
        <v>0</v>
      </c>
      <c r="L131" s="154">
        <v>0</v>
      </c>
      <c r="M131" s="154">
        <v>0</v>
      </c>
      <c r="N131" s="154">
        <v>0</v>
      </c>
      <c r="O131" s="154">
        <v>75212</v>
      </c>
      <c r="P131" s="154">
        <v>75212</v>
      </c>
      <c r="Q131" s="154">
        <v>15000</v>
      </c>
      <c r="R131" s="154">
        <v>0</v>
      </c>
    </row>
    <row r="132" spans="1:18" ht="12.75">
      <c r="A132" s="191"/>
      <c r="B132" s="191"/>
      <c r="C132" s="191"/>
      <c r="D132" s="150" t="s">
        <v>357</v>
      </c>
      <c r="E132" s="154">
        <v>66380077</v>
      </c>
      <c r="F132" s="154">
        <v>57678030</v>
      </c>
      <c r="G132" s="154">
        <v>50777947</v>
      </c>
      <c r="H132" s="154">
        <v>33657806</v>
      </c>
      <c r="I132" s="154">
        <v>17120141</v>
      </c>
      <c r="J132" s="154">
        <v>1591032</v>
      </c>
      <c r="K132" s="154">
        <v>2136389</v>
      </c>
      <c r="L132" s="154">
        <v>2825313</v>
      </c>
      <c r="M132" s="154">
        <v>251349</v>
      </c>
      <c r="N132" s="154">
        <v>96000</v>
      </c>
      <c r="O132" s="154">
        <v>8702047</v>
      </c>
      <c r="P132" s="154">
        <v>7402047</v>
      </c>
      <c r="Q132" s="154">
        <v>4153663</v>
      </c>
      <c r="R132" s="154">
        <v>1300000</v>
      </c>
    </row>
    <row r="133" spans="1:19" ht="12.75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</row>
  </sheetData>
  <sheetProtection/>
  <mergeCells count="149">
    <mergeCell ref="A1:R2"/>
    <mergeCell ref="A129:C132"/>
    <mergeCell ref="C120:D120"/>
    <mergeCell ref="A121:A124"/>
    <mergeCell ref="B121:B124"/>
    <mergeCell ref="C121:C124"/>
    <mergeCell ref="A125:A128"/>
    <mergeCell ref="B125:B128"/>
    <mergeCell ref="C125:C128"/>
    <mergeCell ref="K117:K119"/>
    <mergeCell ref="L117:L119"/>
    <mergeCell ref="M117:M119"/>
    <mergeCell ref="N117:N119"/>
    <mergeCell ref="Q118:Q119"/>
    <mergeCell ref="A133:S133"/>
    <mergeCell ref="B114:B119"/>
    <mergeCell ref="C114:D119"/>
    <mergeCell ref="E114:E119"/>
    <mergeCell ref="F114:R114"/>
    <mergeCell ref="F115:F119"/>
    <mergeCell ref="O115:O119"/>
    <mergeCell ref="R116:R119"/>
    <mergeCell ref="G117:G119"/>
    <mergeCell ref="H117:I118"/>
    <mergeCell ref="J117:J119"/>
    <mergeCell ref="A96:A99"/>
    <mergeCell ref="B96:B99"/>
    <mergeCell ref="C96:C99"/>
    <mergeCell ref="B113:C113"/>
    <mergeCell ref="D113:E113"/>
    <mergeCell ref="F113:S113"/>
    <mergeCell ref="N60:N62"/>
    <mergeCell ref="Q61:Q62"/>
    <mergeCell ref="C108:C111"/>
    <mergeCell ref="C63:D63"/>
    <mergeCell ref="H60:I61"/>
    <mergeCell ref="J60:J62"/>
    <mergeCell ref="K60:K62"/>
    <mergeCell ref="L60:L62"/>
    <mergeCell ref="E57:E62"/>
    <mergeCell ref="C104:C107"/>
    <mergeCell ref="F57:R57"/>
    <mergeCell ref="F58:F62"/>
    <mergeCell ref="G58:N59"/>
    <mergeCell ref="O58:O62"/>
    <mergeCell ref="P58:R58"/>
    <mergeCell ref="P59:P62"/>
    <mergeCell ref="Q59:Q60"/>
    <mergeCell ref="R59:R62"/>
    <mergeCell ref="G60:G62"/>
    <mergeCell ref="M60:M62"/>
    <mergeCell ref="D56:E56"/>
    <mergeCell ref="F56:S56"/>
    <mergeCell ref="A55:S55"/>
    <mergeCell ref="A51:A54"/>
    <mergeCell ref="B51:B54"/>
    <mergeCell ref="C51:C54"/>
    <mergeCell ref="C10:D10"/>
    <mergeCell ref="A47:A50"/>
    <mergeCell ref="B47:B50"/>
    <mergeCell ref="C47:C50"/>
    <mergeCell ref="A112:S112"/>
    <mergeCell ref="A108:A111"/>
    <mergeCell ref="B108:B111"/>
    <mergeCell ref="A84:A87"/>
    <mergeCell ref="B84:B87"/>
    <mergeCell ref="C84:C87"/>
    <mergeCell ref="A4:A9"/>
    <mergeCell ref="B4:B9"/>
    <mergeCell ref="C4:D9"/>
    <mergeCell ref="E4:E9"/>
    <mergeCell ref="F4:R4"/>
    <mergeCell ref="F5:F9"/>
    <mergeCell ref="G5:N6"/>
    <mergeCell ref="Q6:Q7"/>
    <mergeCell ref="M7:M9"/>
    <mergeCell ref="J7:J9"/>
    <mergeCell ref="P115:R115"/>
    <mergeCell ref="G115:N116"/>
    <mergeCell ref="P116:P119"/>
    <mergeCell ref="Q116:Q117"/>
    <mergeCell ref="A100:A103"/>
    <mergeCell ref="B100:B103"/>
    <mergeCell ref="C100:C103"/>
    <mergeCell ref="A104:A107"/>
    <mergeCell ref="B104:B107"/>
    <mergeCell ref="A114:A119"/>
    <mergeCell ref="C92:C95"/>
    <mergeCell ref="A88:A91"/>
    <mergeCell ref="B88:B91"/>
    <mergeCell ref="C88:C91"/>
    <mergeCell ref="A92:A95"/>
    <mergeCell ref="B92:B95"/>
    <mergeCell ref="A80:A83"/>
    <mergeCell ref="B80:B83"/>
    <mergeCell ref="C80:C83"/>
    <mergeCell ref="A76:A79"/>
    <mergeCell ref="B76:B79"/>
    <mergeCell ref="C76:C79"/>
    <mergeCell ref="A72:A75"/>
    <mergeCell ref="B72:B75"/>
    <mergeCell ref="C72:C75"/>
    <mergeCell ref="A68:A71"/>
    <mergeCell ref="B68:B71"/>
    <mergeCell ref="C68:C71"/>
    <mergeCell ref="A64:A67"/>
    <mergeCell ref="B64:B67"/>
    <mergeCell ref="C64:C67"/>
    <mergeCell ref="A43:A46"/>
    <mergeCell ref="B43:B46"/>
    <mergeCell ref="C43:C46"/>
    <mergeCell ref="A57:A62"/>
    <mergeCell ref="B57:B62"/>
    <mergeCell ref="C57:D62"/>
    <mergeCell ref="B56:C56"/>
    <mergeCell ref="A39:A42"/>
    <mergeCell ref="B39:B42"/>
    <mergeCell ref="C39:C42"/>
    <mergeCell ref="A35:A38"/>
    <mergeCell ref="B35:B38"/>
    <mergeCell ref="C35:C38"/>
    <mergeCell ref="A31:A34"/>
    <mergeCell ref="B31:B34"/>
    <mergeCell ref="C31:C34"/>
    <mergeCell ref="A27:A30"/>
    <mergeCell ref="B27:B30"/>
    <mergeCell ref="C27:C30"/>
    <mergeCell ref="A23:A26"/>
    <mergeCell ref="B23:B26"/>
    <mergeCell ref="C23:C26"/>
    <mergeCell ref="A19:A22"/>
    <mergeCell ref="B19:B22"/>
    <mergeCell ref="C19:C22"/>
    <mergeCell ref="A15:A18"/>
    <mergeCell ref="B15:B18"/>
    <mergeCell ref="C15:C18"/>
    <mergeCell ref="A11:A14"/>
    <mergeCell ref="B11:B14"/>
    <mergeCell ref="C11:C14"/>
    <mergeCell ref="N7:N9"/>
    <mergeCell ref="O5:O9"/>
    <mergeCell ref="P5:R5"/>
    <mergeCell ref="P6:P9"/>
    <mergeCell ref="R6:R9"/>
    <mergeCell ref="G7:G9"/>
    <mergeCell ref="H7:I8"/>
    <mergeCell ref="Q8:Q9"/>
    <mergeCell ref="K7:K9"/>
    <mergeCell ref="L7:L9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67" r:id="rId1"/>
  <headerFooter>
    <oddHeader>&amp;RZałącznik nr &amp;A
do uchwały Rady Powiatu w Opatowie nr ...............
z dnia ..............................</oddHeader>
  </headerFooter>
  <rowBreaks count="1" manualBreakCount="1">
    <brk id="5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view="pageLayout" workbookViewId="0" topLeftCell="A35">
      <selection activeCell="E56" sqref="E56:F56"/>
    </sheetView>
  </sheetViews>
  <sheetFormatPr defaultColWidth="20.83203125" defaultRowHeight="12.75"/>
  <cols>
    <col min="1" max="1" width="5.16015625" style="121" customWidth="1"/>
    <col min="2" max="2" width="7" style="121" customWidth="1"/>
    <col min="3" max="3" width="8.5" style="121" customWidth="1"/>
    <col min="4" max="4" width="34" style="121" customWidth="1"/>
    <col min="5" max="5" width="18.83203125" style="121" customWidth="1"/>
    <col min="6" max="6" width="18" style="121" customWidth="1"/>
    <col min="7" max="7" width="18.5" style="121" customWidth="1"/>
    <col min="8" max="8" width="16.66015625" style="121" customWidth="1"/>
    <col min="9" max="9" width="17.66015625" style="121" customWidth="1"/>
    <col min="10" max="10" width="3" style="121" customWidth="1"/>
    <col min="11" max="11" width="15.16015625" style="121" customWidth="1"/>
    <col min="12" max="12" width="17.83203125" style="121" customWidth="1"/>
    <col min="13" max="16384" width="20.83203125" style="121" customWidth="1"/>
  </cols>
  <sheetData>
    <row r="1" spans="1:13" ht="39.75" customHeight="1">
      <c r="A1" s="235" t="s">
        <v>232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0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 t="s">
        <v>0</v>
      </c>
    </row>
    <row r="3" spans="1:13" s="137" customFormat="1" ht="19.5" customHeight="1">
      <c r="A3" s="232" t="s">
        <v>133</v>
      </c>
      <c r="B3" s="232" t="s">
        <v>1</v>
      </c>
      <c r="C3" s="232" t="s">
        <v>134</v>
      </c>
      <c r="D3" s="232" t="s">
        <v>233</v>
      </c>
      <c r="E3" s="232" t="s">
        <v>234</v>
      </c>
      <c r="F3" s="200" t="s">
        <v>136</v>
      </c>
      <c r="G3" s="201"/>
      <c r="H3" s="201"/>
      <c r="I3" s="201"/>
      <c r="J3" s="201"/>
      <c r="K3" s="201"/>
      <c r="L3" s="202"/>
      <c r="M3" s="232" t="s">
        <v>41</v>
      </c>
    </row>
    <row r="4" spans="1:13" s="137" customFormat="1" ht="19.5" customHeight="1">
      <c r="A4" s="232"/>
      <c r="B4" s="232"/>
      <c r="C4" s="232"/>
      <c r="D4" s="232"/>
      <c r="E4" s="232"/>
      <c r="F4" s="232" t="s">
        <v>235</v>
      </c>
      <c r="G4" s="232" t="s">
        <v>138</v>
      </c>
      <c r="H4" s="232"/>
      <c r="I4" s="232"/>
      <c r="J4" s="232"/>
      <c r="K4" s="232"/>
      <c r="L4" s="232"/>
      <c r="M4" s="232"/>
    </row>
    <row r="5" spans="1:13" s="137" customFormat="1" ht="19.5" customHeight="1">
      <c r="A5" s="232"/>
      <c r="B5" s="232"/>
      <c r="C5" s="232"/>
      <c r="D5" s="232"/>
      <c r="E5" s="232"/>
      <c r="F5" s="232"/>
      <c r="G5" s="232" t="s">
        <v>139</v>
      </c>
      <c r="H5" s="232" t="s">
        <v>140</v>
      </c>
      <c r="I5" s="136" t="s">
        <v>23</v>
      </c>
      <c r="J5" s="232" t="s">
        <v>236</v>
      </c>
      <c r="K5" s="232"/>
      <c r="L5" s="232" t="s">
        <v>142</v>
      </c>
      <c r="M5" s="232"/>
    </row>
    <row r="6" spans="1:13" s="137" customFormat="1" ht="29.25" customHeight="1">
      <c r="A6" s="232"/>
      <c r="B6" s="232"/>
      <c r="C6" s="232"/>
      <c r="D6" s="232"/>
      <c r="E6" s="232"/>
      <c r="F6" s="232"/>
      <c r="G6" s="232"/>
      <c r="H6" s="232"/>
      <c r="I6" s="232" t="s">
        <v>143</v>
      </c>
      <c r="J6" s="232"/>
      <c r="K6" s="232"/>
      <c r="L6" s="232"/>
      <c r="M6" s="232"/>
    </row>
    <row r="7" spans="1:13" s="137" customFormat="1" ht="19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</row>
    <row r="8" spans="1:13" s="137" customFormat="1" ht="45.7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s="125" customFormat="1" ht="10.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233">
        <v>10</v>
      </c>
      <c r="K9" s="234"/>
      <c r="L9" s="124">
        <v>11</v>
      </c>
      <c r="M9" s="124">
        <v>12</v>
      </c>
    </row>
    <row r="10" spans="1:13" ht="14.25" customHeight="1">
      <c r="A10" s="224" t="s">
        <v>46</v>
      </c>
      <c r="B10" s="214" t="s">
        <v>34</v>
      </c>
      <c r="C10" s="214" t="s">
        <v>50</v>
      </c>
      <c r="D10" s="226" t="s">
        <v>237</v>
      </c>
      <c r="E10" s="206">
        <f>E14+E15</f>
        <v>7387010</v>
      </c>
      <c r="F10" s="206">
        <v>1837000</v>
      </c>
      <c r="G10" s="206">
        <v>0</v>
      </c>
      <c r="H10" s="206">
        <v>0</v>
      </c>
      <c r="I10" s="208">
        <v>0</v>
      </c>
      <c r="J10" s="218" t="s">
        <v>375</v>
      </c>
      <c r="K10" s="219"/>
      <c r="L10" s="212">
        <v>1120000</v>
      </c>
      <c r="M10" s="229" t="s">
        <v>49</v>
      </c>
    </row>
    <row r="11" spans="1:13" ht="14.25" customHeight="1">
      <c r="A11" s="225"/>
      <c r="B11" s="215"/>
      <c r="C11" s="215"/>
      <c r="D11" s="227"/>
      <c r="E11" s="207"/>
      <c r="F11" s="207"/>
      <c r="G11" s="207"/>
      <c r="H11" s="207"/>
      <c r="I11" s="209"/>
      <c r="J11" s="220"/>
      <c r="K11" s="221"/>
      <c r="L11" s="213"/>
      <c r="M11" s="230"/>
    </row>
    <row r="12" spans="1:13" ht="14.25" customHeight="1">
      <c r="A12" s="225"/>
      <c r="B12" s="215"/>
      <c r="C12" s="215"/>
      <c r="D12" s="227"/>
      <c r="E12" s="207"/>
      <c r="F12" s="207"/>
      <c r="G12" s="207"/>
      <c r="H12" s="207"/>
      <c r="I12" s="209"/>
      <c r="J12" s="220"/>
      <c r="K12" s="221"/>
      <c r="L12" s="213"/>
      <c r="M12" s="230"/>
    </row>
    <row r="13" spans="1:13" ht="14.25" customHeight="1">
      <c r="A13" s="225"/>
      <c r="B13" s="215"/>
      <c r="C13" s="215"/>
      <c r="D13" s="228"/>
      <c r="E13" s="207"/>
      <c r="F13" s="207"/>
      <c r="G13" s="207"/>
      <c r="H13" s="207"/>
      <c r="I13" s="209"/>
      <c r="J13" s="222"/>
      <c r="K13" s="223"/>
      <c r="L13" s="213"/>
      <c r="M13" s="231"/>
    </row>
    <row r="14" spans="1:13" ht="12.75" customHeight="1">
      <c r="A14" s="126"/>
      <c r="B14" s="126"/>
      <c r="C14" s="126"/>
      <c r="D14" s="127" t="s">
        <v>238</v>
      </c>
      <c r="E14" s="128">
        <v>2321328</v>
      </c>
      <c r="F14" s="128">
        <f>F10</f>
        <v>1837000</v>
      </c>
      <c r="G14" s="128">
        <v>0</v>
      </c>
      <c r="H14" s="128">
        <v>0</v>
      </c>
      <c r="I14" s="128">
        <v>0</v>
      </c>
      <c r="J14" s="196">
        <v>717000</v>
      </c>
      <c r="K14" s="197"/>
      <c r="L14" s="128">
        <f>L10</f>
        <v>1120000</v>
      </c>
      <c r="M14" s="129"/>
    </row>
    <row r="15" spans="1:13" ht="12.75" customHeight="1">
      <c r="A15" s="126"/>
      <c r="B15" s="126"/>
      <c r="C15" s="126"/>
      <c r="D15" s="127" t="s">
        <v>239</v>
      </c>
      <c r="E15" s="128">
        <v>5065682</v>
      </c>
      <c r="F15" s="128">
        <v>0</v>
      </c>
      <c r="G15" s="128">
        <v>0</v>
      </c>
      <c r="H15" s="128">
        <v>0</v>
      </c>
      <c r="I15" s="128">
        <v>0</v>
      </c>
      <c r="J15" s="196">
        <v>0</v>
      </c>
      <c r="K15" s="197"/>
      <c r="L15" s="128">
        <v>0</v>
      </c>
      <c r="M15" s="129"/>
    </row>
    <row r="16" spans="1:13" ht="75.75" customHeight="1">
      <c r="A16" s="126" t="s">
        <v>62</v>
      </c>
      <c r="B16" s="126">
        <v>720</v>
      </c>
      <c r="C16" s="126">
        <v>72095</v>
      </c>
      <c r="D16" s="130" t="s">
        <v>240</v>
      </c>
      <c r="E16" s="128">
        <f>F16</f>
        <v>337984</v>
      </c>
      <c r="F16" s="128">
        <f>G16+H16+L16</f>
        <v>337984</v>
      </c>
      <c r="G16" s="128">
        <v>59066</v>
      </c>
      <c r="H16" s="128">
        <v>0</v>
      </c>
      <c r="I16" s="128">
        <v>0</v>
      </c>
      <c r="J16" s="194" t="s">
        <v>145</v>
      </c>
      <c r="K16" s="195"/>
      <c r="L16" s="128">
        <v>278918</v>
      </c>
      <c r="M16" s="131" t="s">
        <v>49</v>
      </c>
    </row>
    <row r="17" spans="1:13" ht="12.75" customHeight="1">
      <c r="A17" s="126"/>
      <c r="B17" s="126"/>
      <c r="C17" s="126"/>
      <c r="D17" s="127" t="s">
        <v>238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96">
        <v>0</v>
      </c>
      <c r="K17" s="197"/>
      <c r="L17" s="128">
        <v>0</v>
      </c>
      <c r="M17" s="131"/>
    </row>
    <row r="18" spans="1:13" ht="12.75" customHeight="1">
      <c r="A18" s="126"/>
      <c r="B18" s="126"/>
      <c r="C18" s="126"/>
      <c r="D18" s="127" t="s">
        <v>239</v>
      </c>
      <c r="E18" s="128">
        <f>E16</f>
        <v>337984</v>
      </c>
      <c r="F18" s="128">
        <f>F16</f>
        <v>337984</v>
      </c>
      <c r="G18" s="128">
        <f>G16</f>
        <v>59066</v>
      </c>
      <c r="H18" s="128">
        <v>0</v>
      </c>
      <c r="I18" s="128">
        <v>0</v>
      </c>
      <c r="J18" s="196">
        <v>0</v>
      </c>
      <c r="K18" s="197"/>
      <c r="L18" s="128">
        <f>L16</f>
        <v>278918</v>
      </c>
      <c r="M18" s="131"/>
    </row>
    <row r="19" spans="1:13" ht="107.25" customHeight="1">
      <c r="A19" s="126" t="s">
        <v>66</v>
      </c>
      <c r="B19" s="126">
        <v>720</v>
      </c>
      <c r="C19" s="126">
        <v>72095</v>
      </c>
      <c r="D19" s="130" t="s">
        <v>241</v>
      </c>
      <c r="E19" s="128">
        <v>887567</v>
      </c>
      <c r="F19" s="128">
        <f>G19+H19+L19</f>
        <v>886567</v>
      </c>
      <c r="G19" s="128">
        <v>180286</v>
      </c>
      <c r="H19" s="128">
        <v>0</v>
      </c>
      <c r="I19" s="128">
        <v>0</v>
      </c>
      <c r="J19" s="194" t="s">
        <v>145</v>
      </c>
      <c r="K19" s="195"/>
      <c r="L19" s="128">
        <v>706281</v>
      </c>
      <c r="M19" s="131" t="s">
        <v>49</v>
      </c>
    </row>
    <row r="20" spans="1:13" ht="12.75" customHeight="1">
      <c r="A20" s="126"/>
      <c r="B20" s="126"/>
      <c r="C20" s="126"/>
      <c r="D20" s="127" t="s">
        <v>238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96">
        <v>0</v>
      </c>
      <c r="K20" s="197"/>
      <c r="L20" s="128">
        <v>0</v>
      </c>
      <c r="M20" s="129"/>
    </row>
    <row r="21" spans="1:13" ht="18" customHeight="1">
      <c r="A21" s="126"/>
      <c r="B21" s="126"/>
      <c r="C21" s="126"/>
      <c r="D21" s="127" t="s">
        <v>239</v>
      </c>
      <c r="E21" s="128">
        <f>E19</f>
        <v>887567</v>
      </c>
      <c r="F21" s="128">
        <f>F19</f>
        <v>886567</v>
      </c>
      <c r="G21" s="128">
        <f>G19</f>
        <v>180286</v>
      </c>
      <c r="H21" s="128">
        <v>0</v>
      </c>
      <c r="I21" s="128">
        <v>0</v>
      </c>
      <c r="J21" s="196">
        <v>0</v>
      </c>
      <c r="K21" s="197"/>
      <c r="L21" s="128">
        <f>L19</f>
        <v>706281</v>
      </c>
      <c r="M21" s="129"/>
    </row>
    <row r="22" spans="1:13" ht="57.75" customHeight="1">
      <c r="A22" s="126" t="s">
        <v>71</v>
      </c>
      <c r="B22" s="126">
        <v>801</v>
      </c>
      <c r="C22" s="126">
        <v>80195</v>
      </c>
      <c r="D22" s="127" t="s">
        <v>242</v>
      </c>
      <c r="E22" s="128">
        <v>4727419</v>
      </c>
      <c r="F22" s="128">
        <f>G22+H22+L22</f>
        <v>2914112</v>
      </c>
      <c r="G22" s="128">
        <v>1165645</v>
      </c>
      <c r="H22" s="128">
        <v>0</v>
      </c>
      <c r="I22" s="128">
        <v>0</v>
      </c>
      <c r="J22" s="194" t="s">
        <v>145</v>
      </c>
      <c r="K22" s="195"/>
      <c r="L22" s="128">
        <v>1748467</v>
      </c>
      <c r="M22" s="129" t="s">
        <v>73</v>
      </c>
    </row>
    <row r="23" spans="1:13" ht="12.75" customHeight="1">
      <c r="A23" s="126"/>
      <c r="B23" s="126"/>
      <c r="C23" s="126"/>
      <c r="D23" s="127" t="s">
        <v>238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96">
        <v>0</v>
      </c>
      <c r="K23" s="197"/>
      <c r="L23" s="128">
        <v>0</v>
      </c>
      <c r="M23" s="129"/>
    </row>
    <row r="24" spans="1:13" ht="12.75" customHeight="1">
      <c r="A24" s="126"/>
      <c r="B24" s="126"/>
      <c r="C24" s="126"/>
      <c r="D24" s="127" t="s">
        <v>239</v>
      </c>
      <c r="E24" s="128">
        <f>E22</f>
        <v>4727419</v>
      </c>
      <c r="F24" s="128">
        <f>F22</f>
        <v>2914112</v>
      </c>
      <c r="G24" s="128">
        <f>G22</f>
        <v>1165645</v>
      </c>
      <c r="H24" s="128">
        <f>H22</f>
        <v>0</v>
      </c>
      <c r="I24" s="128">
        <f>I22</f>
        <v>0</v>
      </c>
      <c r="J24" s="196">
        <v>0</v>
      </c>
      <c r="K24" s="197"/>
      <c r="L24" s="128">
        <f>L22</f>
        <v>1748467</v>
      </c>
      <c r="M24" s="129"/>
    </row>
    <row r="25" spans="1:13" ht="12.75" customHeight="1">
      <c r="A25" s="224" t="s">
        <v>74</v>
      </c>
      <c r="B25" s="224">
        <v>852</v>
      </c>
      <c r="C25" s="224">
        <v>85295</v>
      </c>
      <c r="D25" s="226" t="s">
        <v>243</v>
      </c>
      <c r="E25" s="206">
        <v>2617505</v>
      </c>
      <c r="F25" s="206">
        <v>902249</v>
      </c>
      <c r="G25" s="206">
        <v>25017</v>
      </c>
      <c r="H25" s="206">
        <v>0</v>
      </c>
      <c r="I25" s="208">
        <v>0</v>
      </c>
      <c r="J25" s="218" t="s">
        <v>376</v>
      </c>
      <c r="K25" s="219"/>
      <c r="L25" s="212">
        <v>833107</v>
      </c>
      <c r="M25" s="214" t="s">
        <v>77</v>
      </c>
    </row>
    <row r="26" spans="1:13" ht="12.75" customHeight="1">
      <c r="A26" s="225"/>
      <c r="B26" s="225"/>
      <c r="C26" s="225"/>
      <c r="D26" s="227"/>
      <c r="E26" s="207"/>
      <c r="F26" s="207"/>
      <c r="G26" s="207"/>
      <c r="H26" s="207"/>
      <c r="I26" s="209"/>
      <c r="J26" s="220"/>
      <c r="K26" s="221"/>
      <c r="L26" s="213"/>
      <c r="M26" s="215"/>
    </row>
    <row r="27" spans="1:13" ht="12.75" customHeight="1">
      <c r="A27" s="225"/>
      <c r="B27" s="225"/>
      <c r="C27" s="225"/>
      <c r="D27" s="227"/>
      <c r="E27" s="207"/>
      <c r="F27" s="207"/>
      <c r="G27" s="207"/>
      <c r="H27" s="207"/>
      <c r="I27" s="209"/>
      <c r="J27" s="220"/>
      <c r="K27" s="221"/>
      <c r="L27" s="213"/>
      <c r="M27" s="215"/>
    </row>
    <row r="28" spans="1:13" ht="12.75" customHeight="1">
      <c r="A28" s="225"/>
      <c r="B28" s="225"/>
      <c r="C28" s="225"/>
      <c r="D28" s="228"/>
      <c r="E28" s="207"/>
      <c r="F28" s="207"/>
      <c r="G28" s="207"/>
      <c r="H28" s="207"/>
      <c r="I28" s="209"/>
      <c r="J28" s="222"/>
      <c r="K28" s="223"/>
      <c r="L28" s="213"/>
      <c r="M28" s="215"/>
    </row>
    <row r="29" spans="1:13" ht="12.75" customHeight="1">
      <c r="A29" s="126"/>
      <c r="B29" s="126"/>
      <c r="C29" s="126"/>
      <c r="D29" s="130" t="s">
        <v>238</v>
      </c>
      <c r="E29" s="128">
        <v>2439755</v>
      </c>
      <c r="F29" s="128">
        <f>F25</f>
        <v>902249</v>
      </c>
      <c r="G29" s="128">
        <f>G25</f>
        <v>25017</v>
      </c>
      <c r="H29" s="128">
        <v>0</v>
      </c>
      <c r="I29" s="128">
        <v>0</v>
      </c>
      <c r="J29" s="216">
        <v>44125</v>
      </c>
      <c r="K29" s="217"/>
      <c r="L29" s="128">
        <v>833107</v>
      </c>
      <c r="M29" s="129"/>
    </row>
    <row r="30" spans="1:13" ht="12.75" customHeight="1">
      <c r="A30" s="126"/>
      <c r="B30" s="126"/>
      <c r="C30" s="126"/>
      <c r="D30" s="130" t="s">
        <v>239</v>
      </c>
      <c r="E30" s="128">
        <f>E25-E29</f>
        <v>177750</v>
      </c>
      <c r="F30" s="128">
        <v>0</v>
      </c>
      <c r="G30" s="128">
        <v>0</v>
      </c>
      <c r="H30" s="128">
        <v>0</v>
      </c>
      <c r="I30" s="128">
        <v>0</v>
      </c>
      <c r="J30" s="196">
        <v>0</v>
      </c>
      <c r="K30" s="197"/>
      <c r="L30" s="128">
        <v>0</v>
      </c>
      <c r="M30" s="129"/>
    </row>
    <row r="31" spans="1:13" ht="58.5" customHeight="1">
      <c r="A31" s="126" t="s">
        <v>82</v>
      </c>
      <c r="B31" s="126">
        <v>801</v>
      </c>
      <c r="C31" s="126">
        <v>80195</v>
      </c>
      <c r="D31" s="130" t="s">
        <v>244</v>
      </c>
      <c r="E31" s="128">
        <v>800310</v>
      </c>
      <c r="F31" s="128">
        <f>G31+H31+L31</f>
        <v>406470</v>
      </c>
      <c r="G31" s="128">
        <v>15850</v>
      </c>
      <c r="H31" s="128">
        <v>0</v>
      </c>
      <c r="I31" s="128">
        <v>0</v>
      </c>
      <c r="J31" s="194" t="s">
        <v>145</v>
      </c>
      <c r="K31" s="195"/>
      <c r="L31" s="128">
        <v>390620</v>
      </c>
      <c r="M31" s="129" t="s">
        <v>85</v>
      </c>
    </row>
    <row r="32" spans="1:13" ht="12.75" customHeight="1">
      <c r="A32" s="126"/>
      <c r="B32" s="126"/>
      <c r="C32" s="126"/>
      <c r="D32" s="127" t="s">
        <v>238</v>
      </c>
      <c r="E32" s="128">
        <f>E31</f>
        <v>800310</v>
      </c>
      <c r="F32" s="128">
        <f>F31</f>
        <v>406470</v>
      </c>
      <c r="G32" s="128">
        <f>G31</f>
        <v>15850</v>
      </c>
      <c r="H32" s="128">
        <f>H31</f>
        <v>0</v>
      </c>
      <c r="I32" s="128">
        <f>I31</f>
        <v>0</v>
      </c>
      <c r="J32" s="210">
        <v>0</v>
      </c>
      <c r="K32" s="211"/>
      <c r="L32" s="128">
        <f>L31</f>
        <v>390620</v>
      </c>
      <c r="M32" s="129"/>
    </row>
    <row r="33" spans="1:13" ht="12.75" customHeight="1">
      <c r="A33" s="126"/>
      <c r="B33" s="126"/>
      <c r="C33" s="126"/>
      <c r="D33" s="127" t="s">
        <v>239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210">
        <v>0</v>
      </c>
      <c r="K33" s="211"/>
      <c r="L33" s="128">
        <v>0</v>
      </c>
      <c r="M33" s="129"/>
    </row>
    <row r="34" spans="1:13" ht="93" customHeight="1">
      <c r="A34" s="126" t="s">
        <v>92</v>
      </c>
      <c r="B34" s="126">
        <v>700</v>
      </c>
      <c r="C34" s="126">
        <v>70005</v>
      </c>
      <c r="D34" s="127" t="s">
        <v>245</v>
      </c>
      <c r="E34" s="128">
        <v>209396</v>
      </c>
      <c r="F34" s="128">
        <f>G34</f>
        <v>42000</v>
      </c>
      <c r="G34" s="128">
        <v>42000</v>
      </c>
      <c r="H34" s="128">
        <v>0</v>
      </c>
      <c r="I34" s="128">
        <v>0</v>
      </c>
      <c r="J34" s="194" t="s">
        <v>145</v>
      </c>
      <c r="K34" s="195"/>
      <c r="L34" s="128">
        <v>0</v>
      </c>
      <c r="M34" s="129" t="s">
        <v>49</v>
      </c>
    </row>
    <row r="35" spans="1:13" ht="12.75" customHeight="1">
      <c r="A35" s="126"/>
      <c r="B35" s="126"/>
      <c r="C35" s="126"/>
      <c r="D35" s="127" t="s">
        <v>238</v>
      </c>
      <c r="E35" s="128">
        <f>E34</f>
        <v>209396</v>
      </c>
      <c r="F35" s="128">
        <f>F34</f>
        <v>42000</v>
      </c>
      <c r="G35" s="128">
        <f>G34</f>
        <v>42000</v>
      </c>
      <c r="H35" s="128">
        <v>0</v>
      </c>
      <c r="I35" s="128">
        <v>0</v>
      </c>
      <c r="J35" s="196">
        <v>0</v>
      </c>
      <c r="K35" s="197"/>
      <c r="L35" s="128">
        <v>0</v>
      </c>
      <c r="M35" s="129"/>
    </row>
    <row r="36" spans="1:13" ht="12.75" customHeight="1">
      <c r="A36" s="126"/>
      <c r="B36" s="126"/>
      <c r="C36" s="126"/>
      <c r="D36" s="127" t="s">
        <v>239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96">
        <v>0</v>
      </c>
      <c r="K36" s="197"/>
      <c r="L36" s="128">
        <v>0</v>
      </c>
      <c r="M36" s="129"/>
    </row>
    <row r="37" spans="1:13" ht="93" customHeight="1">
      <c r="A37" s="126" t="s">
        <v>154</v>
      </c>
      <c r="B37" s="126">
        <v>851</v>
      </c>
      <c r="C37" s="126">
        <v>85195</v>
      </c>
      <c r="D37" s="127" t="s">
        <v>246</v>
      </c>
      <c r="E37" s="128">
        <v>1813203</v>
      </c>
      <c r="F37" s="128">
        <f>G37</f>
        <v>767094</v>
      </c>
      <c r="G37" s="128">
        <v>767094</v>
      </c>
      <c r="H37" s="128">
        <v>0</v>
      </c>
      <c r="I37" s="128">
        <v>0</v>
      </c>
      <c r="J37" s="194" t="s">
        <v>145</v>
      </c>
      <c r="K37" s="195"/>
      <c r="L37" s="128">
        <v>0</v>
      </c>
      <c r="M37" s="129" t="s">
        <v>49</v>
      </c>
    </row>
    <row r="38" spans="1:13" ht="12.75" customHeight="1">
      <c r="A38" s="126"/>
      <c r="B38" s="126"/>
      <c r="C38" s="126"/>
      <c r="D38" s="127" t="s">
        <v>238</v>
      </c>
      <c r="E38" s="128">
        <f>E37</f>
        <v>1813203</v>
      </c>
      <c r="F38" s="128">
        <f>F37</f>
        <v>767094</v>
      </c>
      <c r="G38" s="128">
        <f>G37</f>
        <v>767094</v>
      </c>
      <c r="H38" s="128">
        <v>0</v>
      </c>
      <c r="I38" s="128">
        <v>0</v>
      </c>
      <c r="J38" s="196">
        <v>0</v>
      </c>
      <c r="K38" s="197"/>
      <c r="L38" s="128">
        <v>0</v>
      </c>
      <c r="M38" s="129"/>
    </row>
    <row r="39" spans="1:13" ht="12.75" customHeight="1">
      <c r="A39" s="126"/>
      <c r="B39" s="126"/>
      <c r="C39" s="126"/>
      <c r="D39" s="127" t="s">
        <v>239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96">
        <v>0</v>
      </c>
      <c r="K39" s="197"/>
      <c r="L39" s="128">
        <v>0</v>
      </c>
      <c r="M39" s="129"/>
    </row>
    <row r="40" spans="1:13" ht="61.5" customHeight="1">
      <c r="A40" s="126" t="s">
        <v>156</v>
      </c>
      <c r="B40" s="126">
        <v>757</v>
      </c>
      <c r="C40" s="126">
        <v>75704</v>
      </c>
      <c r="D40" s="127" t="s">
        <v>247</v>
      </c>
      <c r="E40" s="128">
        <v>1161680</v>
      </c>
      <c r="F40" s="128">
        <f>G40</f>
        <v>251349</v>
      </c>
      <c r="G40" s="128">
        <v>251349</v>
      </c>
      <c r="H40" s="128"/>
      <c r="I40" s="128"/>
      <c r="J40" s="194" t="s">
        <v>145</v>
      </c>
      <c r="K40" s="195"/>
      <c r="L40" s="128"/>
      <c r="M40" s="129" t="s">
        <v>248</v>
      </c>
    </row>
    <row r="41" spans="1:13" ht="12.75" customHeight="1">
      <c r="A41" s="126"/>
      <c r="B41" s="126"/>
      <c r="C41" s="126"/>
      <c r="D41" s="127" t="s">
        <v>238</v>
      </c>
      <c r="E41" s="128">
        <f>E40</f>
        <v>1161680</v>
      </c>
      <c r="F41" s="128">
        <f>F40</f>
        <v>251349</v>
      </c>
      <c r="G41" s="128">
        <f>G40</f>
        <v>251349</v>
      </c>
      <c r="H41" s="128">
        <v>0</v>
      </c>
      <c r="I41" s="128">
        <v>0</v>
      </c>
      <c r="J41" s="198">
        <v>0</v>
      </c>
      <c r="K41" s="199"/>
      <c r="L41" s="128">
        <v>0</v>
      </c>
      <c r="M41" s="129"/>
    </row>
    <row r="42" spans="1:13" ht="12.75" customHeight="1">
      <c r="A42" s="126"/>
      <c r="B42" s="126"/>
      <c r="C42" s="126"/>
      <c r="D42" s="127" t="s">
        <v>239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96">
        <v>0</v>
      </c>
      <c r="K42" s="197"/>
      <c r="L42" s="128">
        <v>0</v>
      </c>
      <c r="M42" s="129"/>
    </row>
    <row r="43" spans="1:13" ht="57.75" customHeight="1">
      <c r="A43" s="126" t="s">
        <v>158</v>
      </c>
      <c r="B43" s="126">
        <v>700</v>
      </c>
      <c r="C43" s="126">
        <v>70005</v>
      </c>
      <c r="D43" s="141" t="s">
        <v>250</v>
      </c>
      <c r="E43" s="128">
        <v>6466114</v>
      </c>
      <c r="F43" s="128">
        <f>G43+L43</f>
        <v>15000</v>
      </c>
      <c r="G43" s="128">
        <v>7500</v>
      </c>
      <c r="H43" s="128"/>
      <c r="I43" s="128"/>
      <c r="J43" s="194" t="s">
        <v>145</v>
      </c>
      <c r="K43" s="195"/>
      <c r="L43" s="128">
        <v>7500</v>
      </c>
      <c r="M43" s="129" t="s">
        <v>49</v>
      </c>
    </row>
    <row r="44" spans="1:13" ht="12.75" customHeight="1">
      <c r="A44" s="139"/>
      <c r="B44" s="140"/>
      <c r="C44" s="140"/>
      <c r="D44" s="127" t="s">
        <v>238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96">
        <v>0</v>
      </c>
      <c r="K44" s="197"/>
      <c r="L44" s="128">
        <v>0</v>
      </c>
      <c r="M44" s="129"/>
    </row>
    <row r="45" spans="1:13" ht="12.75" customHeight="1">
      <c r="A45" s="139"/>
      <c r="B45" s="140"/>
      <c r="C45" s="140"/>
      <c r="D45" s="127" t="s">
        <v>239</v>
      </c>
      <c r="E45" s="128">
        <f>E43</f>
        <v>6466114</v>
      </c>
      <c r="F45" s="128">
        <f aca="true" t="shared" si="0" ref="F45:L45">F43</f>
        <v>15000</v>
      </c>
      <c r="G45" s="128">
        <f t="shared" si="0"/>
        <v>7500</v>
      </c>
      <c r="H45" s="128">
        <f t="shared" si="0"/>
        <v>0</v>
      </c>
      <c r="I45" s="128">
        <f t="shared" si="0"/>
        <v>0</v>
      </c>
      <c r="J45" s="196">
        <v>0</v>
      </c>
      <c r="K45" s="197"/>
      <c r="L45" s="128">
        <f t="shared" si="0"/>
        <v>7500</v>
      </c>
      <c r="M45" s="129"/>
    </row>
    <row r="46" spans="1:13" s="157" customFormat="1" ht="22.5" customHeight="1">
      <c r="A46" s="200" t="s">
        <v>113</v>
      </c>
      <c r="B46" s="201"/>
      <c r="C46" s="201"/>
      <c r="D46" s="202"/>
      <c r="E46" s="155">
        <f aca="true" t="shared" si="1" ref="E46:J46">E36+E35+E33+E32+E30+E29+E24+E23+E21+E20+E18+E17+E15+E14+E38+E39+E41+E42+E44+E45</f>
        <v>26408188</v>
      </c>
      <c r="F46" s="155">
        <f t="shared" si="1"/>
        <v>8359825</v>
      </c>
      <c r="G46" s="155">
        <f t="shared" si="1"/>
        <v>2513807</v>
      </c>
      <c r="H46" s="155">
        <f t="shared" si="1"/>
        <v>0</v>
      </c>
      <c r="I46" s="155">
        <f t="shared" si="1"/>
        <v>0</v>
      </c>
      <c r="J46" s="203">
        <f t="shared" si="1"/>
        <v>761125</v>
      </c>
      <c r="K46" s="204"/>
      <c r="L46" s="155">
        <f>L36+L35+L33+L32+L30+L29+L24+L23+L21+L20+L18+L17+L15+L14+L38+L39+L41+L42+L44+L45</f>
        <v>5084893</v>
      </c>
      <c r="M46" s="156" t="s">
        <v>162</v>
      </c>
    </row>
    <row r="47" spans="7:11" ht="11.25">
      <c r="G47" s="132"/>
      <c r="J47" s="205"/>
      <c r="K47" s="205"/>
    </row>
    <row r="48" spans="1:13" ht="11.25">
      <c r="A48" s="192" t="s">
        <v>163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</row>
    <row r="49" spans="1:13" ht="11.25">
      <c r="A49" s="192" t="s">
        <v>164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</row>
    <row r="50" spans="1:13" ht="11.25">
      <c r="A50" s="192" t="s">
        <v>165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</row>
    <row r="51" spans="1:13" ht="11.25">
      <c r="A51" s="192" t="s">
        <v>249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1.25">
      <c r="A52" s="192" t="s">
        <v>167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10:11" ht="11.25">
      <c r="J53" s="193"/>
      <c r="K53" s="193"/>
    </row>
    <row r="54" ht="11.25">
      <c r="E54" s="133"/>
    </row>
    <row r="56" spans="5:6" ht="11.25">
      <c r="E56" s="135"/>
      <c r="F56" s="135"/>
    </row>
    <row r="57" spans="4:5" ht="11.25">
      <c r="D57" s="134"/>
      <c r="E57" s="135"/>
    </row>
    <row r="58" ht="11.25">
      <c r="G58" s="135"/>
    </row>
    <row r="60" spans="4:5" ht="11.25">
      <c r="D60" s="134"/>
      <c r="E60" s="135"/>
    </row>
  </sheetData>
  <sheetProtection/>
  <mergeCells count="77">
    <mergeCell ref="J9:K9"/>
    <mergeCell ref="A1:M1"/>
    <mergeCell ref="A3:A8"/>
    <mergeCell ref="B3:B8"/>
    <mergeCell ref="C3:C8"/>
    <mergeCell ref="D3:D8"/>
    <mergeCell ref="E3:E8"/>
    <mergeCell ref="F3:L3"/>
    <mergeCell ref="M3:M8"/>
    <mergeCell ref="F4:F8"/>
    <mergeCell ref="G5:G8"/>
    <mergeCell ref="H5:H8"/>
    <mergeCell ref="J5:K8"/>
    <mergeCell ref="L5:L8"/>
    <mergeCell ref="I6:I8"/>
    <mergeCell ref="G4:L4"/>
    <mergeCell ref="M10:M13"/>
    <mergeCell ref="J14:K14"/>
    <mergeCell ref="J10:K13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L10:L13"/>
    <mergeCell ref="E25:E28"/>
    <mergeCell ref="F25:F28"/>
    <mergeCell ref="J15:K15"/>
    <mergeCell ref="J16:K16"/>
    <mergeCell ref="J17:K17"/>
    <mergeCell ref="J18:K18"/>
    <mergeCell ref="J19:K19"/>
    <mergeCell ref="J20:K20"/>
    <mergeCell ref="A25:A28"/>
    <mergeCell ref="B25:B28"/>
    <mergeCell ref="C25:C28"/>
    <mergeCell ref="D25:D28"/>
    <mergeCell ref="J21:K21"/>
    <mergeCell ref="J22:K22"/>
    <mergeCell ref="J23:K23"/>
    <mergeCell ref="J24:K24"/>
    <mergeCell ref="G25:G28"/>
    <mergeCell ref="L25:L28"/>
    <mergeCell ref="M25:M28"/>
    <mergeCell ref="J29:K29"/>
    <mergeCell ref="J25:K28"/>
    <mergeCell ref="J34:K34"/>
    <mergeCell ref="J35:K35"/>
    <mergeCell ref="H25:H28"/>
    <mergeCell ref="I25:I28"/>
    <mergeCell ref="J30:K30"/>
    <mergeCell ref="J31:K31"/>
    <mergeCell ref="J32:K32"/>
    <mergeCell ref="J33:K33"/>
    <mergeCell ref="J42:K42"/>
    <mergeCell ref="A50:M50"/>
    <mergeCell ref="A49:M49"/>
    <mergeCell ref="J36:K36"/>
    <mergeCell ref="J37:K37"/>
    <mergeCell ref="J38:K38"/>
    <mergeCell ref="J39:K39"/>
    <mergeCell ref="J40:K40"/>
    <mergeCell ref="J41:K41"/>
    <mergeCell ref="A46:D46"/>
    <mergeCell ref="A51:M51"/>
    <mergeCell ref="A52:M52"/>
    <mergeCell ref="J53:K53"/>
    <mergeCell ref="A48:M48"/>
    <mergeCell ref="J43:K43"/>
    <mergeCell ref="J44:K44"/>
    <mergeCell ref="J45:K45"/>
    <mergeCell ref="J46:K46"/>
    <mergeCell ref="J47:K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&amp;RZałącznik nr &amp;A
do uchwały Rady Powiatu w Opatowie nr ...............
z dnia ..............................</oddHeader>
  </headerFooter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7">
      <selection activeCell="A1" sqref="A1:K28"/>
    </sheetView>
  </sheetViews>
  <sheetFormatPr defaultColWidth="9.33203125" defaultRowHeight="12.75"/>
  <cols>
    <col min="1" max="1" width="5" style="0" customWidth="1"/>
    <col min="2" max="2" width="9.83203125" style="0" customWidth="1"/>
    <col min="3" max="3" width="8.16015625" style="0" customWidth="1"/>
    <col min="4" max="4" width="36.16015625" style="0" customWidth="1"/>
    <col min="5" max="6" width="15.83203125" style="0" customWidth="1"/>
    <col min="7" max="7" width="12.16015625" style="0" customWidth="1"/>
    <col min="8" max="8" width="12" style="0" customWidth="1"/>
    <col min="9" max="9" width="14.5" style="0" customWidth="1"/>
    <col min="10" max="10" width="15.33203125" style="0" customWidth="1"/>
    <col min="11" max="11" width="18.33203125" style="0" customWidth="1"/>
  </cols>
  <sheetData>
    <row r="1" spans="1:11" ht="18">
      <c r="A1" s="247" t="s">
        <v>132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0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6" t="s">
        <v>0</v>
      </c>
    </row>
    <row r="3" spans="1:11" ht="12.75">
      <c r="A3" s="248" t="s">
        <v>133</v>
      </c>
      <c r="B3" s="248" t="s">
        <v>1</v>
      </c>
      <c r="C3" s="248" t="s">
        <v>134</v>
      </c>
      <c r="D3" s="249" t="s">
        <v>135</v>
      </c>
      <c r="E3" s="249" t="s">
        <v>136</v>
      </c>
      <c r="F3" s="249"/>
      <c r="G3" s="249"/>
      <c r="H3" s="249"/>
      <c r="I3" s="249"/>
      <c r="J3" s="249"/>
      <c r="K3" s="249" t="s">
        <v>41</v>
      </c>
    </row>
    <row r="4" spans="1:11" ht="12.75">
      <c r="A4" s="248"/>
      <c r="B4" s="248"/>
      <c r="C4" s="248"/>
      <c r="D4" s="249"/>
      <c r="E4" s="249" t="s">
        <v>137</v>
      </c>
      <c r="F4" s="249" t="s">
        <v>138</v>
      </c>
      <c r="G4" s="249"/>
      <c r="H4" s="249"/>
      <c r="I4" s="249"/>
      <c r="J4" s="249"/>
      <c r="K4" s="249"/>
    </row>
    <row r="5" spans="1:11" ht="12.75">
      <c r="A5" s="248"/>
      <c r="B5" s="248"/>
      <c r="C5" s="248"/>
      <c r="D5" s="249"/>
      <c r="E5" s="249"/>
      <c r="F5" s="236" t="s">
        <v>139</v>
      </c>
      <c r="G5" s="239" t="s">
        <v>140</v>
      </c>
      <c r="H5" s="77" t="s">
        <v>23</v>
      </c>
      <c r="I5" s="236" t="s">
        <v>141</v>
      </c>
      <c r="J5" s="240" t="s">
        <v>142</v>
      </c>
      <c r="K5" s="249"/>
    </row>
    <row r="6" spans="1:11" ht="12.75">
      <c r="A6" s="248"/>
      <c r="B6" s="248"/>
      <c r="C6" s="248"/>
      <c r="D6" s="249"/>
      <c r="E6" s="249"/>
      <c r="F6" s="237"/>
      <c r="G6" s="237"/>
      <c r="H6" s="243" t="s">
        <v>143</v>
      </c>
      <c r="I6" s="237"/>
      <c r="J6" s="241"/>
      <c r="K6" s="249"/>
    </row>
    <row r="7" spans="1:11" ht="12.75">
      <c r="A7" s="248"/>
      <c r="B7" s="248"/>
      <c r="C7" s="248"/>
      <c r="D7" s="249"/>
      <c r="E7" s="249"/>
      <c r="F7" s="237"/>
      <c r="G7" s="237"/>
      <c r="H7" s="243"/>
      <c r="I7" s="237"/>
      <c r="J7" s="241"/>
      <c r="K7" s="249"/>
    </row>
    <row r="8" spans="1:11" ht="33.75" customHeight="1">
      <c r="A8" s="248"/>
      <c r="B8" s="248"/>
      <c r="C8" s="248"/>
      <c r="D8" s="249"/>
      <c r="E8" s="249"/>
      <c r="F8" s="238"/>
      <c r="G8" s="238"/>
      <c r="H8" s="243"/>
      <c r="I8" s="238"/>
      <c r="J8" s="242"/>
      <c r="K8" s="249"/>
    </row>
    <row r="9" spans="1:11" ht="12.7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</row>
    <row r="10" spans="1:11" ht="64.5" customHeight="1">
      <c r="A10" s="79" t="s">
        <v>46</v>
      </c>
      <c r="B10" s="79">
        <v>710</v>
      </c>
      <c r="C10" s="79">
        <v>71012</v>
      </c>
      <c r="D10" s="80" t="s">
        <v>144</v>
      </c>
      <c r="E10" s="81">
        <f>F10</f>
        <v>10000</v>
      </c>
      <c r="F10" s="81">
        <v>10000</v>
      </c>
      <c r="G10" s="81">
        <v>0</v>
      </c>
      <c r="H10" s="81">
        <v>0</v>
      </c>
      <c r="I10" s="80" t="s">
        <v>145</v>
      </c>
      <c r="J10" s="82">
        <v>0</v>
      </c>
      <c r="K10" s="83" t="s">
        <v>49</v>
      </c>
    </row>
    <row r="11" spans="1:11" ht="64.5" customHeight="1">
      <c r="A11" s="79" t="s">
        <v>62</v>
      </c>
      <c r="B11" s="79">
        <v>750</v>
      </c>
      <c r="C11" s="79">
        <v>75020</v>
      </c>
      <c r="D11" s="80" t="s">
        <v>146</v>
      </c>
      <c r="E11" s="81">
        <f>F11</f>
        <v>20000</v>
      </c>
      <c r="F11" s="81">
        <v>20000</v>
      </c>
      <c r="G11" s="81">
        <v>0</v>
      </c>
      <c r="H11" s="81">
        <v>0</v>
      </c>
      <c r="I11" s="80" t="s">
        <v>145</v>
      </c>
      <c r="J11" s="82">
        <v>0</v>
      </c>
      <c r="K11" s="83" t="s">
        <v>49</v>
      </c>
    </row>
    <row r="12" spans="1:11" ht="64.5" customHeight="1">
      <c r="A12" s="79" t="s">
        <v>66</v>
      </c>
      <c r="B12" s="79">
        <v>852</v>
      </c>
      <c r="C12" s="79">
        <v>85202</v>
      </c>
      <c r="D12" s="80" t="s">
        <v>147</v>
      </c>
      <c r="E12" s="81">
        <v>20000</v>
      </c>
      <c r="F12" s="81">
        <v>20000</v>
      </c>
      <c r="G12" s="81">
        <v>0</v>
      </c>
      <c r="H12" s="81">
        <v>0</v>
      </c>
      <c r="I12" s="80" t="s">
        <v>145</v>
      </c>
      <c r="J12" s="82">
        <v>0</v>
      </c>
      <c r="K12" s="83" t="s">
        <v>148</v>
      </c>
    </row>
    <row r="13" spans="1:11" ht="64.5" customHeight="1">
      <c r="A13" s="79" t="s">
        <v>71</v>
      </c>
      <c r="B13" s="79">
        <v>600</v>
      </c>
      <c r="C13" s="79">
        <v>60078</v>
      </c>
      <c r="D13" s="80" t="s">
        <v>149</v>
      </c>
      <c r="E13" s="81">
        <v>398563</v>
      </c>
      <c r="F13" s="81">
        <v>18563</v>
      </c>
      <c r="G13" s="81">
        <v>0</v>
      </c>
      <c r="H13" s="81">
        <v>0</v>
      </c>
      <c r="I13" s="80" t="s">
        <v>230</v>
      </c>
      <c r="J13" s="82">
        <v>0</v>
      </c>
      <c r="K13" s="83" t="s">
        <v>150</v>
      </c>
    </row>
    <row r="14" spans="1:11" ht="70.5" customHeight="1">
      <c r="A14" s="79" t="s">
        <v>74</v>
      </c>
      <c r="B14" s="79">
        <v>600</v>
      </c>
      <c r="C14" s="79">
        <v>60078</v>
      </c>
      <c r="D14" s="80" t="s">
        <v>151</v>
      </c>
      <c r="E14" s="81">
        <v>637768</v>
      </c>
      <c r="F14" s="81">
        <v>17768</v>
      </c>
      <c r="G14" s="81">
        <v>0</v>
      </c>
      <c r="H14" s="81">
        <v>0</v>
      </c>
      <c r="I14" s="80" t="s">
        <v>252</v>
      </c>
      <c r="J14" s="82">
        <v>0</v>
      </c>
      <c r="K14" s="83" t="s">
        <v>150</v>
      </c>
    </row>
    <row r="15" spans="1:11" ht="64.5" customHeight="1">
      <c r="A15" s="79" t="s">
        <v>82</v>
      </c>
      <c r="B15" s="79">
        <v>600</v>
      </c>
      <c r="C15" s="79">
        <v>60078</v>
      </c>
      <c r="D15" s="80" t="s">
        <v>152</v>
      </c>
      <c r="E15" s="81">
        <v>165228</v>
      </c>
      <c r="F15" s="81">
        <v>61437</v>
      </c>
      <c r="G15" s="81">
        <v>0</v>
      </c>
      <c r="H15" s="81">
        <v>0</v>
      </c>
      <c r="I15" s="80" t="s">
        <v>251</v>
      </c>
      <c r="J15" s="82">
        <v>0</v>
      </c>
      <c r="K15" s="83" t="s">
        <v>150</v>
      </c>
    </row>
    <row r="16" spans="1:11" ht="64.5" customHeight="1">
      <c r="A16" s="79" t="s">
        <v>92</v>
      </c>
      <c r="B16" s="79">
        <v>600</v>
      </c>
      <c r="C16" s="79">
        <v>60078</v>
      </c>
      <c r="D16" s="80" t="s">
        <v>153</v>
      </c>
      <c r="E16" s="81">
        <v>495262</v>
      </c>
      <c r="F16" s="81">
        <v>99053</v>
      </c>
      <c r="G16" s="81">
        <v>0</v>
      </c>
      <c r="H16" s="81">
        <v>0</v>
      </c>
      <c r="I16" s="80" t="s">
        <v>231</v>
      </c>
      <c r="J16" s="82">
        <v>0</v>
      </c>
      <c r="K16" s="83" t="s">
        <v>150</v>
      </c>
    </row>
    <row r="17" spans="1:11" ht="64.5" customHeight="1">
      <c r="A17" s="79" t="s">
        <v>154</v>
      </c>
      <c r="B17" s="79">
        <v>600</v>
      </c>
      <c r="C17" s="79">
        <v>60014</v>
      </c>
      <c r="D17" s="80" t="s">
        <v>155</v>
      </c>
      <c r="E17" s="81">
        <v>341970</v>
      </c>
      <c r="F17" s="81">
        <v>41970</v>
      </c>
      <c r="G17" s="81">
        <v>0</v>
      </c>
      <c r="H17" s="81">
        <v>0</v>
      </c>
      <c r="I17" s="80" t="s">
        <v>157</v>
      </c>
      <c r="J17" s="82">
        <v>0</v>
      </c>
      <c r="K17" s="83" t="s">
        <v>150</v>
      </c>
    </row>
    <row r="18" spans="1:11" ht="64.5" customHeight="1">
      <c r="A18" s="79" t="s">
        <v>156</v>
      </c>
      <c r="B18" s="79">
        <v>600</v>
      </c>
      <c r="C18" s="79">
        <v>60014</v>
      </c>
      <c r="D18" s="80" t="s">
        <v>168</v>
      </c>
      <c r="E18" s="81">
        <v>300000</v>
      </c>
      <c r="F18" s="81">
        <v>0</v>
      </c>
      <c r="G18" s="81">
        <v>0</v>
      </c>
      <c r="H18" s="81">
        <v>0</v>
      </c>
      <c r="I18" s="80" t="s">
        <v>157</v>
      </c>
      <c r="J18" s="82">
        <v>0</v>
      </c>
      <c r="K18" s="83" t="s">
        <v>150</v>
      </c>
    </row>
    <row r="19" spans="1:11" ht="64.5" customHeight="1">
      <c r="A19" s="79" t="s">
        <v>158</v>
      </c>
      <c r="B19" s="79">
        <v>600</v>
      </c>
      <c r="C19" s="79">
        <v>60014</v>
      </c>
      <c r="D19" s="80" t="s">
        <v>159</v>
      </c>
      <c r="E19" s="81">
        <v>345922</v>
      </c>
      <c r="F19" s="81">
        <v>164659</v>
      </c>
      <c r="G19" s="81">
        <v>0</v>
      </c>
      <c r="H19" s="81">
        <v>0</v>
      </c>
      <c r="I19" s="80" t="s">
        <v>169</v>
      </c>
      <c r="J19" s="82">
        <v>0</v>
      </c>
      <c r="K19" s="83" t="s">
        <v>150</v>
      </c>
    </row>
    <row r="20" spans="1:11" ht="64.5" customHeight="1">
      <c r="A20" s="79" t="s">
        <v>160</v>
      </c>
      <c r="B20" s="79">
        <v>600</v>
      </c>
      <c r="C20" s="79">
        <v>60014</v>
      </c>
      <c r="D20" s="80" t="s">
        <v>161</v>
      </c>
      <c r="E20" s="81">
        <v>287820</v>
      </c>
      <c r="F20" s="81">
        <v>143910</v>
      </c>
      <c r="G20" s="81">
        <v>0</v>
      </c>
      <c r="H20" s="81">
        <v>0</v>
      </c>
      <c r="I20" s="80" t="s">
        <v>170</v>
      </c>
      <c r="J20" s="82">
        <v>0</v>
      </c>
      <c r="K20" s="83" t="s">
        <v>150</v>
      </c>
    </row>
    <row r="21" spans="1:11" ht="64.5" customHeight="1">
      <c r="A21" s="79" t="s">
        <v>171</v>
      </c>
      <c r="B21" s="79">
        <v>600</v>
      </c>
      <c r="C21" s="79">
        <v>60014</v>
      </c>
      <c r="D21" s="80" t="s">
        <v>172</v>
      </c>
      <c r="E21" s="81">
        <v>165608</v>
      </c>
      <c r="F21" s="81">
        <v>82804</v>
      </c>
      <c r="G21" s="81">
        <v>0</v>
      </c>
      <c r="H21" s="81">
        <v>0</v>
      </c>
      <c r="I21" s="80" t="s">
        <v>173</v>
      </c>
      <c r="J21" s="82">
        <v>0</v>
      </c>
      <c r="K21" s="83" t="s">
        <v>150</v>
      </c>
    </row>
    <row r="22" spans="1:11" ht="18.75" customHeight="1">
      <c r="A22" s="244" t="s">
        <v>113</v>
      </c>
      <c r="B22" s="245"/>
      <c r="C22" s="245"/>
      <c r="D22" s="246"/>
      <c r="E22" s="84">
        <f>SUM(E10:E21)</f>
        <v>3188141</v>
      </c>
      <c r="F22" s="84">
        <f>SUM(F10:F21)</f>
        <v>680164</v>
      </c>
      <c r="G22" s="84">
        <f>SUM(G10:G20)</f>
        <v>0</v>
      </c>
      <c r="H22" s="84">
        <f>SUM(H10:H20)</f>
        <v>0</v>
      </c>
      <c r="I22" s="84">
        <v>2507977</v>
      </c>
      <c r="J22" s="84">
        <f>SUM(J10:J12)</f>
        <v>0</v>
      </c>
      <c r="K22" s="85" t="s">
        <v>162</v>
      </c>
    </row>
    <row r="23" spans="1:11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2.75">
      <c r="A24" s="86" t="s">
        <v>163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2.75">
      <c r="A25" s="86" t="s">
        <v>164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>
      <c r="A26" s="86" t="s">
        <v>165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.75">
      <c r="A27" s="86" t="s">
        <v>166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.75">
      <c r="A28" s="86" t="s">
        <v>167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F5:F8"/>
    <mergeCell ref="G5:G8"/>
    <mergeCell ref="I5:I8"/>
    <mergeCell ref="J5:J8"/>
    <mergeCell ref="H6:H8"/>
    <mergeCell ref="A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>
    <oddHeader>&amp;RZałącznik nr &amp;A
do uchwały Rady Powiatu w Opatowie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10" zoomScaleNormal="110" workbookViewId="0" topLeftCell="A1">
      <pane ySplit="1950" topLeftCell="A23" activePane="bottomLeft" state="split"/>
      <selection pane="topLeft" activeCell="C79" sqref="C79:C88"/>
      <selection pane="bottomLeft" activeCell="E28" sqref="E28:E37"/>
    </sheetView>
  </sheetViews>
  <sheetFormatPr defaultColWidth="9.33203125" defaultRowHeight="12.75"/>
  <cols>
    <col min="1" max="1" width="8.83203125" style="0" customWidth="1"/>
    <col min="2" max="2" width="48.16015625" style="0" customWidth="1"/>
    <col min="3" max="3" width="12.5" style="0" customWidth="1"/>
    <col min="4" max="4" width="20.83203125" style="0" customWidth="1"/>
    <col min="5" max="5" width="12.83203125" style="0" customWidth="1"/>
    <col min="6" max="6" width="11.66015625" style="0" customWidth="1"/>
    <col min="7" max="7" width="31.33203125" style="0" customWidth="1"/>
    <col min="8" max="9" width="20.83203125" style="0" customWidth="1"/>
  </cols>
  <sheetData>
    <row r="1" spans="1:9" ht="12.75">
      <c r="A1" s="267" t="s">
        <v>91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267"/>
      <c r="B2" s="267"/>
      <c r="C2" s="267"/>
      <c r="D2" s="267"/>
      <c r="E2" s="267"/>
      <c r="F2" s="267"/>
      <c r="G2" s="267"/>
      <c r="H2" s="267"/>
      <c r="I2" s="267"/>
    </row>
    <row r="3" spans="1:9" ht="12.75">
      <c r="A3" s="267"/>
      <c r="B3" s="267"/>
      <c r="C3" s="267"/>
      <c r="D3" s="267"/>
      <c r="E3" s="267"/>
      <c r="F3" s="267"/>
      <c r="G3" s="267"/>
      <c r="H3" s="267"/>
      <c r="I3" s="267"/>
    </row>
    <row r="5" spans="1:9" ht="12.75">
      <c r="A5" s="297" t="s">
        <v>38</v>
      </c>
      <c r="B5" s="297" t="s">
        <v>39</v>
      </c>
      <c r="C5" s="297" t="s">
        <v>40</v>
      </c>
      <c r="D5" s="297" t="s">
        <v>41</v>
      </c>
      <c r="E5" s="297" t="s">
        <v>1</v>
      </c>
      <c r="F5" s="297" t="s">
        <v>2</v>
      </c>
      <c r="G5" s="297" t="s">
        <v>42</v>
      </c>
      <c r="H5" s="297"/>
      <c r="I5" s="297" t="s">
        <v>43</v>
      </c>
    </row>
    <row r="6" spans="1:9" ht="12.75">
      <c r="A6" s="297"/>
      <c r="B6" s="297"/>
      <c r="C6" s="297"/>
      <c r="D6" s="297"/>
      <c r="E6" s="297"/>
      <c r="F6" s="297"/>
      <c r="G6" s="5" t="s">
        <v>44</v>
      </c>
      <c r="H6" s="5" t="s">
        <v>45</v>
      </c>
      <c r="I6" s="297"/>
    </row>
    <row r="7" spans="1:9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25.5">
      <c r="A8" s="268" t="s">
        <v>46</v>
      </c>
      <c r="B8" s="7" t="s">
        <v>47</v>
      </c>
      <c r="C8" s="255" t="s">
        <v>48</v>
      </c>
      <c r="D8" s="255" t="s">
        <v>49</v>
      </c>
      <c r="E8" s="301" t="s">
        <v>34</v>
      </c>
      <c r="F8" s="301" t="s">
        <v>50</v>
      </c>
      <c r="G8" s="9" t="s">
        <v>51</v>
      </c>
      <c r="H8" s="10">
        <f>H9+H13</f>
        <v>7387010</v>
      </c>
      <c r="I8" s="10">
        <f>I9+I13</f>
        <v>1837000</v>
      </c>
    </row>
    <row r="9" spans="1:9" ht="25.5">
      <c r="A9" s="299"/>
      <c r="B9" s="7" t="s">
        <v>52</v>
      </c>
      <c r="C9" s="291"/>
      <c r="D9" s="291"/>
      <c r="E9" s="269"/>
      <c r="F9" s="269"/>
      <c r="G9" s="9" t="s">
        <v>53</v>
      </c>
      <c r="H9" s="10">
        <f>H10+H11+H12</f>
        <v>2321328</v>
      </c>
      <c r="I9" s="10">
        <f>I10+I11+I12</f>
        <v>1837000</v>
      </c>
    </row>
    <row r="10" spans="1:9" ht="25.5">
      <c r="A10" s="299"/>
      <c r="B10" s="7" t="s">
        <v>54</v>
      </c>
      <c r="C10" s="291"/>
      <c r="D10" s="291"/>
      <c r="E10" s="269"/>
      <c r="F10" s="269"/>
      <c r="G10" s="11" t="s">
        <v>55</v>
      </c>
      <c r="H10" s="12">
        <v>0</v>
      </c>
      <c r="I10" s="12">
        <v>0</v>
      </c>
    </row>
    <row r="11" spans="1:9" ht="12.75">
      <c r="A11" s="299"/>
      <c r="B11" s="7" t="s">
        <v>56</v>
      </c>
      <c r="C11" s="291"/>
      <c r="D11" s="291"/>
      <c r="E11" s="269"/>
      <c r="F11" s="269"/>
      <c r="G11" s="11" t="s">
        <v>57</v>
      </c>
      <c r="H11" s="12">
        <v>789649</v>
      </c>
      <c r="I11" s="12">
        <v>717000</v>
      </c>
    </row>
    <row r="12" spans="1:9" ht="25.5">
      <c r="A12" s="299"/>
      <c r="B12" s="255" t="s">
        <v>58</v>
      </c>
      <c r="C12" s="291"/>
      <c r="D12" s="291"/>
      <c r="E12" s="269"/>
      <c r="F12" s="269"/>
      <c r="G12" s="13" t="s">
        <v>59</v>
      </c>
      <c r="H12" s="12">
        <v>1531679</v>
      </c>
      <c r="I12" s="12">
        <v>1120000</v>
      </c>
    </row>
    <row r="13" spans="1:9" ht="12.75">
      <c r="A13" s="299"/>
      <c r="B13" s="286"/>
      <c r="C13" s="291"/>
      <c r="D13" s="291"/>
      <c r="E13" s="269"/>
      <c r="F13" s="269"/>
      <c r="G13" s="9" t="s">
        <v>60</v>
      </c>
      <c r="H13" s="10">
        <f>H14+H15+H16+H17</f>
        <v>5065682</v>
      </c>
      <c r="I13" s="10">
        <f>I14+I15+I16+I17</f>
        <v>0</v>
      </c>
    </row>
    <row r="14" spans="1:9" ht="12.75">
      <c r="A14" s="299"/>
      <c r="B14" s="286"/>
      <c r="C14" s="291"/>
      <c r="D14" s="291"/>
      <c r="E14" s="269"/>
      <c r="F14" s="269"/>
      <c r="G14" s="11" t="s">
        <v>55</v>
      </c>
      <c r="H14" s="12">
        <v>0</v>
      </c>
      <c r="I14" s="12">
        <v>0</v>
      </c>
    </row>
    <row r="15" spans="1:9" ht="12.75">
      <c r="A15" s="299"/>
      <c r="B15" s="286"/>
      <c r="C15" s="291"/>
      <c r="D15" s="291"/>
      <c r="E15" s="269"/>
      <c r="F15" s="269"/>
      <c r="G15" s="11" t="s">
        <v>57</v>
      </c>
      <c r="H15" s="12">
        <v>759852</v>
      </c>
      <c r="I15" s="12">
        <v>0</v>
      </c>
    </row>
    <row r="16" spans="1:9" ht="25.5">
      <c r="A16" s="299"/>
      <c r="B16" s="286"/>
      <c r="C16" s="291"/>
      <c r="D16" s="291"/>
      <c r="E16" s="269"/>
      <c r="F16" s="269"/>
      <c r="G16" s="13" t="s">
        <v>59</v>
      </c>
      <c r="H16" s="12">
        <v>4305830</v>
      </c>
      <c r="I16" s="12">
        <v>0</v>
      </c>
    </row>
    <row r="17" spans="1:9" ht="38.25">
      <c r="A17" s="300"/>
      <c r="B17" s="287"/>
      <c r="C17" s="292"/>
      <c r="D17" s="292"/>
      <c r="E17" s="270"/>
      <c r="F17" s="270"/>
      <c r="G17" s="7" t="s">
        <v>61</v>
      </c>
      <c r="H17" s="12">
        <v>0</v>
      </c>
      <c r="I17" s="12">
        <v>0</v>
      </c>
    </row>
    <row r="18" spans="1:9" ht="25.5">
      <c r="A18" s="250" t="s">
        <v>62</v>
      </c>
      <c r="B18" s="14" t="s">
        <v>63</v>
      </c>
      <c r="C18" s="255" t="s">
        <v>48</v>
      </c>
      <c r="D18" s="255" t="s">
        <v>49</v>
      </c>
      <c r="E18" s="285">
        <v>720</v>
      </c>
      <c r="F18" s="285">
        <v>72095</v>
      </c>
      <c r="G18" s="9" t="s">
        <v>51</v>
      </c>
      <c r="H18" s="15">
        <f>H19+H23</f>
        <v>337984</v>
      </c>
      <c r="I18" s="15">
        <f>I19+I23</f>
        <v>337984</v>
      </c>
    </row>
    <row r="19" spans="1:9" ht="12.75">
      <c r="A19" s="251"/>
      <c r="B19" s="288" t="s">
        <v>64</v>
      </c>
      <c r="C19" s="291"/>
      <c r="D19" s="291"/>
      <c r="E19" s="286"/>
      <c r="F19" s="286"/>
      <c r="G19" s="9" t="s">
        <v>53</v>
      </c>
      <c r="H19" s="15">
        <f>H21+H22</f>
        <v>0</v>
      </c>
      <c r="I19" s="15">
        <f>I21+I22</f>
        <v>0</v>
      </c>
    </row>
    <row r="20" spans="1:9" ht="12.75">
      <c r="A20" s="251"/>
      <c r="B20" s="273"/>
      <c r="C20" s="291"/>
      <c r="D20" s="291"/>
      <c r="E20" s="286"/>
      <c r="F20" s="286"/>
      <c r="G20" s="11" t="s">
        <v>55</v>
      </c>
      <c r="H20" s="16">
        <v>0</v>
      </c>
      <c r="I20" s="16">
        <v>0</v>
      </c>
    </row>
    <row r="21" spans="1:9" ht="12.75">
      <c r="A21" s="251"/>
      <c r="B21" s="289" t="s">
        <v>65</v>
      </c>
      <c r="C21" s="291"/>
      <c r="D21" s="291"/>
      <c r="E21" s="286"/>
      <c r="F21" s="286"/>
      <c r="G21" s="13" t="s">
        <v>57</v>
      </c>
      <c r="H21" s="16">
        <v>0</v>
      </c>
      <c r="I21" s="16">
        <v>0</v>
      </c>
    </row>
    <row r="22" spans="1:9" ht="25.5">
      <c r="A22" s="251"/>
      <c r="B22" s="290"/>
      <c r="C22" s="291"/>
      <c r="D22" s="291"/>
      <c r="E22" s="286"/>
      <c r="F22" s="286"/>
      <c r="G22" s="13" t="s">
        <v>59</v>
      </c>
      <c r="H22" s="16">
        <v>0</v>
      </c>
      <c r="I22" s="16">
        <v>0</v>
      </c>
    </row>
    <row r="23" spans="1:9" ht="12.75">
      <c r="A23" s="251"/>
      <c r="B23" s="290"/>
      <c r="C23" s="291"/>
      <c r="D23" s="291"/>
      <c r="E23" s="286"/>
      <c r="F23" s="286"/>
      <c r="G23" s="9" t="s">
        <v>60</v>
      </c>
      <c r="H23" s="15">
        <v>337984</v>
      </c>
      <c r="I23" s="15">
        <f>I24+I25+I26+I27</f>
        <v>337984</v>
      </c>
    </row>
    <row r="24" spans="1:9" ht="12.75">
      <c r="A24" s="251"/>
      <c r="B24" s="291"/>
      <c r="C24" s="291"/>
      <c r="D24" s="291"/>
      <c r="E24" s="286"/>
      <c r="F24" s="286"/>
      <c r="G24" s="11" t="s">
        <v>55</v>
      </c>
      <c r="H24" s="16">
        <v>59066</v>
      </c>
      <c r="I24" s="16">
        <v>59066</v>
      </c>
    </row>
    <row r="25" spans="1:9" ht="12.75">
      <c r="A25" s="251"/>
      <c r="B25" s="291"/>
      <c r="C25" s="291"/>
      <c r="D25" s="291"/>
      <c r="E25" s="286"/>
      <c r="F25" s="286"/>
      <c r="G25" s="11" t="s">
        <v>57</v>
      </c>
      <c r="H25" s="16">
        <v>0</v>
      </c>
      <c r="I25" s="16">
        <v>0</v>
      </c>
    </row>
    <row r="26" spans="1:9" ht="25.5">
      <c r="A26" s="251"/>
      <c r="B26" s="291"/>
      <c r="C26" s="291"/>
      <c r="D26" s="291"/>
      <c r="E26" s="286"/>
      <c r="F26" s="286"/>
      <c r="G26" s="13" t="s">
        <v>59</v>
      </c>
      <c r="H26" s="16">
        <v>278918</v>
      </c>
      <c r="I26" s="16">
        <v>278918</v>
      </c>
    </row>
    <row r="27" spans="1:9" ht="38.25">
      <c r="A27" s="298"/>
      <c r="B27" s="292"/>
      <c r="C27" s="292"/>
      <c r="D27" s="292"/>
      <c r="E27" s="287"/>
      <c r="F27" s="287"/>
      <c r="G27" s="7" t="s">
        <v>61</v>
      </c>
      <c r="H27" s="16">
        <v>0</v>
      </c>
      <c r="I27" s="16">
        <v>0</v>
      </c>
    </row>
    <row r="28" spans="1:9" ht="12.75">
      <c r="A28" s="281" t="s">
        <v>66</v>
      </c>
      <c r="B28" s="288" t="s">
        <v>67</v>
      </c>
      <c r="C28" s="273" t="s">
        <v>68</v>
      </c>
      <c r="D28" s="273" t="s">
        <v>49</v>
      </c>
      <c r="E28" s="273">
        <v>720</v>
      </c>
      <c r="F28" s="273">
        <v>72095</v>
      </c>
      <c r="G28" s="9" t="s">
        <v>51</v>
      </c>
      <c r="H28" s="15">
        <f>H29+H33</f>
        <v>887567</v>
      </c>
      <c r="I28" s="15">
        <f>I29+I33</f>
        <v>886567</v>
      </c>
    </row>
    <row r="29" spans="1:9" ht="12.75">
      <c r="A29" s="281"/>
      <c r="B29" s="273"/>
      <c r="C29" s="273"/>
      <c r="D29" s="273"/>
      <c r="E29" s="273"/>
      <c r="F29" s="273"/>
      <c r="G29" s="9" t="s">
        <v>53</v>
      </c>
      <c r="H29" s="15">
        <f>H30+H31+H32</f>
        <v>0</v>
      </c>
      <c r="I29" s="15">
        <f>I30+I31+I32</f>
        <v>0</v>
      </c>
    </row>
    <row r="30" spans="1:9" ht="12.75">
      <c r="A30" s="281"/>
      <c r="B30" s="273"/>
      <c r="C30" s="273"/>
      <c r="D30" s="273"/>
      <c r="E30" s="273"/>
      <c r="F30" s="273"/>
      <c r="G30" s="11" t="s">
        <v>55</v>
      </c>
      <c r="H30" s="16">
        <v>0</v>
      </c>
      <c r="I30" s="16">
        <v>0</v>
      </c>
    </row>
    <row r="31" spans="1:9" ht="12.75">
      <c r="A31" s="281"/>
      <c r="B31" s="273"/>
      <c r="C31" s="273"/>
      <c r="D31" s="273"/>
      <c r="E31" s="273"/>
      <c r="F31" s="273"/>
      <c r="G31" s="11" t="s">
        <v>57</v>
      </c>
      <c r="H31" s="16">
        <v>0</v>
      </c>
      <c r="I31" s="16">
        <v>0</v>
      </c>
    </row>
    <row r="32" spans="1:9" ht="25.5">
      <c r="A32" s="281"/>
      <c r="B32" s="7" t="s">
        <v>378</v>
      </c>
      <c r="C32" s="273"/>
      <c r="D32" s="273"/>
      <c r="E32" s="273"/>
      <c r="F32" s="273"/>
      <c r="G32" s="13" t="s">
        <v>59</v>
      </c>
      <c r="H32" s="16">
        <v>0</v>
      </c>
      <c r="I32" s="16">
        <v>0</v>
      </c>
    </row>
    <row r="33" spans="1:9" ht="25.5">
      <c r="A33" s="281"/>
      <c r="B33" s="7" t="s">
        <v>69</v>
      </c>
      <c r="C33" s="273"/>
      <c r="D33" s="273"/>
      <c r="E33" s="273"/>
      <c r="F33" s="273"/>
      <c r="G33" s="9" t="s">
        <v>60</v>
      </c>
      <c r="H33" s="15">
        <f>H34+H35+H36+H37</f>
        <v>887567</v>
      </c>
      <c r="I33" s="15">
        <f>I34+I35+I36+I37</f>
        <v>886567</v>
      </c>
    </row>
    <row r="34" spans="1:9" ht="12.75">
      <c r="A34" s="281"/>
      <c r="B34" s="273" t="s">
        <v>70</v>
      </c>
      <c r="C34" s="273"/>
      <c r="D34" s="273"/>
      <c r="E34" s="273"/>
      <c r="F34" s="273"/>
      <c r="G34" s="13" t="s">
        <v>55</v>
      </c>
      <c r="H34" s="16">
        <v>181286</v>
      </c>
      <c r="I34" s="16">
        <v>180286</v>
      </c>
    </row>
    <row r="35" spans="1:9" ht="12.75">
      <c r="A35" s="281"/>
      <c r="B35" s="273"/>
      <c r="C35" s="273"/>
      <c r="D35" s="273"/>
      <c r="E35" s="273"/>
      <c r="F35" s="273"/>
      <c r="G35" s="11" t="s">
        <v>57</v>
      </c>
      <c r="H35" s="16">
        <v>0</v>
      </c>
      <c r="I35" s="16">
        <v>0</v>
      </c>
    </row>
    <row r="36" spans="1:9" ht="25.5">
      <c r="A36" s="281"/>
      <c r="B36" s="273"/>
      <c r="C36" s="273"/>
      <c r="D36" s="273"/>
      <c r="E36" s="273"/>
      <c r="F36" s="273"/>
      <c r="G36" s="13" t="s">
        <v>59</v>
      </c>
      <c r="H36" s="16">
        <v>706281</v>
      </c>
      <c r="I36" s="16">
        <v>706281</v>
      </c>
    </row>
    <row r="37" spans="1:9" ht="38.25">
      <c r="A37" s="281"/>
      <c r="B37" s="273"/>
      <c r="C37" s="273"/>
      <c r="D37" s="273"/>
      <c r="E37" s="273"/>
      <c r="F37" s="273"/>
      <c r="G37" s="7" t="s">
        <v>61</v>
      </c>
      <c r="H37" s="16">
        <v>0</v>
      </c>
      <c r="I37" s="16">
        <v>0</v>
      </c>
    </row>
    <row r="38" spans="1:9" ht="12.75">
      <c r="A38" s="296" t="s">
        <v>71</v>
      </c>
      <c r="B38" s="293" t="s">
        <v>377</v>
      </c>
      <c r="C38" s="273" t="s">
        <v>72</v>
      </c>
      <c r="D38" s="273" t="s">
        <v>73</v>
      </c>
      <c r="E38" s="279">
        <v>801</v>
      </c>
      <c r="F38" s="279">
        <v>80195</v>
      </c>
      <c r="G38" s="9" t="s">
        <v>51</v>
      </c>
      <c r="H38" s="15">
        <f>H39+H43</f>
        <v>4727419</v>
      </c>
      <c r="I38" s="15">
        <f>I39+I43</f>
        <v>2914112</v>
      </c>
    </row>
    <row r="39" spans="1:9" ht="12.75">
      <c r="A39" s="296"/>
      <c r="B39" s="294"/>
      <c r="C39" s="284"/>
      <c r="D39" s="284"/>
      <c r="E39" s="284"/>
      <c r="F39" s="284"/>
      <c r="G39" s="9" t="s">
        <v>53</v>
      </c>
      <c r="H39" s="15">
        <f>H40+H41+H42</f>
        <v>0</v>
      </c>
      <c r="I39" s="15">
        <f>I40+I41+I42</f>
        <v>0</v>
      </c>
    </row>
    <row r="40" spans="1:9" ht="12.75">
      <c r="A40" s="296"/>
      <c r="B40" s="294"/>
      <c r="C40" s="284"/>
      <c r="D40" s="284"/>
      <c r="E40" s="284"/>
      <c r="F40" s="284"/>
      <c r="G40" s="11" t="s">
        <v>55</v>
      </c>
      <c r="H40" s="16">
        <v>0</v>
      </c>
      <c r="I40" s="16">
        <v>0</v>
      </c>
    </row>
    <row r="41" spans="1:9" ht="12.75">
      <c r="A41" s="296"/>
      <c r="B41" s="294"/>
      <c r="C41" s="284"/>
      <c r="D41" s="284"/>
      <c r="E41" s="284"/>
      <c r="F41" s="284"/>
      <c r="G41" s="11" t="s">
        <v>57</v>
      </c>
      <c r="H41" s="16">
        <v>0</v>
      </c>
      <c r="I41" s="16">
        <v>0</v>
      </c>
    </row>
    <row r="42" spans="1:9" ht="25.5">
      <c r="A42" s="296"/>
      <c r="B42" s="294"/>
      <c r="C42" s="284"/>
      <c r="D42" s="284"/>
      <c r="E42" s="284"/>
      <c r="F42" s="284"/>
      <c r="G42" s="13" t="s">
        <v>59</v>
      </c>
      <c r="H42" s="16">
        <v>0</v>
      </c>
      <c r="I42" s="16">
        <v>0</v>
      </c>
    </row>
    <row r="43" spans="1:9" ht="12.75">
      <c r="A43" s="296"/>
      <c r="B43" s="294"/>
      <c r="C43" s="284"/>
      <c r="D43" s="284"/>
      <c r="E43" s="284"/>
      <c r="F43" s="284"/>
      <c r="G43" s="9" t="s">
        <v>60</v>
      </c>
      <c r="H43" s="15">
        <f>H44+H45+H46+H47</f>
        <v>4727419</v>
      </c>
      <c r="I43" s="15">
        <f>I44+I45+I46+I47</f>
        <v>2914112</v>
      </c>
    </row>
    <row r="44" spans="1:9" ht="12.75">
      <c r="A44" s="296"/>
      <c r="B44" s="294"/>
      <c r="C44" s="284"/>
      <c r="D44" s="284"/>
      <c r="E44" s="284"/>
      <c r="F44" s="284"/>
      <c r="G44" s="11" t="s">
        <v>55</v>
      </c>
      <c r="H44" s="16">
        <v>1919992</v>
      </c>
      <c r="I44" s="16">
        <v>1165645</v>
      </c>
    </row>
    <row r="45" spans="1:9" ht="12.75">
      <c r="A45" s="296"/>
      <c r="B45" s="294"/>
      <c r="C45" s="284"/>
      <c r="D45" s="284"/>
      <c r="E45" s="284"/>
      <c r="F45" s="284"/>
      <c r="G45" s="11" t="s">
        <v>57</v>
      </c>
      <c r="H45" s="16">
        <v>0</v>
      </c>
      <c r="I45" s="16">
        <v>0</v>
      </c>
    </row>
    <row r="46" spans="1:9" ht="25.5">
      <c r="A46" s="296"/>
      <c r="B46" s="294"/>
      <c r="C46" s="284"/>
      <c r="D46" s="284"/>
      <c r="E46" s="284"/>
      <c r="F46" s="284"/>
      <c r="G46" s="13" t="s">
        <v>59</v>
      </c>
      <c r="H46" s="16">
        <v>2807427</v>
      </c>
      <c r="I46" s="16">
        <v>1748467</v>
      </c>
    </row>
    <row r="47" spans="1:9" ht="12.75">
      <c r="A47" s="296"/>
      <c r="B47" s="294"/>
      <c r="C47" s="284"/>
      <c r="D47" s="284"/>
      <c r="E47" s="284"/>
      <c r="F47" s="284"/>
      <c r="G47" s="273" t="s">
        <v>61</v>
      </c>
      <c r="H47" s="280">
        <v>0</v>
      </c>
      <c r="I47" s="280">
        <v>0</v>
      </c>
    </row>
    <row r="48" spans="1:9" ht="12.75">
      <c r="A48" s="296"/>
      <c r="B48" s="295"/>
      <c r="C48" s="284"/>
      <c r="D48" s="284"/>
      <c r="E48" s="284"/>
      <c r="F48" s="284"/>
      <c r="G48" s="279"/>
      <c r="H48" s="273"/>
      <c r="I48" s="273"/>
    </row>
    <row r="49" spans="1:9" ht="12.75">
      <c r="A49" s="281" t="s">
        <v>74</v>
      </c>
      <c r="B49" s="283" t="s">
        <v>75</v>
      </c>
      <c r="C49" s="273" t="s">
        <v>76</v>
      </c>
      <c r="D49" s="273" t="s">
        <v>77</v>
      </c>
      <c r="E49" s="273">
        <v>852</v>
      </c>
      <c r="F49" s="273">
        <v>85295</v>
      </c>
      <c r="G49" s="9" t="s">
        <v>51</v>
      </c>
      <c r="H49" s="15">
        <f>H50+H54</f>
        <v>2617505</v>
      </c>
      <c r="I49" s="15">
        <f>I50+I54</f>
        <v>902249</v>
      </c>
    </row>
    <row r="50" spans="1:9" ht="12.75">
      <c r="A50" s="282"/>
      <c r="B50" s="283"/>
      <c r="C50" s="273"/>
      <c r="D50" s="273"/>
      <c r="E50" s="273"/>
      <c r="F50" s="273"/>
      <c r="G50" s="9" t="s">
        <v>53</v>
      </c>
      <c r="H50" s="15">
        <f>H51+H52+H53</f>
        <v>2439755</v>
      </c>
      <c r="I50" s="15">
        <f>I51+I52+I53</f>
        <v>902249</v>
      </c>
    </row>
    <row r="51" spans="1:9" ht="12.75">
      <c r="A51" s="282"/>
      <c r="B51" s="283"/>
      <c r="C51" s="273"/>
      <c r="D51" s="273"/>
      <c r="E51" s="273"/>
      <c r="F51" s="273"/>
      <c r="G51" s="11" t="s">
        <v>55</v>
      </c>
      <c r="H51" s="16">
        <v>101563</v>
      </c>
      <c r="I51" s="16">
        <v>25017</v>
      </c>
    </row>
    <row r="52" spans="1:9" ht="12.75">
      <c r="A52" s="282"/>
      <c r="B52" s="283"/>
      <c r="C52" s="273"/>
      <c r="D52" s="273"/>
      <c r="E52" s="273"/>
      <c r="F52" s="273"/>
      <c r="G52" s="11" t="s">
        <v>57</v>
      </c>
      <c r="H52" s="16">
        <v>114819</v>
      </c>
      <c r="I52" s="16">
        <v>44125</v>
      </c>
    </row>
    <row r="53" spans="1:9" ht="25.5">
      <c r="A53" s="282"/>
      <c r="B53" s="7" t="s">
        <v>78</v>
      </c>
      <c r="C53" s="273"/>
      <c r="D53" s="273"/>
      <c r="E53" s="273"/>
      <c r="F53" s="273"/>
      <c r="G53" s="13" t="s">
        <v>59</v>
      </c>
      <c r="H53" s="16">
        <v>2223373</v>
      </c>
      <c r="I53" s="16">
        <v>833107</v>
      </c>
    </row>
    <row r="54" spans="1:9" ht="12.75">
      <c r="A54" s="282"/>
      <c r="B54" s="7" t="s">
        <v>79</v>
      </c>
      <c r="C54" s="273"/>
      <c r="D54" s="273"/>
      <c r="E54" s="273"/>
      <c r="F54" s="273"/>
      <c r="G54" s="9" t="s">
        <v>60</v>
      </c>
      <c r="H54" s="15">
        <f>H55+H56+H57+H58</f>
        <v>177750</v>
      </c>
      <c r="I54" s="15">
        <f>I55+I56+I57+I58</f>
        <v>0</v>
      </c>
    </row>
    <row r="55" spans="1:9" ht="12.75">
      <c r="A55" s="282"/>
      <c r="B55" s="7" t="s">
        <v>80</v>
      </c>
      <c r="C55" s="273"/>
      <c r="D55" s="273"/>
      <c r="E55" s="273"/>
      <c r="F55" s="273"/>
      <c r="G55" s="11" t="s">
        <v>55</v>
      </c>
      <c r="H55" s="16">
        <v>0</v>
      </c>
      <c r="I55" s="16">
        <v>0</v>
      </c>
    </row>
    <row r="56" spans="1:9" ht="12.75">
      <c r="A56" s="282"/>
      <c r="B56" s="273" t="s">
        <v>81</v>
      </c>
      <c r="C56" s="273"/>
      <c r="D56" s="273"/>
      <c r="E56" s="273"/>
      <c r="F56" s="273"/>
      <c r="G56" s="11" t="s">
        <v>57</v>
      </c>
      <c r="H56" s="16">
        <v>8937</v>
      </c>
      <c r="I56" s="16">
        <v>0</v>
      </c>
    </row>
    <row r="57" spans="1:9" ht="25.5">
      <c r="A57" s="282"/>
      <c r="B57" s="273"/>
      <c r="C57" s="273"/>
      <c r="D57" s="273"/>
      <c r="E57" s="273"/>
      <c r="F57" s="273"/>
      <c r="G57" s="13" t="s">
        <v>59</v>
      </c>
      <c r="H57" s="16">
        <v>168813</v>
      </c>
      <c r="I57" s="16">
        <v>0</v>
      </c>
    </row>
    <row r="58" spans="1:9" ht="38.25">
      <c r="A58" s="282"/>
      <c r="B58" s="273"/>
      <c r="C58" s="273"/>
      <c r="D58" s="273"/>
      <c r="E58" s="273"/>
      <c r="F58" s="273"/>
      <c r="G58" s="7" t="s">
        <v>61</v>
      </c>
      <c r="H58" s="16">
        <v>0</v>
      </c>
      <c r="I58" s="16">
        <v>0</v>
      </c>
    </row>
    <row r="59" spans="1:9" ht="12.75">
      <c r="A59" s="268" t="s">
        <v>82</v>
      </c>
      <c r="B59" s="264" t="s">
        <v>83</v>
      </c>
      <c r="C59" s="255" t="s">
        <v>84</v>
      </c>
      <c r="D59" s="255" t="s">
        <v>85</v>
      </c>
      <c r="E59" s="250">
        <v>801</v>
      </c>
      <c r="F59" s="250">
        <v>80195</v>
      </c>
      <c r="G59" s="9" t="s">
        <v>51</v>
      </c>
      <c r="H59" s="15">
        <f>SUM(H60+H64)</f>
        <v>800310</v>
      </c>
      <c r="I59" s="15">
        <f>SUM(I60+I64)</f>
        <v>406470</v>
      </c>
    </row>
    <row r="60" spans="1:9" ht="12.75">
      <c r="A60" s="269"/>
      <c r="B60" s="256"/>
      <c r="C60" s="256"/>
      <c r="D60" s="256"/>
      <c r="E60" s="251"/>
      <c r="F60" s="251"/>
      <c r="G60" s="9" t="s">
        <v>53</v>
      </c>
      <c r="H60" s="15">
        <f>SUM(H61:H63)</f>
        <v>800310</v>
      </c>
      <c r="I60" s="15">
        <f>SUM(I61:I63)</f>
        <v>406470</v>
      </c>
    </row>
    <row r="61" spans="1:9" ht="12.75">
      <c r="A61" s="269"/>
      <c r="B61" s="256"/>
      <c r="C61" s="256"/>
      <c r="D61" s="256"/>
      <c r="E61" s="251"/>
      <c r="F61" s="251"/>
      <c r="G61" s="11" t="s">
        <v>55</v>
      </c>
      <c r="H61" s="16">
        <v>29900</v>
      </c>
      <c r="I61" s="16">
        <v>15850</v>
      </c>
    </row>
    <row r="62" spans="1:9" ht="12.75">
      <c r="A62" s="269"/>
      <c r="B62" s="257"/>
      <c r="C62" s="256"/>
      <c r="D62" s="256"/>
      <c r="E62" s="251"/>
      <c r="F62" s="251"/>
      <c r="G62" s="11" t="s">
        <v>57</v>
      </c>
      <c r="H62" s="16">
        <v>0</v>
      </c>
      <c r="I62" s="16">
        <v>0</v>
      </c>
    </row>
    <row r="63" spans="1:9" ht="25.5">
      <c r="A63" s="269"/>
      <c r="B63" s="7" t="s">
        <v>86</v>
      </c>
      <c r="C63" s="256"/>
      <c r="D63" s="256"/>
      <c r="E63" s="251"/>
      <c r="F63" s="251"/>
      <c r="G63" s="13" t="s">
        <v>59</v>
      </c>
      <c r="H63" s="16">
        <v>770410</v>
      </c>
      <c r="I63" s="16">
        <v>390620</v>
      </c>
    </row>
    <row r="64" spans="1:9" ht="12.75">
      <c r="A64" s="269"/>
      <c r="B64" s="255" t="s">
        <v>87</v>
      </c>
      <c r="C64" s="256"/>
      <c r="D64" s="256"/>
      <c r="E64" s="251"/>
      <c r="F64" s="251"/>
      <c r="G64" s="9" t="s">
        <v>60</v>
      </c>
      <c r="H64" s="15">
        <f>SUM(H65:H68)</f>
        <v>0</v>
      </c>
      <c r="I64" s="15">
        <f>SUM(I65:I68)</f>
        <v>0</v>
      </c>
    </row>
    <row r="65" spans="1:9" ht="12.75">
      <c r="A65" s="269"/>
      <c r="B65" s="256"/>
      <c r="C65" s="256"/>
      <c r="D65" s="256"/>
      <c r="E65" s="251"/>
      <c r="F65" s="251"/>
      <c r="G65" s="11" t="s">
        <v>55</v>
      </c>
      <c r="H65" s="16">
        <v>0</v>
      </c>
      <c r="I65" s="16">
        <v>0</v>
      </c>
    </row>
    <row r="66" spans="1:9" ht="12.75">
      <c r="A66" s="269"/>
      <c r="B66" s="256"/>
      <c r="C66" s="256"/>
      <c r="D66" s="256"/>
      <c r="E66" s="251"/>
      <c r="F66" s="251"/>
      <c r="G66" s="11" t="s">
        <v>57</v>
      </c>
      <c r="H66" s="16">
        <v>0</v>
      </c>
      <c r="I66" s="16">
        <v>0</v>
      </c>
    </row>
    <row r="67" spans="1:9" ht="25.5">
      <c r="A67" s="269"/>
      <c r="B67" s="256"/>
      <c r="C67" s="256"/>
      <c r="D67" s="256"/>
      <c r="E67" s="251"/>
      <c r="F67" s="251"/>
      <c r="G67" s="13" t="s">
        <v>59</v>
      </c>
      <c r="H67" s="16">
        <v>0</v>
      </c>
      <c r="I67" s="16">
        <v>0</v>
      </c>
    </row>
    <row r="68" spans="1:9" ht="38.25">
      <c r="A68" s="270"/>
      <c r="B68" s="257"/>
      <c r="C68" s="257"/>
      <c r="D68" s="257"/>
      <c r="E68" s="252"/>
      <c r="F68" s="252"/>
      <c r="G68" s="7" t="s">
        <v>61</v>
      </c>
      <c r="H68" s="16">
        <v>0</v>
      </c>
      <c r="I68" s="16">
        <v>0</v>
      </c>
    </row>
    <row r="69" spans="1:9" ht="12.75">
      <c r="A69" s="268" t="s">
        <v>92</v>
      </c>
      <c r="B69" s="264" t="s">
        <v>93</v>
      </c>
      <c r="C69" s="250">
        <v>2012</v>
      </c>
      <c r="D69" s="255" t="s">
        <v>98</v>
      </c>
      <c r="E69" s="250">
        <v>921</v>
      </c>
      <c r="F69" s="250">
        <v>92195</v>
      </c>
      <c r="G69" s="9" t="s">
        <v>51</v>
      </c>
      <c r="H69" s="15">
        <f>SUM(H70+H74)</f>
        <v>23594</v>
      </c>
      <c r="I69" s="15">
        <f>SUM(I70+I74)</f>
        <v>23594</v>
      </c>
    </row>
    <row r="70" spans="1:9" ht="12.75">
      <c r="A70" s="269"/>
      <c r="B70" s="256"/>
      <c r="C70" s="253"/>
      <c r="D70" s="256"/>
      <c r="E70" s="251"/>
      <c r="F70" s="251"/>
      <c r="G70" s="9" t="s">
        <v>53</v>
      </c>
      <c r="H70" s="15">
        <f>SUM(H71:H73)</f>
        <v>23594</v>
      </c>
      <c r="I70" s="15">
        <f>SUM(I71:I73)</f>
        <v>23594</v>
      </c>
    </row>
    <row r="71" spans="1:9" ht="12.75">
      <c r="A71" s="269"/>
      <c r="B71" s="256"/>
      <c r="C71" s="253"/>
      <c r="D71" s="256"/>
      <c r="E71" s="251"/>
      <c r="F71" s="251"/>
      <c r="G71" s="11" t="s">
        <v>55</v>
      </c>
      <c r="H71" s="16">
        <v>5707</v>
      </c>
      <c r="I71" s="16">
        <f>H71</f>
        <v>5707</v>
      </c>
    </row>
    <row r="72" spans="1:9" ht="12.75">
      <c r="A72" s="269"/>
      <c r="B72" s="257"/>
      <c r="C72" s="253"/>
      <c r="D72" s="256"/>
      <c r="E72" s="251"/>
      <c r="F72" s="251"/>
      <c r="G72" s="11" t="s">
        <v>57</v>
      </c>
      <c r="H72" s="16">
        <v>0</v>
      </c>
      <c r="I72" s="16">
        <v>0</v>
      </c>
    </row>
    <row r="73" spans="1:9" ht="25.5">
      <c r="A73" s="269"/>
      <c r="B73" s="18" t="s">
        <v>94</v>
      </c>
      <c r="C73" s="253"/>
      <c r="D73" s="256"/>
      <c r="E73" s="251"/>
      <c r="F73" s="251"/>
      <c r="G73" s="13" t="s">
        <v>59</v>
      </c>
      <c r="H73" s="16">
        <v>17887</v>
      </c>
      <c r="I73" s="16">
        <f>H73</f>
        <v>17887</v>
      </c>
    </row>
    <row r="74" spans="1:9" ht="12.75">
      <c r="A74" s="269"/>
      <c r="B74" s="8" t="s">
        <v>95</v>
      </c>
      <c r="C74" s="253"/>
      <c r="D74" s="256"/>
      <c r="E74" s="251"/>
      <c r="F74" s="251"/>
      <c r="G74" s="9" t="s">
        <v>60</v>
      </c>
      <c r="H74" s="15">
        <f>SUM(H75:H78)</f>
        <v>0</v>
      </c>
      <c r="I74" s="15">
        <f>SUM(I75:I78)</f>
        <v>0</v>
      </c>
    </row>
    <row r="75" spans="1:9" ht="12.75">
      <c r="A75" s="269"/>
      <c r="B75" s="278" t="s">
        <v>96</v>
      </c>
      <c r="C75" s="253"/>
      <c r="D75" s="256"/>
      <c r="E75" s="251"/>
      <c r="F75" s="251"/>
      <c r="G75" s="11" t="s">
        <v>55</v>
      </c>
      <c r="H75" s="16">
        <v>0</v>
      </c>
      <c r="I75" s="16">
        <v>0</v>
      </c>
    </row>
    <row r="76" spans="1:9" ht="12.75">
      <c r="A76" s="269"/>
      <c r="B76" s="278"/>
      <c r="C76" s="253"/>
      <c r="D76" s="256"/>
      <c r="E76" s="251"/>
      <c r="F76" s="251"/>
      <c r="G76" s="11" t="s">
        <v>57</v>
      </c>
      <c r="H76" s="16">
        <v>0</v>
      </c>
      <c r="I76" s="16">
        <v>0</v>
      </c>
    </row>
    <row r="77" spans="1:9" ht="24" customHeight="1">
      <c r="A77" s="269"/>
      <c r="B77" s="278"/>
      <c r="C77" s="253"/>
      <c r="D77" s="256"/>
      <c r="E77" s="251"/>
      <c r="F77" s="251"/>
      <c r="G77" s="13" t="s">
        <v>59</v>
      </c>
      <c r="H77" s="16">
        <v>0</v>
      </c>
      <c r="I77" s="16">
        <v>0</v>
      </c>
    </row>
    <row r="78" spans="1:9" ht="101.25" customHeight="1">
      <c r="A78" s="270"/>
      <c r="B78" s="28" t="s">
        <v>97</v>
      </c>
      <c r="C78" s="254"/>
      <c r="D78" s="257"/>
      <c r="E78" s="252"/>
      <c r="F78" s="252"/>
      <c r="G78" s="7" t="s">
        <v>61</v>
      </c>
      <c r="H78" s="16">
        <v>0</v>
      </c>
      <c r="I78" s="16">
        <v>0</v>
      </c>
    </row>
    <row r="79" spans="1:9" ht="30" customHeight="1">
      <c r="A79" s="268" t="s">
        <v>154</v>
      </c>
      <c r="B79" s="264" t="s">
        <v>226</v>
      </c>
      <c r="C79" s="250" t="s">
        <v>229</v>
      </c>
      <c r="D79" s="255" t="s">
        <v>49</v>
      </c>
      <c r="E79" s="250">
        <v>700</v>
      </c>
      <c r="F79" s="250">
        <v>70005</v>
      </c>
      <c r="G79" s="9" t="s">
        <v>51</v>
      </c>
      <c r="H79" s="15">
        <f>SUM(H80+H84)</f>
        <v>6466114</v>
      </c>
      <c r="I79" s="15">
        <f>SUM(I80+I84)</f>
        <v>15000</v>
      </c>
    </row>
    <row r="80" spans="1:9" ht="30" customHeight="1">
      <c r="A80" s="269"/>
      <c r="B80" s="256"/>
      <c r="C80" s="253"/>
      <c r="D80" s="256"/>
      <c r="E80" s="251"/>
      <c r="F80" s="251"/>
      <c r="G80" s="9" t="s">
        <v>53</v>
      </c>
      <c r="H80" s="15">
        <f>SUM(H81:H83)</f>
        <v>0</v>
      </c>
      <c r="I80" s="15">
        <f>SUM(I81:I83)</f>
        <v>0</v>
      </c>
    </row>
    <row r="81" spans="1:9" ht="30" customHeight="1">
      <c r="A81" s="269"/>
      <c r="B81" s="256"/>
      <c r="C81" s="253"/>
      <c r="D81" s="256"/>
      <c r="E81" s="251"/>
      <c r="F81" s="251"/>
      <c r="G81" s="11" t="s">
        <v>55</v>
      </c>
      <c r="H81" s="16">
        <v>0</v>
      </c>
      <c r="I81" s="16">
        <f>H81</f>
        <v>0</v>
      </c>
    </row>
    <row r="82" spans="1:9" ht="30" customHeight="1">
      <c r="A82" s="269"/>
      <c r="B82" s="257"/>
      <c r="C82" s="253"/>
      <c r="D82" s="256"/>
      <c r="E82" s="251"/>
      <c r="F82" s="251"/>
      <c r="G82" s="11" t="s">
        <v>57</v>
      </c>
      <c r="H82" s="16">
        <v>0</v>
      </c>
      <c r="I82" s="16">
        <v>0</v>
      </c>
    </row>
    <row r="83" spans="1:9" ht="30" customHeight="1">
      <c r="A83" s="269"/>
      <c r="B83" s="264" t="s">
        <v>227</v>
      </c>
      <c r="C83" s="253"/>
      <c r="D83" s="256"/>
      <c r="E83" s="251"/>
      <c r="F83" s="251"/>
      <c r="G83" s="13" t="s">
        <v>59</v>
      </c>
      <c r="H83" s="16">
        <v>0</v>
      </c>
      <c r="I83" s="16">
        <f>H83</f>
        <v>0</v>
      </c>
    </row>
    <row r="84" spans="1:9" ht="30" customHeight="1">
      <c r="A84" s="269"/>
      <c r="B84" s="265"/>
      <c r="C84" s="253"/>
      <c r="D84" s="256"/>
      <c r="E84" s="251"/>
      <c r="F84" s="251"/>
      <c r="G84" s="9" t="s">
        <v>60</v>
      </c>
      <c r="H84" s="15">
        <f>SUM(H85:H88)</f>
        <v>6466114</v>
      </c>
      <c r="I84" s="15">
        <f>SUM(I85:I88)</f>
        <v>15000</v>
      </c>
    </row>
    <row r="85" spans="1:9" ht="30" customHeight="1">
      <c r="A85" s="269"/>
      <c r="B85" s="265" t="s">
        <v>228</v>
      </c>
      <c r="C85" s="253"/>
      <c r="D85" s="256"/>
      <c r="E85" s="251"/>
      <c r="F85" s="251"/>
      <c r="G85" s="11" t="s">
        <v>55</v>
      </c>
      <c r="H85" s="16">
        <v>3233058</v>
      </c>
      <c r="I85" s="16">
        <v>7500</v>
      </c>
    </row>
    <row r="86" spans="1:9" ht="30" customHeight="1">
      <c r="A86" s="269"/>
      <c r="B86" s="265"/>
      <c r="C86" s="253"/>
      <c r="D86" s="256"/>
      <c r="E86" s="251"/>
      <c r="F86" s="251"/>
      <c r="G86" s="11" t="s">
        <v>57</v>
      </c>
      <c r="H86" s="16">
        <v>0</v>
      </c>
      <c r="I86" s="16">
        <v>0</v>
      </c>
    </row>
    <row r="87" spans="1:9" ht="30" customHeight="1">
      <c r="A87" s="269"/>
      <c r="B87" s="110"/>
      <c r="C87" s="253"/>
      <c r="D87" s="256"/>
      <c r="E87" s="251"/>
      <c r="F87" s="251"/>
      <c r="G87" s="13" t="s">
        <v>59</v>
      </c>
      <c r="H87" s="16">
        <v>3233056</v>
      </c>
      <c r="I87" s="16">
        <v>7500</v>
      </c>
    </row>
    <row r="88" spans="1:9" ht="39" customHeight="1">
      <c r="A88" s="270"/>
      <c r="B88" s="28"/>
      <c r="C88" s="254"/>
      <c r="D88" s="257"/>
      <c r="E88" s="252"/>
      <c r="F88" s="252"/>
      <c r="G88" s="7" t="s">
        <v>61</v>
      </c>
      <c r="H88" s="16">
        <v>0</v>
      </c>
      <c r="I88" s="16">
        <v>0</v>
      </c>
    </row>
    <row r="89" spans="1:9" ht="15.75">
      <c r="A89" s="19"/>
      <c r="B89" s="20" t="s">
        <v>88</v>
      </c>
      <c r="C89" s="275"/>
      <c r="D89" s="276"/>
      <c r="E89" s="276"/>
      <c r="F89" s="276"/>
      <c r="G89" s="277"/>
      <c r="H89" s="21">
        <f>H90+H96</f>
        <v>23247503</v>
      </c>
      <c r="I89" s="21">
        <f>I90+I96</f>
        <v>7322976</v>
      </c>
    </row>
    <row r="90" spans="1:9" ht="12.75" customHeight="1">
      <c r="A90" s="17"/>
      <c r="B90" s="9" t="s">
        <v>53</v>
      </c>
      <c r="C90" s="258"/>
      <c r="D90" s="259"/>
      <c r="E90" s="259"/>
      <c r="F90" s="259"/>
      <c r="G90" s="260"/>
      <c r="H90" s="15">
        <f>H60+H50+H39+H29+H19+H9+H70+H80</f>
        <v>5584987</v>
      </c>
      <c r="I90" s="15">
        <f>I60+I50+I39+I29+I19+I9+I70+I80</f>
        <v>3169313</v>
      </c>
    </row>
    <row r="91" spans="1:9" ht="12.75">
      <c r="A91" s="17"/>
      <c r="B91" s="11" t="s">
        <v>55</v>
      </c>
      <c r="C91" s="261"/>
      <c r="D91" s="262"/>
      <c r="E91" s="262"/>
      <c r="F91" s="262"/>
      <c r="G91" s="263"/>
      <c r="H91" s="16">
        <f>H61+H51+H40+H30+H20+H10+H71+H81</f>
        <v>137170</v>
      </c>
      <c r="I91" s="16">
        <f>I61+I51+I40+I30+I20+I10+I71+I81</f>
        <v>46574</v>
      </c>
    </row>
    <row r="92" spans="1:9" ht="12.75">
      <c r="A92" s="17"/>
      <c r="B92" s="11" t="s">
        <v>57</v>
      </c>
      <c r="C92" s="261"/>
      <c r="D92" s="262"/>
      <c r="E92" s="262"/>
      <c r="F92" s="262"/>
      <c r="G92" s="263"/>
      <c r="H92" s="16">
        <f>H62+H52+H41+H31+H21+H11</f>
        <v>904468</v>
      </c>
      <c r="I92" s="16">
        <f>I62+I52+I41+I31+I21+I11</f>
        <v>761125</v>
      </c>
    </row>
    <row r="93" spans="1:9" ht="42.75" customHeight="1">
      <c r="A93" s="17"/>
      <c r="B93" s="13" t="s">
        <v>59</v>
      </c>
      <c r="C93" s="261"/>
      <c r="D93" s="262"/>
      <c r="E93" s="262"/>
      <c r="F93" s="262"/>
      <c r="G93" s="263"/>
      <c r="H93" s="16">
        <f>H63+H53+H42+H32+H22+H12+H73+H83</f>
        <v>4543349</v>
      </c>
      <c r="I93" s="16">
        <f>I63+I53+I42+I32+I22+I12+I73+I83</f>
        <v>2361614</v>
      </c>
    </row>
    <row r="94" spans="1:9" ht="56.25" customHeight="1">
      <c r="A94" s="17"/>
      <c r="B94" s="7" t="s">
        <v>61</v>
      </c>
      <c r="C94" s="261"/>
      <c r="D94" s="262"/>
      <c r="E94" s="262"/>
      <c r="F94" s="262"/>
      <c r="G94" s="263"/>
      <c r="H94" s="16">
        <v>0</v>
      </c>
      <c r="I94" s="16">
        <v>0</v>
      </c>
    </row>
    <row r="95" spans="1:9" ht="12.75">
      <c r="A95" s="17"/>
      <c r="B95" s="22"/>
      <c r="C95" s="261"/>
      <c r="D95" s="262"/>
      <c r="E95" s="262"/>
      <c r="F95" s="262"/>
      <c r="G95" s="263"/>
      <c r="H95" s="16"/>
      <c r="I95" s="16"/>
    </row>
    <row r="96" spans="1:9" ht="12.75">
      <c r="A96" s="17"/>
      <c r="B96" s="23" t="s">
        <v>60</v>
      </c>
      <c r="C96" s="258"/>
      <c r="D96" s="259"/>
      <c r="E96" s="259"/>
      <c r="F96" s="259"/>
      <c r="G96" s="260"/>
      <c r="H96" s="15">
        <f>H64+H54+H43+H33+H23+H13+H84</f>
        <v>17662516</v>
      </c>
      <c r="I96" s="15">
        <f>I64+I54+I43+I33+I23+I13+I84</f>
        <v>4153663</v>
      </c>
    </row>
    <row r="97" spans="1:9" ht="12.75">
      <c r="A97" s="17"/>
      <c r="B97" s="24" t="s">
        <v>55</v>
      </c>
      <c r="C97" s="261"/>
      <c r="D97" s="262"/>
      <c r="E97" s="262"/>
      <c r="F97" s="262"/>
      <c r="G97" s="263"/>
      <c r="H97" s="16">
        <f>H65+H55+H44+H34+H24+H14+H85</f>
        <v>5393402</v>
      </c>
      <c r="I97" s="16">
        <f>I65+I55+I44+I34+I24+I14+I85</f>
        <v>1412497</v>
      </c>
    </row>
    <row r="98" spans="1:9" ht="12.75">
      <c r="A98" s="17"/>
      <c r="B98" s="24" t="s">
        <v>57</v>
      </c>
      <c r="C98" s="261"/>
      <c r="D98" s="271"/>
      <c r="E98" s="271"/>
      <c r="F98" s="271"/>
      <c r="G98" s="272"/>
      <c r="H98" s="16">
        <f aca="true" t="shared" si="0" ref="H98:I100">H66+H56+H45+H35+H25+H15</f>
        <v>768789</v>
      </c>
      <c r="I98" s="16">
        <f t="shared" si="0"/>
        <v>0</v>
      </c>
    </row>
    <row r="99" spans="1:9" ht="41.25" customHeight="1">
      <c r="A99" s="17"/>
      <c r="B99" s="25" t="s">
        <v>59</v>
      </c>
      <c r="C99" s="261"/>
      <c r="D99" s="271"/>
      <c r="E99" s="271"/>
      <c r="F99" s="271"/>
      <c r="G99" s="272"/>
      <c r="H99" s="16">
        <f>H67+H57+H46+H36+H26+H16+H87</f>
        <v>11500325</v>
      </c>
      <c r="I99" s="16">
        <f>I67+I57+I46+I36+I26+I16+I87</f>
        <v>2741166</v>
      </c>
    </row>
    <row r="100" spans="1:9" ht="54" customHeight="1">
      <c r="A100" s="17"/>
      <c r="B100" s="22" t="s">
        <v>61</v>
      </c>
      <c r="C100" s="273"/>
      <c r="D100" s="274"/>
      <c r="E100" s="274"/>
      <c r="F100" s="274"/>
      <c r="G100" s="274"/>
      <c r="H100" s="16">
        <f t="shared" si="0"/>
        <v>0</v>
      </c>
      <c r="I100" s="16">
        <f t="shared" si="0"/>
        <v>0</v>
      </c>
    </row>
    <row r="101" spans="1:9" ht="12.75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 ht="29.25" customHeight="1">
      <c r="A102" s="27" t="s">
        <v>89</v>
      </c>
      <c r="B102" s="266" t="s">
        <v>90</v>
      </c>
      <c r="C102" s="266"/>
      <c r="D102" s="266"/>
      <c r="E102" s="266"/>
      <c r="F102" s="266"/>
      <c r="G102" s="266"/>
      <c r="H102" s="266"/>
      <c r="I102" s="266"/>
    </row>
  </sheetData>
  <sheetProtection/>
  <mergeCells count="80">
    <mergeCell ref="D8:D17"/>
    <mergeCell ref="E8:E17"/>
    <mergeCell ref="G5:H5"/>
    <mergeCell ref="I5:I6"/>
    <mergeCell ref="F8:F17"/>
    <mergeCell ref="D5:D6"/>
    <mergeCell ref="E5:E6"/>
    <mergeCell ref="F5:F6"/>
    <mergeCell ref="A5:A6"/>
    <mergeCell ref="B5:B6"/>
    <mergeCell ref="A18:A27"/>
    <mergeCell ref="C18:C27"/>
    <mergeCell ref="A8:A17"/>
    <mergeCell ref="C8:C17"/>
    <mergeCell ref="B12:B17"/>
    <mergeCell ref="C5:C6"/>
    <mergeCell ref="A28:A37"/>
    <mergeCell ref="B28:B31"/>
    <mergeCell ref="C28:C37"/>
    <mergeCell ref="D28:D37"/>
    <mergeCell ref="B34:B37"/>
    <mergeCell ref="E38:E48"/>
    <mergeCell ref="A38:A48"/>
    <mergeCell ref="D38:D48"/>
    <mergeCell ref="F38:F48"/>
    <mergeCell ref="F18:F27"/>
    <mergeCell ref="B19:B20"/>
    <mergeCell ref="B21:B27"/>
    <mergeCell ref="E28:E37"/>
    <mergeCell ref="F28:F37"/>
    <mergeCell ref="D18:D27"/>
    <mergeCell ref="E18:E27"/>
    <mergeCell ref="B38:B48"/>
    <mergeCell ref="C38:C48"/>
    <mergeCell ref="G47:G48"/>
    <mergeCell ref="H47:H48"/>
    <mergeCell ref="I47:I48"/>
    <mergeCell ref="A49:A58"/>
    <mergeCell ref="B49:B52"/>
    <mergeCell ref="C49:C58"/>
    <mergeCell ref="D49:D58"/>
    <mergeCell ref="E49:E58"/>
    <mergeCell ref="F49:F58"/>
    <mergeCell ref="B56:B58"/>
    <mergeCell ref="E59:E68"/>
    <mergeCell ref="F59:F68"/>
    <mergeCell ref="B64:B68"/>
    <mergeCell ref="A79:A88"/>
    <mergeCell ref="B79:B82"/>
    <mergeCell ref="A59:A68"/>
    <mergeCell ref="B59:B62"/>
    <mergeCell ref="C59:C68"/>
    <mergeCell ref="D59:D68"/>
    <mergeCell ref="B75:B77"/>
    <mergeCell ref="C98:G98"/>
    <mergeCell ref="C99:G99"/>
    <mergeCell ref="C100:G100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B83:B84"/>
    <mergeCell ref="B85:B86"/>
    <mergeCell ref="B102:I102"/>
    <mergeCell ref="A1:I3"/>
    <mergeCell ref="A69:A78"/>
    <mergeCell ref="B69:B72"/>
    <mergeCell ref="C69:C78"/>
    <mergeCell ref="D69:D78"/>
    <mergeCell ref="E69:E78"/>
    <mergeCell ref="F69:F78"/>
    <mergeCell ref="C79:C88"/>
    <mergeCell ref="D79:D88"/>
    <mergeCell ref="E79:E88"/>
    <mergeCell ref="F79:F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Header>&amp;RZałącznik nr &amp;A
do uchwały Rady Powiatu w Opatowie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view="pageLayout" workbookViewId="0" topLeftCell="A19">
      <selection activeCell="A2" sqref="A2:D27"/>
    </sheetView>
  </sheetViews>
  <sheetFormatPr defaultColWidth="9.33203125" defaultRowHeight="12.75"/>
  <cols>
    <col min="1" max="1" width="9.33203125" style="89" customWidth="1"/>
    <col min="2" max="2" width="69.33203125" style="89" customWidth="1"/>
    <col min="3" max="3" width="18" style="89" customWidth="1"/>
    <col min="4" max="4" width="19.5" style="89" customWidth="1"/>
    <col min="5" max="16384" width="9.33203125" style="89" customWidth="1"/>
  </cols>
  <sheetData>
    <row r="2" spans="1:4" ht="18">
      <c r="A2" s="303" t="s">
        <v>189</v>
      </c>
      <c r="B2" s="303"/>
      <c r="C2" s="303"/>
      <c r="D2" s="303"/>
    </row>
    <row r="3" spans="1:4" ht="12.75">
      <c r="A3" s="111"/>
      <c r="B3" s="86"/>
      <c r="C3" s="86"/>
      <c r="D3" s="86"/>
    </row>
    <row r="4" spans="1:8" ht="12.75">
      <c r="A4" s="86"/>
      <c r="B4" s="86"/>
      <c r="C4" s="86"/>
      <c r="D4" s="112" t="s">
        <v>0</v>
      </c>
      <c r="H4" s="113"/>
    </row>
    <row r="5" spans="1:8" s="138" customFormat="1" ht="12.75">
      <c r="A5" s="248" t="s">
        <v>133</v>
      </c>
      <c r="B5" s="248" t="s">
        <v>190</v>
      </c>
      <c r="C5" s="249" t="s">
        <v>191</v>
      </c>
      <c r="D5" s="249" t="s">
        <v>192</v>
      </c>
      <c r="H5" s="26"/>
    </row>
    <row r="6" spans="1:8" s="138" customFormat="1" ht="12.75">
      <c r="A6" s="248"/>
      <c r="B6" s="248"/>
      <c r="C6" s="248"/>
      <c r="D6" s="249"/>
      <c r="H6" s="26"/>
    </row>
    <row r="7" spans="1:8" s="138" customFormat="1" ht="12.75">
      <c r="A7" s="248"/>
      <c r="B7" s="248"/>
      <c r="C7" s="248"/>
      <c r="D7" s="249"/>
      <c r="H7" s="26"/>
    </row>
    <row r="8" spans="1:4" ht="10.5" customHeight="1">
      <c r="A8" s="114">
        <v>1</v>
      </c>
      <c r="B8" s="114">
        <v>2</v>
      </c>
      <c r="C8" s="114">
        <v>3</v>
      </c>
      <c r="D8" s="114">
        <v>4</v>
      </c>
    </row>
    <row r="9" spans="1:4" ht="30" customHeight="1">
      <c r="A9" s="302" t="s">
        <v>193</v>
      </c>
      <c r="B9" s="302"/>
      <c r="C9" s="115"/>
      <c r="D9" s="116">
        <f>SUM(D10:D18)</f>
        <v>1301113</v>
      </c>
    </row>
    <row r="10" spans="1:4" ht="30" customHeight="1">
      <c r="A10" s="115" t="s">
        <v>46</v>
      </c>
      <c r="B10" s="117" t="s">
        <v>194</v>
      </c>
      <c r="C10" s="115" t="s">
        <v>195</v>
      </c>
      <c r="D10" s="118">
        <v>0</v>
      </c>
    </row>
    <row r="11" spans="1:4" ht="30" customHeight="1">
      <c r="A11" s="115" t="s">
        <v>62</v>
      </c>
      <c r="B11" s="117" t="s">
        <v>196</v>
      </c>
      <c r="C11" s="115" t="s">
        <v>195</v>
      </c>
      <c r="D11" s="118">
        <v>0</v>
      </c>
    </row>
    <row r="12" spans="1:4" ht="30" customHeight="1">
      <c r="A12" s="115" t="s">
        <v>66</v>
      </c>
      <c r="B12" s="119" t="s">
        <v>197</v>
      </c>
      <c r="C12" s="115" t="s">
        <v>198</v>
      </c>
      <c r="D12" s="118">
        <v>0</v>
      </c>
    </row>
    <row r="13" spans="1:4" ht="30" customHeight="1">
      <c r="A13" s="115" t="s">
        <v>71</v>
      </c>
      <c r="B13" s="117" t="s">
        <v>199</v>
      </c>
      <c r="C13" s="115" t="s">
        <v>200</v>
      </c>
      <c r="D13" s="118">
        <v>0</v>
      </c>
    </row>
    <row r="14" spans="1:4" ht="30" customHeight="1">
      <c r="A14" s="115" t="s">
        <v>74</v>
      </c>
      <c r="B14" s="117" t="s">
        <v>201</v>
      </c>
      <c r="C14" s="115" t="s">
        <v>202</v>
      </c>
      <c r="D14" s="118">
        <v>0</v>
      </c>
    </row>
    <row r="15" spans="1:4" ht="30" customHeight="1">
      <c r="A15" s="115" t="s">
        <v>82</v>
      </c>
      <c r="B15" s="117" t="s">
        <v>203</v>
      </c>
      <c r="C15" s="115" t="s">
        <v>204</v>
      </c>
      <c r="D15" s="118">
        <v>0</v>
      </c>
    </row>
    <row r="16" spans="1:4" ht="30" customHeight="1">
      <c r="A16" s="115" t="s">
        <v>92</v>
      </c>
      <c r="B16" s="117" t="s">
        <v>205</v>
      </c>
      <c r="C16" s="115" t="s">
        <v>206</v>
      </c>
      <c r="D16" s="118">
        <v>0</v>
      </c>
    </row>
    <row r="17" spans="1:4" ht="30" customHeight="1">
      <c r="A17" s="115" t="s">
        <v>154</v>
      </c>
      <c r="B17" s="117" t="s">
        <v>207</v>
      </c>
      <c r="C17" s="115" t="s">
        <v>208</v>
      </c>
      <c r="D17" s="118">
        <v>1301113</v>
      </c>
    </row>
    <row r="18" spans="1:4" ht="30" customHeight="1">
      <c r="A18" s="115" t="s">
        <v>156</v>
      </c>
      <c r="B18" s="117" t="s">
        <v>209</v>
      </c>
      <c r="C18" s="115" t="s">
        <v>210</v>
      </c>
      <c r="D18" s="118">
        <v>0</v>
      </c>
    </row>
    <row r="19" spans="1:4" ht="30" customHeight="1">
      <c r="A19" s="302" t="s">
        <v>211</v>
      </c>
      <c r="B19" s="302"/>
      <c r="C19" s="115"/>
      <c r="D19" s="116">
        <f>SUM(D20:D26)</f>
        <v>499992</v>
      </c>
    </row>
    <row r="20" spans="1:4" ht="30" customHeight="1">
      <c r="A20" s="115" t="s">
        <v>46</v>
      </c>
      <c r="B20" s="117" t="s">
        <v>212</v>
      </c>
      <c r="C20" s="115" t="s">
        <v>213</v>
      </c>
      <c r="D20" s="120">
        <v>0</v>
      </c>
    </row>
    <row r="21" spans="1:4" ht="30" customHeight="1">
      <c r="A21" s="115" t="s">
        <v>214</v>
      </c>
      <c r="B21" s="119" t="s">
        <v>215</v>
      </c>
      <c r="C21" s="115" t="s">
        <v>213</v>
      </c>
      <c r="D21" s="120">
        <v>499992</v>
      </c>
    </row>
    <row r="22" spans="1:4" ht="30" customHeight="1">
      <c r="A22" s="115" t="s">
        <v>62</v>
      </c>
      <c r="B22" s="117" t="s">
        <v>216</v>
      </c>
      <c r="C22" s="115" t="s">
        <v>213</v>
      </c>
      <c r="D22" s="118">
        <v>0</v>
      </c>
    </row>
    <row r="23" spans="1:4" ht="30" customHeight="1">
      <c r="A23" s="115" t="s">
        <v>66</v>
      </c>
      <c r="B23" s="119" t="s">
        <v>217</v>
      </c>
      <c r="C23" s="115" t="s">
        <v>218</v>
      </c>
      <c r="D23" s="118">
        <v>0</v>
      </c>
    </row>
    <row r="24" spans="1:4" ht="30" customHeight="1">
      <c r="A24" s="115" t="s">
        <v>71</v>
      </c>
      <c r="B24" s="117" t="s">
        <v>219</v>
      </c>
      <c r="C24" s="115" t="s">
        <v>220</v>
      </c>
      <c r="D24" s="118">
        <v>0</v>
      </c>
    </row>
    <row r="25" spans="1:4" ht="30" customHeight="1">
      <c r="A25" s="115" t="s">
        <v>74</v>
      </c>
      <c r="B25" s="117" t="s">
        <v>221</v>
      </c>
      <c r="C25" s="115" t="s">
        <v>210</v>
      </c>
      <c r="D25" s="118">
        <v>0</v>
      </c>
    </row>
    <row r="26" spans="1:4" ht="30" customHeight="1">
      <c r="A26" s="115" t="s">
        <v>82</v>
      </c>
      <c r="B26" s="119" t="s">
        <v>222</v>
      </c>
      <c r="C26" s="115" t="s">
        <v>223</v>
      </c>
      <c r="D26" s="118">
        <v>0</v>
      </c>
    </row>
    <row r="27" spans="1:4" ht="30" customHeight="1">
      <c r="A27" s="115" t="s">
        <v>92</v>
      </c>
      <c r="B27" s="119" t="s">
        <v>224</v>
      </c>
      <c r="C27" s="115" t="s">
        <v>225</v>
      </c>
      <c r="D27" s="118">
        <v>0</v>
      </c>
    </row>
  </sheetData>
  <sheetProtection/>
  <mergeCells count="7">
    <mergeCell ref="A19:B19"/>
    <mergeCell ref="A2:D2"/>
    <mergeCell ref="A5:A7"/>
    <mergeCell ref="B5:B7"/>
    <mergeCell ref="C5:C7"/>
    <mergeCell ref="D5:D7"/>
    <mergeCell ref="A9:B9"/>
  </mergeCells>
  <printOptions/>
  <pageMargins left="0.7" right="0.7" top="0.75" bottom="0.75" header="0.3" footer="0.3"/>
  <pageSetup horizontalDpi="600" verticalDpi="600" orientation="portrait" paperSize="9" scale="95" r:id="rId1"/>
  <headerFooter>
    <oddHeader>&amp;RZałącznik nr &amp;A
do uchwały Rady Powiatu w Opatowie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Q32"/>
  <sheetViews>
    <sheetView view="pageLayout" zoomScaleNormal="110" workbookViewId="0" topLeftCell="A1">
      <selection activeCell="J16" sqref="J16"/>
    </sheetView>
  </sheetViews>
  <sheetFormatPr defaultColWidth="9.33203125" defaultRowHeight="12.75"/>
  <cols>
    <col min="1" max="3" width="10.83203125" style="0" customWidth="1"/>
    <col min="4" max="10" width="15.83203125" style="0" customWidth="1"/>
    <col min="11" max="16" width="10.83203125" style="0" customWidth="1"/>
  </cols>
  <sheetData>
    <row r="3" spans="1:17" ht="18">
      <c r="A3" s="235" t="s">
        <v>99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54"/>
    </row>
    <row r="4" spans="1:17" ht="18">
      <c r="A4" s="55"/>
      <c r="B4" s="55"/>
      <c r="C4" s="55"/>
      <c r="D4" s="55"/>
      <c r="E4" s="55"/>
      <c r="F4" s="55"/>
      <c r="G4" s="55"/>
      <c r="H4" s="56"/>
      <c r="I4" s="56"/>
      <c r="J4" s="56"/>
      <c r="K4" s="57"/>
      <c r="L4" s="57"/>
      <c r="M4" s="57"/>
      <c r="N4" s="57"/>
      <c r="O4" s="57"/>
      <c r="P4" s="57"/>
      <c r="Q4" s="57"/>
    </row>
    <row r="5" spans="1:17" ht="12.75">
      <c r="A5" s="58"/>
      <c r="B5" s="58"/>
      <c r="C5" s="58"/>
      <c r="D5" s="58"/>
      <c r="E5" s="58"/>
      <c r="F5" s="58"/>
      <c r="G5" s="59"/>
      <c r="H5" s="59"/>
      <c r="I5" s="59"/>
      <c r="J5" s="59"/>
      <c r="K5" s="59"/>
      <c r="L5" s="60"/>
      <c r="M5" s="60"/>
      <c r="N5" s="60"/>
      <c r="O5" s="60"/>
      <c r="P5" s="61" t="s">
        <v>100</v>
      </c>
      <c r="Q5" s="51"/>
    </row>
    <row r="6" spans="1:17" ht="12.75">
      <c r="A6" s="313" t="s">
        <v>1</v>
      </c>
      <c r="B6" s="313" t="s">
        <v>2</v>
      </c>
      <c r="C6" s="313" t="s">
        <v>3</v>
      </c>
      <c r="D6" s="313" t="s">
        <v>101</v>
      </c>
      <c r="E6" s="310" t="s">
        <v>102</v>
      </c>
      <c r="F6" s="308" t="s">
        <v>20</v>
      </c>
      <c r="G6" s="317"/>
      <c r="H6" s="317"/>
      <c r="I6" s="317"/>
      <c r="J6" s="317"/>
      <c r="K6" s="317"/>
      <c r="L6" s="317"/>
      <c r="M6" s="317"/>
      <c r="N6" s="317"/>
      <c r="O6" s="317"/>
      <c r="P6" s="309"/>
      <c r="Q6" s="51"/>
    </row>
    <row r="7" spans="1:17" ht="12.75">
      <c r="A7" s="314"/>
      <c r="B7" s="314"/>
      <c r="C7" s="314"/>
      <c r="D7" s="314"/>
      <c r="E7" s="316"/>
      <c r="F7" s="310" t="s">
        <v>103</v>
      </c>
      <c r="G7" s="312" t="s">
        <v>20</v>
      </c>
      <c r="H7" s="312"/>
      <c r="I7" s="312"/>
      <c r="J7" s="312"/>
      <c r="K7" s="312"/>
      <c r="L7" s="310" t="s">
        <v>104</v>
      </c>
      <c r="M7" s="305" t="s">
        <v>20</v>
      </c>
      <c r="N7" s="306"/>
      <c r="O7" s="306"/>
      <c r="P7" s="307"/>
      <c r="Q7" s="51"/>
    </row>
    <row r="8" spans="1:17" ht="12.75">
      <c r="A8" s="314"/>
      <c r="B8" s="314"/>
      <c r="C8" s="314"/>
      <c r="D8" s="314"/>
      <c r="E8" s="316"/>
      <c r="F8" s="316"/>
      <c r="G8" s="308" t="s">
        <v>105</v>
      </c>
      <c r="H8" s="309"/>
      <c r="I8" s="310" t="s">
        <v>106</v>
      </c>
      <c r="J8" s="310" t="s">
        <v>107</v>
      </c>
      <c r="K8" s="310" t="s">
        <v>108</v>
      </c>
      <c r="L8" s="316"/>
      <c r="M8" s="308" t="s">
        <v>22</v>
      </c>
      <c r="N8" s="33" t="s">
        <v>23</v>
      </c>
      <c r="O8" s="312" t="s">
        <v>109</v>
      </c>
      <c r="P8" s="312" t="s">
        <v>110</v>
      </c>
      <c r="Q8" s="51"/>
    </row>
    <row r="9" spans="1:17" ht="84">
      <c r="A9" s="315"/>
      <c r="B9" s="315"/>
      <c r="C9" s="315"/>
      <c r="D9" s="315"/>
      <c r="E9" s="311"/>
      <c r="F9" s="311"/>
      <c r="G9" s="35" t="s">
        <v>32</v>
      </c>
      <c r="H9" s="35" t="s">
        <v>111</v>
      </c>
      <c r="I9" s="311"/>
      <c r="J9" s="311"/>
      <c r="K9" s="311"/>
      <c r="L9" s="311"/>
      <c r="M9" s="312"/>
      <c r="N9" s="34" t="s">
        <v>28</v>
      </c>
      <c r="O9" s="312"/>
      <c r="P9" s="312"/>
      <c r="Q9" s="51"/>
    </row>
    <row r="10" spans="1:17" ht="12.7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51"/>
    </row>
    <row r="11" spans="1:17" ht="13.5">
      <c r="A11" s="37" t="s">
        <v>34</v>
      </c>
      <c r="B11" s="38"/>
      <c r="C11" s="39"/>
      <c r="D11" s="40">
        <f>SUM(D12:D14)</f>
        <v>968364</v>
      </c>
      <c r="E11" s="40">
        <f>SUM(E12:E14)</f>
        <v>968364</v>
      </c>
      <c r="F11" s="40">
        <f>SUM(F12:F14)</f>
        <v>968364</v>
      </c>
      <c r="G11" s="40">
        <f>SUM(G12:G14)</f>
        <v>0</v>
      </c>
      <c r="H11" s="40">
        <f>SUM(H12:H14)</f>
        <v>595364</v>
      </c>
      <c r="I11" s="40">
        <f aca="true" t="shared" si="0" ref="I11:P11">SUM(I12)</f>
        <v>0</v>
      </c>
      <c r="J11" s="40">
        <f t="shared" si="0"/>
        <v>0</v>
      </c>
      <c r="K11" s="40">
        <f>K13</f>
        <v>373000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51"/>
    </row>
    <row r="12" spans="1:17" ht="12.75">
      <c r="A12" s="41" t="s">
        <v>34</v>
      </c>
      <c r="B12" s="42" t="s">
        <v>50</v>
      </c>
      <c r="C12" s="43">
        <v>2110</v>
      </c>
      <c r="D12" s="44">
        <f>E12</f>
        <v>544000</v>
      </c>
      <c r="E12" s="44">
        <f>SUM(L12+F12)</f>
        <v>544000</v>
      </c>
      <c r="F12" s="44">
        <f>SUM(G12:K12)</f>
        <v>544000</v>
      </c>
      <c r="G12" s="45">
        <v>0</v>
      </c>
      <c r="H12" s="45">
        <v>544000</v>
      </c>
      <c r="I12" s="45">
        <v>0</v>
      </c>
      <c r="J12" s="45">
        <v>0</v>
      </c>
      <c r="K12" s="45">
        <f>-T12</f>
        <v>0</v>
      </c>
      <c r="L12" s="45">
        <v>0</v>
      </c>
      <c r="M12" s="45">
        <v>0</v>
      </c>
      <c r="N12" s="45">
        <f>SUM(O12+Q12+R12)</f>
        <v>0</v>
      </c>
      <c r="O12" s="45">
        <v>0</v>
      </c>
      <c r="P12" s="45">
        <v>0</v>
      </c>
      <c r="Q12" s="46"/>
    </row>
    <row r="13" spans="1:17" ht="12.75">
      <c r="A13" s="41"/>
      <c r="B13" s="42"/>
      <c r="C13" s="43">
        <v>2119</v>
      </c>
      <c r="D13" s="44">
        <f>K13</f>
        <v>373000</v>
      </c>
      <c r="E13" s="44">
        <f>K13</f>
        <v>373000</v>
      </c>
      <c r="F13" s="44">
        <f>K13</f>
        <v>373000</v>
      </c>
      <c r="G13" s="45">
        <v>0</v>
      </c>
      <c r="H13" s="45">
        <v>0</v>
      </c>
      <c r="I13" s="45">
        <v>0</v>
      </c>
      <c r="J13" s="45">
        <v>0</v>
      </c>
      <c r="K13" s="45">
        <v>373000</v>
      </c>
      <c r="L13" s="45">
        <v>0</v>
      </c>
      <c r="M13" s="45">
        <v>0</v>
      </c>
      <c r="N13" s="45">
        <f>SUM(O13+Q13+R13)</f>
        <v>0</v>
      </c>
      <c r="O13" s="45">
        <v>0</v>
      </c>
      <c r="P13" s="45">
        <v>0</v>
      </c>
      <c r="Q13" s="46"/>
    </row>
    <row r="14" spans="1:17" ht="12.75">
      <c r="A14" s="41"/>
      <c r="B14" s="42" t="s">
        <v>35</v>
      </c>
      <c r="C14" s="43">
        <v>2110</v>
      </c>
      <c r="D14" s="44">
        <f>H14</f>
        <v>51364</v>
      </c>
      <c r="E14" s="44">
        <f>H14</f>
        <v>51364</v>
      </c>
      <c r="F14" s="44">
        <f>H14</f>
        <v>51364</v>
      </c>
      <c r="G14" s="45">
        <v>0</v>
      </c>
      <c r="H14" s="45">
        <v>51364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/>
    </row>
    <row r="15" spans="1:17" ht="13.5">
      <c r="A15" s="37" t="s">
        <v>112</v>
      </c>
      <c r="B15" s="47"/>
      <c r="C15" s="39"/>
      <c r="D15" s="40">
        <f>SUM(D16)</f>
        <v>20000</v>
      </c>
      <c r="E15" s="40">
        <f>SUM(E16)</f>
        <v>20000</v>
      </c>
      <c r="F15" s="40">
        <f aca="true" t="shared" si="1" ref="F15:P15">SUM(F16)</f>
        <v>20000</v>
      </c>
      <c r="G15" s="40">
        <f t="shared" si="1"/>
        <v>5000</v>
      </c>
      <c r="H15" s="40">
        <f t="shared" si="1"/>
        <v>15000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46"/>
    </row>
    <row r="16" spans="1:17" ht="12.75">
      <c r="A16" s="48">
        <v>700</v>
      </c>
      <c r="B16" s="6">
        <v>70005</v>
      </c>
      <c r="C16" s="43">
        <v>2110</v>
      </c>
      <c r="D16" s="44">
        <f>E16</f>
        <v>20000</v>
      </c>
      <c r="E16" s="44">
        <f>SUM(N16+F16)</f>
        <v>20000</v>
      </c>
      <c r="F16" s="44">
        <f>SUM(G16:K16)</f>
        <v>20000</v>
      </c>
      <c r="G16" s="45">
        <v>5000</v>
      </c>
      <c r="H16" s="45">
        <v>15000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f>SUM(O16+Q16+R16)</f>
        <v>0</v>
      </c>
      <c r="O16" s="45">
        <v>0</v>
      </c>
      <c r="P16" s="45">
        <v>0</v>
      </c>
      <c r="Q16" s="51"/>
    </row>
    <row r="17" spans="1:17" ht="13.5">
      <c r="A17" s="49">
        <v>710</v>
      </c>
      <c r="B17" s="50"/>
      <c r="C17" s="39"/>
      <c r="D17" s="40">
        <f>SUM(D18:D20)</f>
        <v>294000</v>
      </c>
      <c r="E17" s="40">
        <f>SUM(E18:E20)</f>
        <v>294000</v>
      </c>
      <c r="F17" s="40">
        <f>SUM(F18:F20)</f>
        <v>294000</v>
      </c>
      <c r="G17" s="40">
        <f aca="true" t="shared" si="2" ref="G17:P17">SUM(G18:G20)</f>
        <v>224657</v>
      </c>
      <c r="H17" s="40">
        <f t="shared" si="2"/>
        <v>69343</v>
      </c>
      <c r="I17" s="40">
        <f t="shared" si="2"/>
        <v>0</v>
      </c>
      <c r="J17" s="40">
        <f t="shared" si="2"/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0</v>
      </c>
      <c r="P17" s="40">
        <f t="shared" si="2"/>
        <v>0</v>
      </c>
      <c r="Q17" s="46"/>
    </row>
    <row r="18" spans="1:17" ht="12.75">
      <c r="A18" s="48">
        <v>710</v>
      </c>
      <c r="B18" s="6">
        <v>71013</v>
      </c>
      <c r="C18" s="43">
        <v>2110</v>
      </c>
      <c r="D18" s="44">
        <f>E18</f>
        <v>30000</v>
      </c>
      <c r="E18" s="44">
        <f>SUM(N18+F18)</f>
        <v>30000</v>
      </c>
      <c r="F18" s="44">
        <f>SUM(G18:K18)</f>
        <v>30000</v>
      </c>
      <c r="G18" s="45">
        <v>0</v>
      </c>
      <c r="H18" s="45">
        <v>30000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f>SUM(O18+Q18+R18)</f>
        <v>0</v>
      </c>
      <c r="O18" s="45">
        <v>0</v>
      </c>
      <c r="P18" s="45">
        <v>0</v>
      </c>
      <c r="Q18" s="51"/>
    </row>
    <row r="19" spans="1:17" ht="12.75">
      <c r="A19" s="48">
        <v>710</v>
      </c>
      <c r="B19" s="6">
        <v>71014</v>
      </c>
      <c r="C19" s="43">
        <v>2110</v>
      </c>
      <c r="D19" s="44">
        <f>E19</f>
        <v>5000</v>
      </c>
      <c r="E19" s="44">
        <f>SUM(N19+F19)</f>
        <v>5000</v>
      </c>
      <c r="F19" s="44">
        <f>SUM(G19:K19)</f>
        <v>5000</v>
      </c>
      <c r="G19" s="45">
        <v>0</v>
      </c>
      <c r="H19" s="45">
        <v>5000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f>SUM(O19+Q19+R19)</f>
        <v>0</v>
      </c>
      <c r="O19" s="45">
        <v>0</v>
      </c>
      <c r="P19" s="45">
        <v>0</v>
      </c>
      <c r="Q19" s="46"/>
    </row>
    <row r="20" spans="1:17" ht="12.75">
      <c r="A20" s="48">
        <v>710</v>
      </c>
      <c r="B20" s="6">
        <v>71015</v>
      </c>
      <c r="C20" s="43">
        <v>2110</v>
      </c>
      <c r="D20" s="44">
        <f>E20</f>
        <v>259000</v>
      </c>
      <c r="E20" s="44">
        <f>SUM(N20+F20)</f>
        <v>259000</v>
      </c>
      <c r="F20" s="44">
        <f>SUM(G20:K20)</f>
        <v>259000</v>
      </c>
      <c r="G20" s="45">
        <v>224657</v>
      </c>
      <c r="H20" s="45">
        <v>34343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f>SUM(O20+Q20+R20)</f>
        <v>0</v>
      </c>
      <c r="O20" s="45">
        <v>0</v>
      </c>
      <c r="P20" s="45">
        <v>0</v>
      </c>
      <c r="Q20" s="51"/>
    </row>
    <row r="21" spans="1:17" ht="13.5">
      <c r="A21" s="49">
        <v>750</v>
      </c>
      <c r="B21" s="50"/>
      <c r="C21" s="39"/>
      <c r="D21" s="40">
        <f>SUM(D22:D23)</f>
        <v>161658</v>
      </c>
      <c r="E21" s="40">
        <f>SUM(E22:E23)</f>
        <v>161658</v>
      </c>
      <c r="F21" s="40">
        <f aca="true" t="shared" si="3" ref="F21:P21">SUM(F22:F23)</f>
        <v>161658</v>
      </c>
      <c r="G21" s="40">
        <f t="shared" si="3"/>
        <v>153498</v>
      </c>
      <c r="H21" s="40">
        <f t="shared" si="3"/>
        <v>8160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  <c r="M21" s="40">
        <f t="shared" si="3"/>
        <v>0</v>
      </c>
      <c r="N21" s="40">
        <f t="shared" si="3"/>
        <v>0</v>
      </c>
      <c r="O21" s="40">
        <f t="shared" si="3"/>
        <v>0</v>
      </c>
      <c r="P21" s="40">
        <f t="shared" si="3"/>
        <v>0</v>
      </c>
      <c r="Q21" s="51"/>
    </row>
    <row r="22" spans="1:17" ht="12.75">
      <c r="A22" s="48">
        <v>750</v>
      </c>
      <c r="B22" s="6">
        <v>75011</v>
      </c>
      <c r="C22" s="43">
        <v>2110</v>
      </c>
      <c r="D22" s="44">
        <f>E22</f>
        <v>145658</v>
      </c>
      <c r="E22" s="44">
        <f>SUM(N22+F22)</f>
        <v>145658</v>
      </c>
      <c r="F22" s="44">
        <f>SUM(G22:K22)</f>
        <v>145658</v>
      </c>
      <c r="G22" s="45">
        <v>145658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f>SUM(O22+Q22+R22)</f>
        <v>0</v>
      </c>
      <c r="O22" s="45">
        <v>0</v>
      </c>
      <c r="P22" s="45">
        <v>0</v>
      </c>
      <c r="Q22" s="51"/>
    </row>
    <row r="23" spans="1:17" ht="12.75">
      <c r="A23" s="48">
        <v>750</v>
      </c>
      <c r="B23" s="6">
        <v>75045</v>
      </c>
      <c r="C23" s="43">
        <v>2110</v>
      </c>
      <c r="D23" s="44">
        <f>E23</f>
        <v>16000</v>
      </c>
      <c r="E23" s="44">
        <f>SUM(N23+F23)</f>
        <v>16000</v>
      </c>
      <c r="F23" s="44">
        <f>SUM(G23:K23)</f>
        <v>16000</v>
      </c>
      <c r="G23" s="45">
        <v>7840</v>
      </c>
      <c r="H23" s="45">
        <v>8160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f>SUM(O23+Q23+R23)</f>
        <v>0</v>
      </c>
      <c r="O23" s="45">
        <v>0</v>
      </c>
      <c r="P23" s="45">
        <v>0</v>
      </c>
      <c r="Q23" s="51"/>
    </row>
    <row r="24" spans="1:17" ht="13.5">
      <c r="A24" s="49">
        <v>754</v>
      </c>
      <c r="B24" s="50"/>
      <c r="C24" s="39"/>
      <c r="D24" s="40">
        <f>SUM(D25:D25)</f>
        <v>3164053</v>
      </c>
      <c r="E24" s="40">
        <f>E25</f>
        <v>3164053</v>
      </c>
      <c r="F24" s="40">
        <f aca="true" t="shared" si="4" ref="F24:P24">SUM(F25)</f>
        <v>3164053</v>
      </c>
      <c r="G24" s="40">
        <f t="shared" si="4"/>
        <v>2724987</v>
      </c>
      <c r="H24" s="40">
        <f t="shared" si="4"/>
        <v>252066</v>
      </c>
      <c r="I24" s="40">
        <f t="shared" si="4"/>
        <v>0</v>
      </c>
      <c r="J24" s="40">
        <f t="shared" si="4"/>
        <v>187000</v>
      </c>
      <c r="K24" s="40">
        <f t="shared" si="4"/>
        <v>0</v>
      </c>
      <c r="L24" s="40">
        <f>SUM(L25:L25)</f>
        <v>0</v>
      </c>
      <c r="M24" s="40">
        <f>SUM(M25:M25)</f>
        <v>0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51"/>
    </row>
    <row r="25" spans="1:17" ht="12.75">
      <c r="A25" s="48">
        <v>754</v>
      </c>
      <c r="B25" s="6">
        <v>75411</v>
      </c>
      <c r="C25" s="43">
        <v>2110</v>
      </c>
      <c r="D25" s="44">
        <f>E25</f>
        <v>3164053</v>
      </c>
      <c r="E25" s="44">
        <f>SUM(N25+F25)</f>
        <v>3164053</v>
      </c>
      <c r="F25" s="44">
        <f>SUM(G25:K25)</f>
        <v>3164053</v>
      </c>
      <c r="G25" s="45">
        <v>2724987</v>
      </c>
      <c r="H25" s="45">
        <v>252066</v>
      </c>
      <c r="I25" s="45">
        <v>0</v>
      </c>
      <c r="J25" s="45">
        <v>187000</v>
      </c>
      <c r="K25" s="45">
        <v>0</v>
      </c>
      <c r="L25" s="45">
        <v>0</v>
      </c>
      <c r="M25" s="45">
        <v>0</v>
      </c>
      <c r="N25" s="45">
        <f>SUM(O25+Q25+R25)</f>
        <v>0</v>
      </c>
      <c r="O25" s="45">
        <v>0</v>
      </c>
      <c r="P25" s="45"/>
      <c r="Q25" s="62"/>
    </row>
    <row r="26" spans="1:17" ht="13.5">
      <c r="A26" s="49">
        <v>851</v>
      </c>
      <c r="B26" s="52"/>
      <c r="C26" s="39"/>
      <c r="D26" s="53">
        <f>D27</f>
        <v>2995921</v>
      </c>
      <c r="E26" s="53">
        <f>SUM(E27)</f>
        <v>2995921</v>
      </c>
      <c r="F26" s="53">
        <f aca="true" t="shared" si="5" ref="F26:P26">SUM(F27)</f>
        <v>2995921</v>
      </c>
      <c r="G26" s="63">
        <v>0</v>
      </c>
      <c r="H26" s="53">
        <f>H27</f>
        <v>2995921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3">
        <f t="shared" si="5"/>
        <v>0</v>
      </c>
      <c r="M26" s="53">
        <f t="shared" si="5"/>
        <v>0</v>
      </c>
      <c r="N26" s="53">
        <f t="shared" si="5"/>
        <v>0</v>
      </c>
      <c r="O26" s="53">
        <f t="shared" si="5"/>
        <v>0</v>
      </c>
      <c r="P26" s="53">
        <f t="shared" si="5"/>
        <v>0</v>
      </c>
      <c r="Q26" s="57"/>
    </row>
    <row r="27" spans="1:17" ht="12.75">
      <c r="A27" s="48">
        <v>851</v>
      </c>
      <c r="B27" s="6">
        <v>85156</v>
      </c>
      <c r="C27" s="43">
        <v>2110</v>
      </c>
      <c r="D27" s="45">
        <f>E27</f>
        <v>2995921</v>
      </c>
      <c r="E27" s="44">
        <f>SUM(N27+F27)</f>
        <v>2995921</v>
      </c>
      <c r="F27" s="44">
        <f>SUM(H27:K27)</f>
        <v>2995921</v>
      </c>
      <c r="G27" s="63">
        <v>0</v>
      </c>
      <c r="H27" s="45">
        <v>2995921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f>SUM(O27+Q27+R27)</f>
        <v>0</v>
      </c>
      <c r="O27" s="45">
        <v>0</v>
      </c>
      <c r="P27" s="45">
        <v>0</v>
      </c>
      <c r="Q27" s="57"/>
    </row>
    <row r="28" spans="1:17" ht="13.5">
      <c r="A28" s="49">
        <v>853</v>
      </c>
      <c r="B28" s="52"/>
      <c r="C28" s="39"/>
      <c r="D28" s="53">
        <f>SUM(D29)</f>
        <v>227550</v>
      </c>
      <c r="E28" s="53">
        <f>SUM(E29)</f>
        <v>227550</v>
      </c>
      <c r="F28" s="53">
        <f>SUM(G28:K28)</f>
        <v>227550</v>
      </c>
      <c r="G28" s="53">
        <f aca="true" t="shared" si="6" ref="G28:P28">SUM(G29)</f>
        <v>203456</v>
      </c>
      <c r="H28" s="53">
        <f t="shared" si="6"/>
        <v>24094</v>
      </c>
      <c r="I28" s="53">
        <f t="shared" si="6"/>
        <v>0</v>
      </c>
      <c r="J28" s="53">
        <f t="shared" si="6"/>
        <v>0</v>
      </c>
      <c r="K28" s="53">
        <f t="shared" si="6"/>
        <v>0</v>
      </c>
      <c r="L28" s="53">
        <f t="shared" si="6"/>
        <v>0</v>
      </c>
      <c r="M28" s="53">
        <f t="shared" si="6"/>
        <v>0</v>
      </c>
      <c r="N28" s="53">
        <f t="shared" si="6"/>
        <v>0</v>
      </c>
      <c r="O28" s="53">
        <f t="shared" si="6"/>
        <v>0</v>
      </c>
      <c r="P28" s="53">
        <f t="shared" si="6"/>
        <v>0</v>
      </c>
      <c r="Q28" s="46"/>
    </row>
    <row r="29" spans="1:17" ht="12.75">
      <c r="A29" s="48">
        <v>853</v>
      </c>
      <c r="B29" s="6">
        <v>85321</v>
      </c>
      <c r="C29" s="43">
        <v>2110</v>
      </c>
      <c r="D29" s="45">
        <f>E29</f>
        <v>227550</v>
      </c>
      <c r="E29" s="44">
        <f>SUM(H29+G29+E33)</f>
        <v>227550</v>
      </c>
      <c r="F29" s="45">
        <f>SUM(G29:K29)</f>
        <v>227550</v>
      </c>
      <c r="G29" s="45">
        <v>203456</v>
      </c>
      <c r="H29" s="45">
        <v>24094</v>
      </c>
      <c r="I29" s="45">
        <v>0</v>
      </c>
      <c r="J29" s="45">
        <v>0</v>
      </c>
      <c r="K29" s="45">
        <v>0</v>
      </c>
      <c r="L29" s="45">
        <v>0</v>
      </c>
      <c r="M29" s="45">
        <f>SUM(N29+P29+Q29)</f>
        <v>0</v>
      </c>
      <c r="N29" s="45">
        <v>0</v>
      </c>
      <c r="O29" s="45">
        <v>0</v>
      </c>
      <c r="P29" s="45">
        <v>0</v>
      </c>
      <c r="Q29" s="57"/>
    </row>
    <row r="30" spans="1:17" ht="14.25">
      <c r="A30" s="304" t="s">
        <v>113</v>
      </c>
      <c r="B30" s="304"/>
      <c r="C30" s="304"/>
      <c r="D30" s="53">
        <f aca="true" t="shared" si="7" ref="D30:P30">SUM(D11+D15+D17+D21+D24+D26+D28)</f>
        <v>7831546</v>
      </c>
      <c r="E30" s="53">
        <f t="shared" si="7"/>
        <v>7831546</v>
      </c>
      <c r="F30" s="53">
        <f t="shared" si="7"/>
        <v>7831546</v>
      </c>
      <c r="G30" s="53">
        <f t="shared" si="7"/>
        <v>3311598</v>
      </c>
      <c r="H30" s="53">
        <f t="shared" si="7"/>
        <v>3959948</v>
      </c>
      <c r="I30" s="53">
        <f t="shared" si="7"/>
        <v>0</v>
      </c>
      <c r="J30" s="53">
        <f t="shared" si="7"/>
        <v>187000</v>
      </c>
      <c r="K30" s="53">
        <f t="shared" si="7"/>
        <v>373000</v>
      </c>
      <c r="L30" s="53">
        <f t="shared" si="7"/>
        <v>0</v>
      </c>
      <c r="M30" s="53">
        <f t="shared" si="7"/>
        <v>0</v>
      </c>
      <c r="N30" s="53">
        <f t="shared" si="7"/>
        <v>0</v>
      </c>
      <c r="O30" s="53">
        <f t="shared" si="7"/>
        <v>0</v>
      </c>
      <c r="P30" s="53">
        <f t="shared" si="7"/>
        <v>0</v>
      </c>
      <c r="Q30" s="57"/>
    </row>
    <row r="31" spans="1:17" ht="12.75">
      <c r="A31" s="56"/>
      <c r="B31" s="56"/>
      <c r="C31" s="56"/>
      <c r="D31" s="56"/>
      <c r="E31" s="64"/>
      <c r="F31" s="56"/>
      <c r="G31" s="56"/>
      <c r="H31" s="56"/>
      <c r="I31" s="56"/>
      <c r="J31" s="56"/>
      <c r="K31" s="57"/>
      <c r="L31" s="57"/>
      <c r="M31" s="57"/>
      <c r="N31" s="57"/>
      <c r="O31" s="57"/>
      <c r="P31" s="57"/>
      <c r="Q31" s="57"/>
    </row>
    <row r="32" spans="1:17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57"/>
      <c r="M32" s="57"/>
      <c r="N32" s="57"/>
      <c r="O32" s="57"/>
      <c r="P32" s="57"/>
      <c r="Q32" s="57"/>
    </row>
  </sheetData>
  <sheetProtection/>
  <mergeCells count="19">
    <mergeCell ref="A3:P3"/>
    <mergeCell ref="A6:A9"/>
    <mergeCell ref="B6:B9"/>
    <mergeCell ref="C6:C9"/>
    <mergeCell ref="D6:D9"/>
    <mergeCell ref="E6:E9"/>
    <mergeCell ref="F6:P6"/>
    <mergeCell ref="F7:F9"/>
    <mergeCell ref="G7:K7"/>
    <mergeCell ref="L7:L9"/>
    <mergeCell ref="A30:C30"/>
    <mergeCell ref="M7:P7"/>
    <mergeCell ref="G8:H8"/>
    <mergeCell ref="I8:I9"/>
    <mergeCell ref="J8:J9"/>
    <mergeCell ref="K8:K9"/>
    <mergeCell ref="M8:M9"/>
    <mergeCell ref="O8:O9"/>
    <mergeCell ref="P8:P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&amp;RZałącznik nr &amp;A
do uchwały Rady Powiatu w Opatowie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22"/>
  <sheetViews>
    <sheetView view="pageLayout" workbookViewId="0" topLeftCell="A4">
      <selection activeCell="A4" sqref="A4:S21"/>
    </sheetView>
  </sheetViews>
  <sheetFormatPr defaultColWidth="9.33203125" defaultRowHeight="12.75"/>
  <cols>
    <col min="1" max="1" width="20.33203125" style="0" customWidth="1"/>
    <col min="5" max="5" width="14.16015625" style="0" customWidth="1"/>
    <col min="6" max="6" width="14.83203125" style="0" customWidth="1"/>
    <col min="7" max="10" width="12.83203125" style="0" customWidth="1"/>
    <col min="15" max="15" width="13.83203125" style="0" customWidth="1"/>
    <col min="16" max="16" width="14.83203125" style="0" customWidth="1"/>
  </cols>
  <sheetData>
    <row r="2" spans="1:19" ht="12.75">
      <c r="A2" s="321" t="s">
        <v>114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12.75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</row>
    <row r="4" spans="1:19" ht="12.75">
      <c r="A4" s="29"/>
      <c r="B4" s="29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2" t="s">
        <v>100</v>
      </c>
    </row>
    <row r="5" spans="1:19" ht="12.75">
      <c r="A5" s="310" t="s">
        <v>115</v>
      </c>
      <c r="B5" s="310" t="s">
        <v>1</v>
      </c>
      <c r="C5" s="310" t="s">
        <v>2</v>
      </c>
      <c r="D5" s="310" t="s">
        <v>3</v>
      </c>
      <c r="E5" s="310" t="s">
        <v>116</v>
      </c>
      <c r="F5" s="310" t="s">
        <v>117</v>
      </c>
      <c r="G5" s="308" t="s">
        <v>20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09"/>
    </row>
    <row r="6" spans="1:19" ht="12.75">
      <c r="A6" s="316"/>
      <c r="B6" s="316"/>
      <c r="C6" s="316"/>
      <c r="D6" s="316"/>
      <c r="E6" s="316"/>
      <c r="F6" s="316"/>
      <c r="G6" s="310" t="s">
        <v>103</v>
      </c>
      <c r="H6" s="312" t="s">
        <v>20</v>
      </c>
      <c r="I6" s="312"/>
      <c r="J6" s="312"/>
      <c r="K6" s="312"/>
      <c r="L6" s="312"/>
      <c r="M6" s="312"/>
      <c r="N6" s="312"/>
      <c r="O6" s="310" t="s">
        <v>104</v>
      </c>
      <c r="P6" s="305" t="s">
        <v>20</v>
      </c>
      <c r="Q6" s="306"/>
      <c r="R6" s="306"/>
      <c r="S6" s="307"/>
    </row>
    <row r="7" spans="1:19" ht="12.75">
      <c r="A7" s="316"/>
      <c r="B7" s="316"/>
      <c r="C7" s="316"/>
      <c r="D7" s="316"/>
      <c r="E7" s="316"/>
      <c r="F7" s="316"/>
      <c r="G7" s="316"/>
      <c r="H7" s="308" t="s">
        <v>105</v>
      </c>
      <c r="I7" s="309"/>
      <c r="J7" s="310" t="s">
        <v>106</v>
      </c>
      <c r="K7" s="310" t="s">
        <v>107</v>
      </c>
      <c r="L7" s="310" t="s">
        <v>108</v>
      </c>
      <c r="M7" s="310" t="s">
        <v>118</v>
      </c>
      <c r="N7" s="310" t="s">
        <v>119</v>
      </c>
      <c r="O7" s="316"/>
      <c r="P7" s="308" t="s">
        <v>22</v>
      </c>
      <c r="Q7" s="33" t="s">
        <v>23</v>
      </c>
      <c r="R7" s="312" t="s">
        <v>109</v>
      </c>
      <c r="S7" s="312" t="s">
        <v>120</v>
      </c>
    </row>
    <row r="8" spans="1:19" ht="94.5">
      <c r="A8" s="311"/>
      <c r="B8" s="311"/>
      <c r="C8" s="311"/>
      <c r="D8" s="311"/>
      <c r="E8" s="311"/>
      <c r="F8" s="311"/>
      <c r="G8" s="311"/>
      <c r="H8" s="35" t="s">
        <v>32</v>
      </c>
      <c r="I8" s="35" t="s">
        <v>111</v>
      </c>
      <c r="J8" s="311"/>
      <c r="K8" s="311"/>
      <c r="L8" s="311"/>
      <c r="M8" s="311"/>
      <c r="N8" s="311"/>
      <c r="O8" s="311"/>
      <c r="P8" s="312"/>
      <c r="Q8" s="34" t="s">
        <v>28</v>
      </c>
      <c r="R8" s="312"/>
      <c r="S8" s="312"/>
    </row>
    <row r="9" spans="1:19" ht="12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</row>
    <row r="10" spans="1:19" ht="44.25" customHeight="1">
      <c r="A10" s="318" t="s">
        <v>121</v>
      </c>
      <c r="B10" s="318"/>
      <c r="C10" s="318"/>
      <c r="D10" s="66"/>
      <c r="E10" s="67">
        <f>SUM(E11:E16)</f>
        <v>326656</v>
      </c>
      <c r="F10" s="67">
        <f aca="true" t="shared" si="0" ref="F10:S10">SUM(F11:F16)</f>
        <v>309015</v>
      </c>
      <c r="G10" s="67">
        <f t="shared" si="0"/>
        <v>259772</v>
      </c>
      <c r="H10" s="67">
        <f t="shared" si="0"/>
        <v>7900</v>
      </c>
      <c r="I10" s="67">
        <f t="shared" si="0"/>
        <v>500</v>
      </c>
      <c r="J10" s="67">
        <f t="shared" si="0"/>
        <v>251372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 t="shared" si="0"/>
        <v>49243</v>
      </c>
      <c r="P10" s="67">
        <f t="shared" si="0"/>
        <v>49243</v>
      </c>
      <c r="Q10" s="67">
        <f t="shared" si="0"/>
        <v>0</v>
      </c>
      <c r="R10" s="67">
        <f t="shared" si="0"/>
        <v>0</v>
      </c>
      <c r="S10" s="67">
        <f t="shared" si="0"/>
        <v>0</v>
      </c>
    </row>
    <row r="11" spans="1:19" s="73" customFormat="1" ht="44.25" customHeight="1">
      <c r="A11" s="72" t="s">
        <v>130</v>
      </c>
      <c r="B11" s="48">
        <v>600</v>
      </c>
      <c r="C11" s="48">
        <v>60013</v>
      </c>
      <c r="D11" s="41" t="s">
        <v>131</v>
      </c>
      <c r="E11" s="69">
        <v>0</v>
      </c>
      <c r="F11" s="69">
        <f>P11</f>
        <v>49243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f>P11</f>
        <v>49243</v>
      </c>
      <c r="P11" s="69">
        <v>49243</v>
      </c>
      <c r="Q11" s="69">
        <v>0</v>
      </c>
      <c r="R11" s="69">
        <v>0</v>
      </c>
      <c r="S11" s="69">
        <v>0</v>
      </c>
    </row>
    <row r="12" spans="1:19" ht="22.5">
      <c r="A12" s="68" t="s">
        <v>122</v>
      </c>
      <c r="B12" s="74">
        <v>852</v>
      </c>
      <c r="C12" s="74">
        <v>85201</v>
      </c>
      <c r="D12" s="41">
        <v>2320</v>
      </c>
      <c r="E12" s="69">
        <v>287000</v>
      </c>
      <c r="F12" s="69">
        <f>G12</f>
        <v>158000</v>
      </c>
      <c r="G12" s="69">
        <f>H12+I12+J12+K12+L12+M12+N12</f>
        <v>158000</v>
      </c>
      <c r="H12" s="69">
        <v>0</v>
      </c>
      <c r="I12" s="69">
        <v>0</v>
      </c>
      <c r="J12" s="69">
        <v>158000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70">
        <v>0</v>
      </c>
      <c r="Q12" s="70">
        <v>0</v>
      </c>
      <c r="R12" s="70">
        <v>0</v>
      </c>
      <c r="S12" s="70">
        <v>0</v>
      </c>
    </row>
    <row r="13" spans="1:19" ht="22.5">
      <c r="A13" s="68" t="s">
        <v>123</v>
      </c>
      <c r="B13" s="74">
        <v>852</v>
      </c>
      <c r="C13" s="74">
        <v>85204</v>
      </c>
      <c r="D13" s="41">
        <v>2320</v>
      </c>
      <c r="E13" s="69">
        <v>31256</v>
      </c>
      <c r="F13" s="69">
        <f>G13</f>
        <v>40000</v>
      </c>
      <c r="G13" s="69">
        <f>H13+I13+J13+K13+L13+M13+N13</f>
        <v>40000</v>
      </c>
      <c r="H13" s="69">
        <v>0</v>
      </c>
      <c r="I13" s="69">
        <v>0</v>
      </c>
      <c r="J13" s="69">
        <v>40000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70">
        <v>0</v>
      </c>
      <c r="Q13" s="70">
        <v>0</v>
      </c>
      <c r="R13" s="70">
        <v>0</v>
      </c>
      <c r="S13" s="70">
        <v>0</v>
      </c>
    </row>
    <row r="14" spans="1:19" ht="22.5">
      <c r="A14" s="68" t="s">
        <v>124</v>
      </c>
      <c r="B14" s="74">
        <v>853</v>
      </c>
      <c r="C14" s="74">
        <v>85321</v>
      </c>
      <c r="D14" s="41">
        <v>2320</v>
      </c>
      <c r="E14" s="69">
        <v>8400</v>
      </c>
      <c r="F14" s="69">
        <f>G14</f>
        <v>8400</v>
      </c>
      <c r="G14" s="69">
        <f>H14+I14+J14+K14+L14+M14+N14</f>
        <v>8400</v>
      </c>
      <c r="H14" s="69">
        <v>7900</v>
      </c>
      <c r="I14" s="69">
        <v>500</v>
      </c>
      <c r="J14" s="69"/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70">
        <v>0</v>
      </c>
      <c r="Q14" s="70">
        <v>0</v>
      </c>
      <c r="R14" s="70">
        <v>0</v>
      </c>
      <c r="S14" s="70">
        <v>0</v>
      </c>
    </row>
    <row r="15" spans="1:19" ht="22.5">
      <c r="A15" s="68" t="s">
        <v>125</v>
      </c>
      <c r="B15" s="74">
        <v>853</v>
      </c>
      <c r="C15" s="74">
        <v>85311</v>
      </c>
      <c r="D15" s="41">
        <v>2580</v>
      </c>
      <c r="E15" s="70">
        <v>0</v>
      </c>
      <c r="F15" s="69">
        <f>G15</f>
        <v>21372</v>
      </c>
      <c r="G15" s="69">
        <f>H15+I15+J15+K15+L15+M15+N15</f>
        <v>21372</v>
      </c>
      <c r="H15" s="69">
        <v>0</v>
      </c>
      <c r="I15" s="69">
        <v>0</v>
      </c>
      <c r="J15" s="69">
        <v>21372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70">
        <v>0</v>
      </c>
      <c r="Q15" s="70">
        <v>0</v>
      </c>
      <c r="R15" s="70">
        <v>0</v>
      </c>
      <c r="S15" s="70">
        <v>0</v>
      </c>
    </row>
    <row r="16" spans="1:19" ht="12.75">
      <c r="A16" s="68" t="s">
        <v>126</v>
      </c>
      <c r="B16" s="74">
        <v>921</v>
      </c>
      <c r="C16" s="74">
        <v>92116</v>
      </c>
      <c r="D16" s="41">
        <v>2310</v>
      </c>
      <c r="E16" s="70">
        <v>0</v>
      </c>
      <c r="F16" s="69">
        <f>G16</f>
        <v>32000</v>
      </c>
      <c r="G16" s="69">
        <f>H16+I16+J16+K16+L16+M16+N16</f>
        <v>32000</v>
      </c>
      <c r="H16" s="69">
        <v>0</v>
      </c>
      <c r="I16" s="69">
        <v>0</v>
      </c>
      <c r="J16" s="69">
        <v>32000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70">
        <v>0</v>
      </c>
      <c r="Q16" s="69"/>
      <c r="R16" s="70">
        <v>0</v>
      </c>
      <c r="S16" s="70">
        <v>0</v>
      </c>
    </row>
    <row r="17" spans="1:19" ht="36" customHeight="1">
      <c r="A17" s="319" t="s">
        <v>127</v>
      </c>
      <c r="B17" s="319"/>
      <c r="C17" s="319"/>
      <c r="D17" s="66"/>
      <c r="E17" s="67">
        <f>SUM(E18:E20)</f>
        <v>1633112</v>
      </c>
      <c r="F17" s="67">
        <f>SUM(F18:F20)</f>
        <v>2121822</v>
      </c>
      <c r="G17" s="67">
        <f>SUM(G18:G20)</f>
        <v>680502</v>
      </c>
      <c r="H17" s="67">
        <f>SUM(H18:H18)</f>
        <v>0</v>
      </c>
      <c r="I17" s="67">
        <f>SUM(I18:I20)</f>
        <v>680502</v>
      </c>
      <c r="J17" s="67">
        <f>SUM(J18:J18)</f>
        <v>0</v>
      </c>
      <c r="K17" s="67">
        <f>SUM(K18:K18)</f>
        <v>0</v>
      </c>
      <c r="L17" s="67">
        <f>SUM(L18:L18)</f>
        <v>0</v>
      </c>
      <c r="M17" s="67">
        <f>SUM(M18:M18)</f>
        <v>0</v>
      </c>
      <c r="N17" s="67">
        <f>SUM(N18:N18)</f>
        <v>0</v>
      </c>
      <c r="O17" s="67">
        <f>SUM(O18:O20)</f>
        <v>1441320</v>
      </c>
      <c r="P17" s="67">
        <f>SUM(P18:P20)</f>
        <v>1441320</v>
      </c>
      <c r="Q17" s="67">
        <f>SUM(Q18:Q20)</f>
        <v>0</v>
      </c>
      <c r="R17" s="67">
        <f>SUM(R18:R20)</f>
        <v>0</v>
      </c>
      <c r="S17" s="67">
        <f>SUM(S18:S20)</f>
        <v>0</v>
      </c>
    </row>
    <row r="18" spans="1:19" ht="22.5">
      <c r="A18" s="72" t="s">
        <v>128</v>
      </c>
      <c r="B18" s="87">
        <v>600</v>
      </c>
      <c r="C18" s="87">
        <v>60014</v>
      </c>
      <c r="D18" s="41">
        <v>2710</v>
      </c>
      <c r="E18" s="69">
        <v>482777</v>
      </c>
      <c r="F18" s="69">
        <f>G18</f>
        <v>628852</v>
      </c>
      <c r="G18" s="69">
        <f>H18+I18+J18+K18+L18+M18+N18</f>
        <v>628852</v>
      </c>
      <c r="H18" s="69">
        <v>0</v>
      </c>
      <c r="I18" s="69">
        <v>628852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</row>
    <row r="19" spans="1:19" ht="27" customHeight="1">
      <c r="A19" s="72" t="s">
        <v>174</v>
      </c>
      <c r="B19" s="87">
        <v>600</v>
      </c>
      <c r="C19" s="87">
        <v>60014</v>
      </c>
      <c r="D19" s="41" t="s">
        <v>175</v>
      </c>
      <c r="E19" s="69">
        <v>1007977</v>
      </c>
      <c r="F19" s="69">
        <f>G19+O19</f>
        <v>1441320</v>
      </c>
      <c r="G19" s="69"/>
      <c r="H19" s="69"/>
      <c r="I19" s="69"/>
      <c r="J19" s="69"/>
      <c r="K19" s="69"/>
      <c r="L19" s="69"/>
      <c r="M19" s="69"/>
      <c r="N19" s="69"/>
      <c r="O19" s="69">
        <f>P19</f>
        <v>1441320</v>
      </c>
      <c r="P19" s="69">
        <v>1441320</v>
      </c>
      <c r="Q19" s="69"/>
      <c r="R19" s="69"/>
      <c r="S19" s="69"/>
    </row>
    <row r="20" spans="1:19" ht="33.75">
      <c r="A20" s="72" t="s">
        <v>129</v>
      </c>
      <c r="B20" s="88">
        <v>600</v>
      </c>
      <c r="C20" s="88">
        <v>60078</v>
      </c>
      <c r="D20" s="41">
        <v>2710</v>
      </c>
      <c r="E20" s="69">
        <v>142358</v>
      </c>
      <c r="F20" s="69">
        <f>G20</f>
        <v>51650</v>
      </c>
      <c r="G20" s="69">
        <f>H20+I20+J20+K20+L20+M20+N20</f>
        <v>51650</v>
      </c>
      <c r="H20" s="69">
        <v>0</v>
      </c>
      <c r="I20" s="69">
        <v>51650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</row>
    <row r="21" spans="1:19" ht="12.75">
      <c r="A21" s="320" t="s">
        <v>113</v>
      </c>
      <c r="B21" s="320"/>
      <c r="C21" s="320"/>
      <c r="D21" s="71"/>
      <c r="E21" s="67">
        <f aca="true" t="shared" si="1" ref="E21:K21">SUM(E10+E17)</f>
        <v>1959768</v>
      </c>
      <c r="F21" s="67">
        <f t="shared" si="1"/>
        <v>2430837</v>
      </c>
      <c r="G21" s="67">
        <f t="shared" si="1"/>
        <v>940274</v>
      </c>
      <c r="H21" s="67">
        <f t="shared" si="1"/>
        <v>7900</v>
      </c>
      <c r="I21" s="67">
        <f t="shared" si="1"/>
        <v>681002</v>
      </c>
      <c r="J21" s="67">
        <f t="shared" si="1"/>
        <v>251372</v>
      </c>
      <c r="K21" s="67">
        <f t="shared" si="1"/>
        <v>0</v>
      </c>
      <c r="L21" s="67">
        <f>SUM(L10+L17+U18)</f>
        <v>0</v>
      </c>
      <c r="M21" s="67">
        <f aca="true" t="shared" si="2" ref="M21:S21">SUM(M10+M17)</f>
        <v>0</v>
      </c>
      <c r="N21" s="67">
        <f t="shared" si="2"/>
        <v>0</v>
      </c>
      <c r="O21" s="67">
        <f t="shared" si="2"/>
        <v>1490563</v>
      </c>
      <c r="P21" s="67">
        <f t="shared" si="2"/>
        <v>1490563</v>
      </c>
      <c r="Q21" s="67">
        <f t="shared" si="2"/>
        <v>0</v>
      </c>
      <c r="R21" s="67">
        <f t="shared" si="2"/>
        <v>0</v>
      </c>
      <c r="S21" s="67">
        <f t="shared" si="2"/>
        <v>0</v>
      </c>
    </row>
    <row r="22" spans="1:19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1"/>
    </row>
  </sheetData>
  <sheetProtection/>
  <mergeCells count="24">
    <mergeCell ref="A2:S3"/>
    <mergeCell ref="A5:A8"/>
    <mergeCell ref="B5:B8"/>
    <mergeCell ref="C5:C8"/>
    <mergeCell ref="D5:D8"/>
    <mergeCell ref="E5:E8"/>
    <mergeCell ref="G5:S5"/>
    <mergeCell ref="G6:G8"/>
    <mergeCell ref="A10:C10"/>
    <mergeCell ref="A17:C17"/>
    <mergeCell ref="M7:M8"/>
    <mergeCell ref="N7:N8"/>
    <mergeCell ref="A21:C21"/>
    <mergeCell ref="O6:O8"/>
    <mergeCell ref="F5:F8"/>
    <mergeCell ref="P6:S6"/>
    <mergeCell ref="H7:I7"/>
    <mergeCell ref="J7:J8"/>
    <mergeCell ref="K7:K8"/>
    <mergeCell ref="L7:L8"/>
    <mergeCell ref="H6:N6"/>
    <mergeCell ref="S7:S8"/>
    <mergeCell ref="P7:P8"/>
    <mergeCell ref="R7:R8"/>
  </mergeCells>
  <printOptions horizontalCentered="1"/>
  <pageMargins left="0.3937007874015748" right="0.4330708661417323" top="0.8661417322834646" bottom="0.7480314960629921" header="0.31496062992125984" footer="0.31496062992125984"/>
  <pageSetup horizontalDpi="600" verticalDpi="600" orientation="landscape" paperSize="9" scale="75" r:id="rId1"/>
  <headerFooter>
    <oddHeader>&amp;RZałącznik nr &amp;A
do uchwały Rady Powiatu w Opatowie nr ...............
z dnia ..............................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view="pageLayout" workbookViewId="0" topLeftCell="A1">
      <selection activeCell="C26" sqref="C26"/>
    </sheetView>
  </sheetViews>
  <sheetFormatPr defaultColWidth="9.33203125" defaultRowHeight="12.75"/>
  <cols>
    <col min="1" max="2" width="9.33203125" style="89" customWidth="1"/>
    <col min="3" max="3" width="13.16015625" style="89" customWidth="1"/>
    <col min="4" max="4" width="23.16015625" style="89" customWidth="1"/>
    <col min="5" max="5" width="22.16015625" style="89" customWidth="1"/>
    <col min="6" max="6" width="18.5" style="89" customWidth="1"/>
    <col min="7" max="16384" width="9.33203125" style="89" customWidth="1"/>
  </cols>
  <sheetData>
    <row r="2" spans="1:6" ht="18">
      <c r="A2" s="247" t="s">
        <v>176</v>
      </c>
      <c r="B2" s="247"/>
      <c r="C2" s="247"/>
      <c r="D2" s="247"/>
      <c r="E2" s="247"/>
      <c r="F2" s="247"/>
    </row>
    <row r="3" spans="4:6" ht="11.25">
      <c r="D3" s="86"/>
      <c r="E3" s="86"/>
      <c r="F3" s="76" t="s">
        <v>0</v>
      </c>
    </row>
    <row r="4" spans="1:6" ht="47.25">
      <c r="A4" s="90" t="s">
        <v>133</v>
      </c>
      <c r="B4" s="90" t="s">
        <v>1</v>
      </c>
      <c r="C4" s="90" t="s">
        <v>2</v>
      </c>
      <c r="D4" s="91" t="s">
        <v>177</v>
      </c>
      <c r="E4" s="90" t="s">
        <v>178</v>
      </c>
      <c r="F4" s="91" t="s">
        <v>179</v>
      </c>
    </row>
    <row r="5" spans="1:6" ht="11.25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</row>
    <row r="6" spans="1:6" ht="15.75" customHeight="1">
      <c r="A6" s="93" t="s">
        <v>180</v>
      </c>
      <c r="B6" s="94"/>
      <c r="C6" s="94"/>
      <c r="D6" s="94"/>
      <c r="E6" s="95"/>
      <c r="F6" s="96">
        <f>F7+F8</f>
        <v>111032</v>
      </c>
    </row>
    <row r="7" spans="1:6" ht="51">
      <c r="A7" s="97" t="s">
        <v>46</v>
      </c>
      <c r="B7" s="97">
        <v>853</v>
      </c>
      <c r="C7" s="97">
        <v>85311</v>
      </c>
      <c r="D7" s="98" t="s">
        <v>181</v>
      </c>
      <c r="E7" s="98" t="s">
        <v>182</v>
      </c>
      <c r="F7" s="99">
        <v>21372</v>
      </c>
    </row>
    <row r="8" spans="1:6" ht="51">
      <c r="A8" s="100" t="s">
        <v>62</v>
      </c>
      <c r="B8" s="100">
        <v>853</v>
      </c>
      <c r="C8" s="100">
        <v>85311</v>
      </c>
      <c r="D8" s="101" t="s">
        <v>183</v>
      </c>
      <c r="E8" s="98" t="s">
        <v>182</v>
      </c>
      <c r="F8" s="99">
        <v>89660</v>
      </c>
    </row>
    <row r="9" spans="1:6" ht="15">
      <c r="A9" s="93" t="s">
        <v>184</v>
      </c>
      <c r="B9" s="94"/>
      <c r="C9" s="94"/>
      <c r="D9" s="94"/>
      <c r="E9" s="95"/>
      <c r="F9" s="102">
        <f>F10+F11+F12</f>
        <v>1250000</v>
      </c>
    </row>
    <row r="10" spans="1:6" ht="25.5">
      <c r="A10" s="103" t="s">
        <v>46</v>
      </c>
      <c r="B10" s="103">
        <v>754</v>
      </c>
      <c r="C10" s="103">
        <v>75495</v>
      </c>
      <c r="D10" s="104" t="s">
        <v>185</v>
      </c>
      <c r="E10" s="98" t="s">
        <v>186</v>
      </c>
      <c r="F10" s="99">
        <v>10000</v>
      </c>
    </row>
    <row r="11" spans="1:6" ht="25.5">
      <c r="A11" s="97" t="s">
        <v>62</v>
      </c>
      <c r="B11" s="97">
        <v>801</v>
      </c>
      <c r="C11" s="97">
        <v>80120</v>
      </c>
      <c r="D11" s="98" t="s">
        <v>187</v>
      </c>
      <c r="E11" s="98" t="s">
        <v>188</v>
      </c>
      <c r="F11" s="99">
        <v>320000</v>
      </c>
    </row>
    <row r="12" spans="1:6" ht="25.5">
      <c r="A12" s="97" t="s">
        <v>66</v>
      </c>
      <c r="B12" s="97">
        <v>801</v>
      </c>
      <c r="C12" s="97">
        <v>80130</v>
      </c>
      <c r="D12" s="98" t="s">
        <v>187</v>
      </c>
      <c r="E12" s="98" t="s">
        <v>188</v>
      </c>
      <c r="F12" s="99">
        <v>920000</v>
      </c>
    </row>
    <row r="13" spans="1:6" ht="15.75">
      <c r="A13" s="105" t="s">
        <v>113</v>
      </c>
      <c r="B13" s="106"/>
      <c r="C13" s="106"/>
      <c r="D13" s="107"/>
      <c r="E13" s="108"/>
      <c r="F13" s="109">
        <f>F9+F6</f>
        <v>1361032</v>
      </c>
    </row>
  </sheetData>
  <sheetProtection/>
  <mergeCells count="1">
    <mergeCell ref="A2:F2"/>
  </mergeCells>
  <printOptions/>
  <pageMargins left="0.7" right="0.7" top="0.8333333333333334" bottom="0.75" header="0.3" footer="0.3"/>
  <pageSetup horizontalDpi="600" verticalDpi="600" orientation="portrait" paperSize="9" r:id="rId1"/>
  <headerFooter>
    <oddHeader>&amp;RZałącznik nr &amp;A
do uchwały Rady Powiatu w Opatowie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Różycka - Skiba</dc:creator>
  <cp:keywords/>
  <dc:description/>
  <cp:lastModifiedBy>fibrsk</cp:lastModifiedBy>
  <cp:lastPrinted>2012-06-13T07:53:09Z</cp:lastPrinted>
  <dcterms:created xsi:type="dcterms:W3CDTF">2012-05-02T07:58:46Z</dcterms:created>
  <dcterms:modified xsi:type="dcterms:W3CDTF">2012-06-14T09:13:42Z</dcterms:modified>
  <cp:category/>
  <cp:version/>
  <cp:contentType/>
  <cp:contentStatus/>
</cp:coreProperties>
</file>