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315" windowHeight="11640" activeTab="1"/>
  </bookViews>
  <sheets>
    <sheet name="3" sheetId="1" r:id="rId1"/>
    <sheet name="4" sheetId="2" r:id="rId2"/>
    <sheet name="5" sheetId="3" r:id="rId3"/>
    <sheet name="7" sheetId="4" r:id="rId4"/>
    <sheet name="8" sheetId="5" r:id="rId5"/>
    <sheet name="9" sheetId="6" r:id="rId6"/>
    <sheet name="12" sheetId="7" r:id="rId7"/>
    <sheet name="Arkusz2" sheetId="8" r:id="rId8"/>
    <sheet name="Arkusz4" sheetId="9" r:id="rId9"/>
    <sheet name="Arkusz5" sheetId="10" r:id="rId10"/>
    <sheet name="Arkusz6" sheetId="11" r:id="rId11"/>
  </sheets>
  <definedNames>
    <definedName name="_xlnm.Print_Area" localSheetId="0">'3'!$A$1:$L$84</definedName>
    <definedName name="_xlnm.Print_Area" localSheetId="2">'5'!$A$1:$I$135</definedName>
  </definedNames>
  <calcPr fullCalcOnLoad="1"/>
</workbook>
</file>

<file path=xl/sharedStrings.xml><?xml version="1.0" encoding="utf-8"?>
<sst xmlns="http://schemas.openxmlformats.org/spreadsheetml/2006/main" count="532" uniqueCount="219">
  <si>
    <t>4.</t>
  </si>
  <si>
    <t>Dział</t>
  </si>
  <si>
    <t>Rozdział</t>
  </si>
  <si>
    <t>§</t>
  </si>
  <si>
    <t>w tym:</t>
  </si>
  <si>
    <t>1.</t>
  </si>
  <si>
    <t>2.</t>
  </si>
  <si>
    <t>3.</t>
  </si>
  <si>
    <t>w tym źródła finansowania</t>
  </si>
  <si>
    <t>Wydatki bieżące</t>
  </si>
  <si>
    <t>Wydatki majątkowe</t>
  </si>
  <si>
    <t>Rozdz.</t>
  </si>
  <si>
    <t>w złotych</t>
  </si>
  <si>
    <t>Nazwa zadania</t>
  </si>
  <si>
    <t>x</t>
  </si>
  <si>
    <t>w  złotych</t>
  </si>
  <si>
    <t>Lp.</t>
  </si>
  <si>
    <t>Łączne nakłady finansowe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</si>
  <si>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</si>
  <si>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</si>
  <si>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</si>
  <si>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</si>
  <si>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</si>
  <si>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</si>
  <si>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</si>
  <si>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</si>
  <si>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Ogółem wydatki</t>
  </si>
  <si>
    <t>Wydatki
z tytułu poręczeń
i gwarancji</t>
  </si>
  <si>
    <t>Dochody ogółem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</si>
  <si>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</si>
  <si>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</si>
  <si>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</si>
  <si>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</si>
  <si>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</si>
  <si>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</si>
  <si>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</si>
  <si>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I. Dochody i wydatki związane z realizacją zadań realizowanych wspólnie z innymi jednostkami samorządu terytorialnego</t>
  </si>
  <si>
    <t>L.p.</t>
  </si>
  <si>
    <t>Wyszczególnienie</t>
  </si>
  <si>
    <t>Wydatki</t>
  </si>
  <si>
    <t>wydatki majątkowe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</si>
  <si>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</si>
  <si>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</si>
  <si>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</si>
  <si>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</si>
  <si>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</si>
  <si>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</si>
  <si>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</si>
  <si>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Wydatki ogółem</t>
  </si>
  <si>
    <t>wniesienie wkadów do spółek prawa handlowego</t>
  </si>
  <si>
    <t>zakup i objęcie akcji i udziałów</t>
  </si>
  <si>
    <t>kwota</t>
  </si>
  <si>
    <t>- środki z budżetu j.s.t.</t>
  </si>
  <si>
    <t>- środki z budżetu krajowego</t>
  </si>
  <si>
    <t>- środki z UE oraz innych źródeł zagranicznych</t>
  </si>
  <si>
    <t>Projekt</t>
  </si>
  <si>
    <t>Okres realizacji zadania</t>
  </si>
  <si>
    <t>Przewidywane nakłady i źródła finansowania</t>
  </si>
  <si>
    <t>źródło</t>
  </si>
  <si>
    <t>Wartość zadania:</t>
  </si>
  <si>
    <t>Wydatki na obsługę długu (odsetki)</t>
  </si>
  <si>
    <t>z tego:</t>
  </si>
  <si>
    <t>wynagrodzenia i składki od nich naliczane</t>
  </si>
  <si>
    <t>wydatki na programy finansowane z udziałem środków, o których mowa w art. 5 ust. 1 pkt 2 i 3</t>
  </si>
  <si>
    <t>Nazwa przedsięwzięcia</t>
  </si>
  <si>
    <t>rok budżetowy 2011 (8+9+10+11)</t>
  </si>
  <si>
    <t>kredyty i pożyczki zaciągnięte na realizację zadania pod refundację wydatków</t>
  </si>
  <si>
    <t>rok budżetowy 2011 (7+8+9+10)</t>
  </si>
  <si>
    <t>Zadania inwestycyjne roczne w 2011 r.</t>
  </si>
  <si>
    <t>Wydatki w roku budżetowym 2011</t>
  </si>
  <si>
    <t>Wydatki na programy i projekty realizowane ze środków pochodzących z budżetu Unii Europejskiej oraz innych źródeł zagranicznych, niepodlegających zwrotowi na 2011 rok</t>
  </si>
  <si>
    <t>Wydatki bieżące:</t>
  </si>
  <si>
    <t>Wydatki majątkowe:</t>
  </si>
  <si>
    <t>Dochody i wydatki związane z realizacją zadań z zakresu administracji rządowej i innych zadań zleconych odrębnymi ustawami w  2011 r.</t>
  </si>
  <si>
    <t>wniesienie wkładów do spółek prawa handlowego</t>
  </si>
  <si>
    <t>Dochody i wydatki związane z realizacją zadań z zakresu administracji rządowej realizowanych na podstawie porozumień z organami administracji rządowej w 2011 r.</t>
  </si>
  <si>
    <t>Wydatki
na 2011 r.</t>
  </si>
  <si>
    <t>Dochody</t>
  </si>
  <si>
    <t>wydatki bieżące</t>
  </si>
  <si>
    <t>Stan środków finansowych na początek roku</t>
  </si>
  <si>
    <t>w tym: kredyty i pożyczki zaciągane na wydatki refundowane ze środków UE</t>
  </si>
  <si>
    <t>Dochody i wydatki związane z realizacją zadań realizowanych na podstawie porozumień (umów) między jednostkami samorządu terytorialnego w 2011 r.</t>
  </si>
  <si>
    <t>Stan środków finansowych na koniec roku</t>
  </si>
  <si>
    <t xml:space="preserve"> Plan dochodów gromadzonych na wydzielonym rachunku jednostki budżetowej                        i wydatki nimi finansowane w 2011 r.</t>
  </si>
  <si>
    <t>Limity wydatków na wieloletnie przedsięwzięcia planowane do poniesienia w 2011 roku</t>
  </si>
  <si>
    <t>010</t>
  </si>
  <si>
    <t>01005</t>
  </si>
  <si>
    <t>700</t>
  </si>
  <si>
    <t>Projekt na drogę nr 754 T</t>
  </si>
  <si>
    <t>Projekt "Nad Czarną Kamienną"</t>
  </si>
  <si>
    <t xml:space="preserve">Utrzymanie dzieci w placówkach </t>
  </si>
  <si>
    <t>Rehabilitacja osób niepełnosprawnych</t>
  </si>
  <si>
    <t>II. Dochody i wydatki związane z pomocą rzeczową lub finansową realizowaną na podstawie porozumień między j.s.t.</t>
  </si>
  <si>
    <t>Remopnty dróg powiatowych</t>
  </si>
  <si>
    <t>Inwestycje na drodze powiatowej</t>
  </si>
  <si>
    <t>Rady Powiatu w Opatowie</t>
  </si>
  <si>
    <t>Starostwo Powiatowe w Opatowie</t>
  </si>
  <si>
    <t xml:space="preserve">Program: Rozwój obszarów wiejskich na lata 2007-2013  </t>
  </si>
  <si>
    <t>Priorytet: Poprawa struktury obszarowej gospodarstw rolnych itd..</t>
  </si>
  <si>
    <t>Działanie: poprawianie i rozwijanie infrastruktury związanej z dostosowaniem rolnictwa i leśnictwa</t>
  </si>
  <si>
    <t>Poddziałanie: Scalanie gruntów</t>
  </si>
  <si>
    <t>Projekt: Scalanie gruntów wsi Biedrzychów, Dębno,Nowe na obszarze 1059 ha</t>
  </si>
  <si>
    <t>2010-2013</t>
  </si>
  <si>
    <t>5.</t>
  </si>
  <si>
    <t>6.</t>
  </si>
  <si>
    <t xml:space="preserve">Oś Priorytetowa: 3 Podniesienie jakości systemu </t>
  </si>
  <si>
    <t xml:space="preserve"> Działanie: 3.2. Rozwój systemów lokalnej infrastruktury komunikacjnej.  </t>
  </si>
  <si>
    <t xml:space="preserve">Projekt: Przebudowa ciągu dróg </t>
  </si>
  <si>
    <t>powiatowych o nr 0743T i 0767T na odcinku Stodoły - Podgrochocice - Bidziny - Stodoły Wieś.</t>
  </si>
  <si>
    <t xml:space="preserve">Program: Regionalny Program Operacyjny Województwa Świętokrzyskiego na lata 2007 - 2013 RPOWŚ                                                                                 </t>
  </si>
  <si>
    <t>2008-2011</t>
  </si>
  <si>
    <t>Zarząd Dróg Powiatowych w Opatowie</t>
  </si>
  <si>
    <t>Priorytet 2: "Wsparcie innowacyjności, budowa społeczeństwa informacyjnego oraz wzrost potencjału inwestycyjnego regionu"</t>
  </si>
  <si>
    <t xml:space="preserve">Program: Projekt  " e-świętokrzyskie Rozbudowa Infrastruktury Informatycznej JTS"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</si>
  <si>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Działanie 2.2: "Budowa infrastruktury społeczeństwa informatycznego"   </t>
  </si>
  <si>
    <t>Priorytet 2: "Wsparcie innowacyjności, budowa społeczeństwa informacyjnego oraz wzrost potencjału inwestycyjnego regionu".</t>
  </si>
  <si>
    <t xml:space="preserve">w ramach Regionalnego Progrmu OperacyjnegoWojewództwa Swiętokrzyskiego na lata (2007-2013) </t>
  </si>
  <si>
    <t>Starostwo Pow. w Opatowie</t>
  </si>
  <si>
    <t xml:space="preserve"> Działanie 7. 1 Rozwój </t>
  </si>
  <si>
    <t xml:space="preserve">Rozwój i upowszechnianie aktywnej integracji </t>
  </si>
  <si>
    <t xml:space="preserve"> Poddziałanie: 7.1,2 </t>
  </si>
  <si>
    <t>poprzez powiatowe centra pomocy rodzinie</t>
  </si>
  <si>
    <t>210-2012</t>
  </si>
  <si>
    <t>2010-2011</t>
  </si>
  <si>
    <t>2007-2012</t>
  </si>
  <si>
    <t>Zespół Szkół Nr 1 w Opatowie</t>
  </si>
  <si>
    <t>2009-2011</t>
  </si>
  <si>
    <t>Powiatowe Centrum Pomocy Rodzinie</t>
  </si>
  <si>
    <t>Program: Regionalny Program Operacyjny Województwa Świętokrzyskiego na lata 2007-2013  RPOWŚ                                Priorytet: OŚ 5" Wzrost jakości frastruktury społecznej oraz inwestycje w dziedzictwo kulturowe, sport i turystykę"                                 Działanie: 5.2. Podniesienie jakości usług  publicznych,     wspieranie placówek edukacyjnych i kulturalnych.                              Projekt: Rozbudowa budynku Zespołu Szkół  Nr 1 w Opatowie - odnowienie potencjału   sportowo - dydaktycznego</t>
  </si>
  <si>
    <t>Zakup programu komputerowego i komputerów</t>
  </si>
  <si>
    <t>Zakup komputerów</t>
  </si>
  <si>
    <t>Placówka Opiekunczo -Wychowawcza Wielofunkcyjna w Nieskurzowie Nowym</t>
  </si>
  <si>
    <t>Wykonanie dokumentacji</t>
  </si>
  <si>
    <t>Przebudowa ciągu dróg powiatowych o nr 0743T i 0767T na odcinku Stodoły - Podgrochocice - Bidziny - Stodoły Wieś (2008-2011).</t>
  </si>
  <si>
    <t>Projekt  " e-świętokrzyskie Rozbudowa Infrastruktury Informatycznej JTS" w ramach Regionalnego Progrmu Operacyjnego na lata (2010-2012).</t>
  </si>
  <si>
    <t>7.</t>
  </si>
  <si>
    <t>Utrzymanie dzieci w rodzinach</t>
  </si>
  <si>
    <t>Orzekanie o niepełnosprawności</t>
  </si>
  <si>
    <t xml:space="preserve">Program: Projekt  " e-świętokrzyskie Budowa Systemu Infrastruktury Informacji Przestrzennej.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</si>
  <si>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Scalanie gruntów wsi Biedrzychów,Dębno,Nowe na obszarze1059 ha (2010-2013).</t>
  </si>
  <si>
    <t>Instalacja  wind w budynku Starostwa Powiatowego w Opatowie (2010-2011).</t>
  </si>
  <si>
    <t>Rozbudowa budynky Zespołu Szkół Nr 1 odnowa potencjału sportowo - dydaktycznego w Opatowie (2007-2012).</t>
  </si>
  <si>
    <t>Zespół Szkół w Ożarowie</t>
  </si>
  <si>
    <t>Zespół Szkół Nr 2 w Opatowie</t>
  </si>
  <si>
    <t>Biblioteka publiczna</t>
  </si>
  <si>
    <t>8.</t>
  </si>
  <si>
    <t>Program operacyjny kapitałludzki Priorytet: VI Rynek pracy otwarty dla wszystkich. Działanie: 6.2. Wsparcie oraz promocjaprzedsiębiorczości i samozatrudnienia</t>
  </si>
  <si>
    <t>Program: Regionalny Program Operacyjny Województwa Świętokrzyskiego na lata 2007-2013                                 Priorytet: OŚ 2" Wsparcie innowacyjnołści, budowa społeczenstwa informacyjnego oraz wzrost potencjału inwestycyjnego regionu."                               Działanie: 2.3. Promocja gospodarcza i turystyczna regionu.                             Projekt: Nad Czarną i Kamienną nieodkryte piękno północnej części Województwa Świętokrzyskiego</t>
  </si>
  <si>
    <t>Program: operacyjny Kapitał Ludzki    Priorytet VII Promoc  poprzez  Powiatowe Centrum Pomocy Rodzinie.</t>
  </si>
  <si>
    <t>Starostwo Powiatowe w Opatowie (partner projrktu)</t>
  </si>
  <si>
    <t>9.</t>
  </si>
  <si>
    <t>10.</t>
  </si>
  <si>
    <t>C. Inne źródła - środki krajowe - kapitał ludzki.</t>
  </si>
  <si>
    <t>Remonty dróg - usuwanie skutków powodzi</t>
  </si>
  <si>
    <t>Program: operacyjny Kapitał Ludzki                              Priorytet IX "Rozwój wykształcenia i kompetencji w regionach".</t>
  </si>
  <si>
    <t xml:space="preserve"> Działanie 9. 5 "Oddolne inicjatywy edukacyjne na obszarach wiejskich",</t>
  </si>
  <si>
    <t xml:space="preserve">kwalifikacji służb ratowniczych gwarancją bezpieczeństwa </t>
  </si>
  <si>
    <t xml:space="preserve"> Projekt: "Podnoszenie </t>
  </si>
  <si>
    <t>na terenie powiatu opatowskiego".</t>
  </si>
  <si>
    <t>Komenda Powiatowa Państwowej Straży Pożarnej w Opatowie</t>
  </si>
  <si>
    <t>Zakup zestawu komputerowego</t>
  </si>
  <si>
    <t xml:space="preserve">do uchwały Nr  </t>
  </si>
  <si>
    <t xml:space="preserve">w ramach Regionalnego Progrmu Operacyjnego Województwa Swiętokrzyskiego na lata (2007-2013) </t>
  </si>
  <si>
    <t xml:space="preserve">Program: Regionalny Program Operacyjny Województwa Świętokrzyskiego na lata 2007 - 2013                           </t>
  </si>
  <si>
    <t xml:space="preserve"> Projekt: " termomodernizacja trzech budynków użyteczności publicznej na terenie  powiatu opatowskiego"</t>
  </si>
  <si>
    <t xml:space="preserve"> Działanie 4.2 "Rozwój systemów lokalnej infrastruktury ochrony środowiska i energetycznej"</t>
  </si>
  <si>
    <t>Przebudowa drogi powiatowej nr 0743T odc.Podgrochocice-Jakubowice-Pisary (gr.powiatu) od km 3+510-km10+540 odc.o dł.7,030 km (2010-2011)</t>
  </si>
  <si>
    <t>2011 - 2012</t>
  </si>
  <si>
    <t>Termomodernizacja trzech budynków użyteczności publicznej na terenie powiatu opatowskiego. (2011-2012)</t>
  </si>
  <si>
    <t>Promocja integracji Społecznej Droga do Sukcesu (2009-2011).</t>
  </si>
  <si>
    <t>Projekt:" Nad Czarną i Kamienną nieodkryte piekno północnej części Województwa Świętokrzyskiego (2010-2011)</t>
  </si>
  <si>
    <t>11.</t>
  </si>
  <si>
    <t>12.</t>
  </si>
  <si>
    <t>Umowy, których realizacja w roku budżetowym i w latach następnych jest niezbędna dla zapewnienia ciągłości działania jednostki i których płatności przypadają w okresie dłuższym niż rok.</t>
  </si>
  <si>
    <t>J. W.</t>
  </si>
  <si>
    <t>13.</t>
  </si>
  <si>
    <t>Starostwo Powiatowe wOpatowie</t>
  </si>
  <si>
    <t>14.</t>
  </si>
  <si>
    <t>Powiatowy Inspektorat Nadzoru Budowlanego w Opatowie</t>
  </si>
  <si>
    <t>15.</t>
  </si>
  <si>
    <t>Komenda Pow. Państw. Straży Poż. w Opatowie</t>
  </si>
  <si>
    <t>16.</t>
  </si>
  <si>
    <t>17.</t>
  </si>
  <si>
    <t>18.</t>
  </si>
  <si>
    <t>19.</t>
  </si>
  <si>
    <t>20.</t>
  </si>
  <si>
    <t>21.</t>
  </si>
  <si>
    <t>Specjalne Osrodki Szkolno Wychowawcze</t>
  </si>
  <si>
    <t>Domy Pomocy społecznej</t>
  </si>
  <si>
    <t>Powiatowy Urzad Pracy w Opatowie</t>
  </si>
  <si>
    <t>22.</t>
  </si>
  <si>
    <t>Poradnie Psych. Pedagogiczne</t>
  </si>
  <si>
    <t>Projekt  " e-świętokrzyskie Budowa systemu informacji przestrzennej Województwa Świętokrzyskiego" w ramach Regionalnego Programu Operacyjnego Województwa Swiętokrzyskiego na lata(2010-2011).</t>
  </si>
  <si>
    <t xml:space="preserve">A. 1 593 150,70     
B.
C.
D. </t>
  </si>
  <si>
    <t xml:space="preserve">A. 954,00     
B.
C.
D. </t>
  </si>
  <si>
    <t xml:space="preserve">A. 99 900,00     
B.
C.
D. </t>
  </si>
  <si>
    <t xml:space="preserve">A. 312 000,00     
B.
C.
D. </t>
  </si>
  <si>
    <t xml:space="preserve">A.      
B.512 164,00
C.
D. </t>
  </si>
  <si>
    <t xml:space="preserve">A.      
B.1 062 419,00
C.
D. </t>
  </si>
  <si>
    <t xml:space="preserve">A.      
B.
C. 3 554,00
D. </t>
  </si>
  <si>
    <t xml:space="preserve">A.     
B.
C.
D. </t>
  </si>
  <si>
    <t xml:space="preserve">A. 
B.
C.
D. </t>
  </si>
  <si>
    <t xml:space="preserve">A.       
B.
C.
D. </t>
  </si>
  <si>
    <t>Placówka Opiek. - Wychowawcz Wielofunkcyjna w Nieskurzowie Nowym</t>
  </si>
  <si>
    <t xml:space="preserve">Zespoły Szkół  </t>
  </si>
  <si>
    <t>Zakup zmywarko - wypażarki i pralki</t>
  </si>
  <si>
    <t>Program: operacyjny Kapitał Ludzki na lata 2007-2013                             Priorytet IX "Rozwój wykształcenia i kompetencji w regionach".</t>
  </si>
  <si>
    <t xml:space="preserve"> Działanie 9. 2 "Podniesienie atrakcyjności szkolnictwa zawodowego",</t>
  </si>
  <si>
    <t xml:space="preserve"> Projekt: "Nasza szkoła - naszą drogą do kariery …"                    okres realizacji zadania 2011 - 2013</t>
  </si>
  <si>
    <t>2011 - 2013</t>
  </si>
  <si>
    <t>dofinansowanie zakupu ciężarowego samochodu ratownoczo-gaśniczego.</t>
  </si>
  <si>
    <t>Przebudowa drogi powiatowej Nr 0729T Opatów-Wąworków-Karwów odc. Opatów ul. Sępołowskiej wraz z kanalizacją deszczową opracowanie dokumentacji projektowej.</t>
  </si>
  <si>
    <t>Zarząd Dróg Powiatowych</t>
  </si>
  <si>
    <t>Powiatowe Centrum Pomocy Rodzinie w opatowie</t>
  </si>
  <si>
    <t>Projekt " Tu zostaję i zakładam własną firmę" program operacyjny Kapitł Ludzki. (2010-2011).</t>
  </si>
  <si>
    <t xml:space="preserve"> Program operacyjny Kapitł Ludzki. (2007-2013).Projekt "Nasza szkoła - naszą drogą do kariery…"</t>
  </si>
  <si>
    <t xml:space="preserve">z dnia        września  2011 r . </t>
  </si>
  <si>
    <t>Załącznik Nr  5</t>
  </si>
  <si>
    <t>zakup pieca C.O.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</si>
</sst>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  <numFmt numFmtId="171" formatCode="#,##0.00_ ;\-#,##0.00\ "/>
  </numFmts>
  <fonts count="62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10"/>
      <name val="Times New Roman CE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0"/>
      <name val="Times New Roman CE"/>
      <family val="0"/>
    </font>
    <font>
      <b/>
      <sz val="8"/>
      <name val="Arial CE"/>
      <family val="2"/>
    </font>
    <font>
      <sz val="8"/>
      <name val="Arial"/>
      <family val="2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8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8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0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15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2" applyNumberFormat="0" applyAlignment="0" applyProtection="0"/>
    <xf numFmtId="0" fontId="51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6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5" fillId="24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29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0" borderId="12" xfId="0" applyFont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24" borderId="1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15" fillId="24" borderId="10" xfId="0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15" fillId="24" borderId="14" xfId="0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/>
    </xf>
    <xf numFmtId="49" fontId="30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41" fontId="5" fillId="0" borderId="10" xfId="0" applyNumberFormat="1" applyFont="1" applyBorder="1" applyAlignment="1">
      <alignment vertical="center"/>
    </xf>
    <xf numFmtId="41" fontId="28" fillId="0" borderId="1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1" fontId="0" fillId="0" borderId="11" xfId="0" applyNumberFormat="1" applyBorder="1" applyAlignment="1">
      <alignment vertical="center"/>
    </xf>
    <xf numFmtId="41" fontId="15" fillId="0" borderId="10" xfId="0" applyNumberFormat="1" applyFont="1" applyBorder="1" applyAlignment="1">
      <alignment horizontal="center" vertical="center" wrapText="1"/>
    </xf>
    <xf numFmtId="41" fontId="12" fillId="0" borderId="10" xfId="0" applyNumberFormat="1" applyFont="1" applyBorder="1" applyAlignment="1">
      <alignment horizontal="center" vertical="center"/>
    </xf>
    <xf numFmtId="41" fontId="21" fillId="0" borderId="10" xfId="0" applyNumberFormat="1" applyFont="1" applyBorder="1" applyAlignment="1">
      <alignment vertical="center" wrapText="1"/>
    </xf>
    <xf numFmtId="41" fontId="22" fillId="0" borderId="10" xfId="0" applyNumberFormat="1" applyFont="1" applyBorder="1" applyAlignment="1">
      <alignment vertical="center" wrapText="1"/>
    </xf>
    <xf numFmtId="41" fontId="22" fillId="0" borderId="10" xfId="0" applyNumberFormat="1" applyFont="1" applyBorder="1" applyAlignment="1">
      <alignment vertical="center"/>
    </xf>
    <xf numFmtId="41" fontId="21" fillId="0" borderId="10" xfId="0" applyNumberFormat="1" applyFont="1" applyBorder="1" applyAlignment="1">
      <alignment vertical="center"/>
    </xf>
    <xf numFmtId="49" fontId="3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1" fontId="24" fillId="0" borderId="0" xfId="0" applyNumberFormat="1" applyFont="1" applyAlignment="1">
      <alignment/>
    </xf>
    <xf numFmtId="0" fontId="12" fillId="0" borderId="10" xfId="0" applyFont="1" applyBorder="1" applyAlignment="1">
      <alignment vertical="top"/>
    </xf>
    <xf numFmtId="0" fontId="12" fillId="0" borderId="10" xfId="0" applyNumberFormat="1" applyFont="1" applyBorder="1" applyAlignment="1">
      <alignment vertical="top" wrapText="1"/>
    </xf>
    <xf numFmtId="41" fontId="12" fillId="0" borderId="10" xfId="0" applyNumberFormat="1" applyFont="1" applyBorder="1" applyAlignment="1">
      <alignment vertical="top"/>
    </xf>
    <xf numFmtId="0" fontId="12" fillId="0" borderId="10" xfId="0" applyFont="1" applyBorder="1" applyAlignment="1" quotePrefix="1">
      <alignment vertical="top"/>
    </xf>
    <xf numFmtId="0" fontId="12" fillId="0" borderId="10" xfId="0" applyFont="1" applyBorder="1" applyAlignment="1" quotePrefix="1">
      <alignment vertical="top" wrapText="1"/>
    </xf>
    <xf numFmtId="41" fontId="12" fillId="0" borderId="10" xfId="0" applyNumberFormat="1" applyFont="1" applyBorder="1" applyAlignment="1">
      <alignment vertical="top" wrapText="1"/>
    </xf>
    <xf numFmtId="0" fontId="15" fillId="0" borderId="10" xfId="0" applyFont="1" applyBorder="1" applyAlignment="1">
      <alignment vertical="top"/>
    </xf>
    <xf numFmtId="41" fontId="15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 quotePrefix="1">
      <alignment/>
    </xf>
    <xf numFmtId="0" fontId="12" fillId="0" borderId="10" xfId="0" applyFont="1" applyBorder="1" applyAlignment="1" quotePrefix="1">
      <alignment wrapText="1"/>
    </xf>
    <xf numFmtId="0" fontId="12" fillId="0" borderId="0" xfId="0" applyFont="1" applyBorder="1" applyAlignment="1">
      <alignment vertical="top"/>
    </xf>
    <xf numFmtId="0" fontId="12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/>
    </xf>
    <xf numFmtId="41" fontId="3" fillId="0" borderId="10" xfId="0" applyNumberFormat="1" applyFont="1" applyBorder="1" applyAlignment="1">
      <alignment vertical="center"/>
    </xf>
    <xf numFmtId="0" fontId="29" fillId="0" borderId="10" xfId="0" applyNumberFormat="1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41" fontId="29" fillId="0" borderId="10" xfId="0" applyNumberFormat="1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41" fontId="12" fillId="0" borderId="10" xfId="0" applyNumberFormat="1" applyFont="1" applyBorder="1" applyAlignment="1">
      <alignment horizontal="center" vertical="center" wrapText="1"/>
    </xf>
    <xf numFmtId="41" fontId="12" fillId="0" borderId="10" xfId="0" applyNumberFormat="1" applyFont="1" applyBorder="1" applyAlignment="1">
      <alignment horizontal="right" vertical="center"/>
    </xf>
    <xf numFmtId="41" fontId="12" fillId="0" borderId="0" xfId="0" applyNumberFormat="1" applyFont="1" applyAlignment="1">
      <alignment vertical="center"/>
    </xf>
    <xf numFmtId="0" fontId="61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vertical="center" wrapText="1"/>
    </xf>
    <xf numFmtId="41" fontId="0" fillId="0" borderId="11" xfId="0" applyNumberForma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41" fontId="5" fillId="0" borderId="10" xfId="0" applyNumberFormat="1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61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0" fontId="61" fillId="0" borderId="10" xfId="0" applyFont="1" applyBorder="1" applyAlignment="1">
      <alignment vertical="center" wrapText="1"/>
    </xf>
    <xf numFmtId="41" fontId="15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vertical="center" wrapText="1"/>
    </xf>
    <xf numFmtId="43" fontId="29" fillId="0" borderId="10" xfId="0" applyNumberFormat="1" applyFont="1" applyBorder="1" applyAlignment="1">
      <alignment vertical="center" wrapText="1"/>
    </xf>
    <xf numFmtId="43" fontId="28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 wrapText="1"/>
    </xf>
    <xf numFmtId="41" fontId="5" fillId="0" borderId="0" xfId="0" applyNumberFormat="1" applyFont="1" applyBorder="1" applyAlignment="1">
      <alignment vertical="center" wrapText="1"/>
    </xf>
    <xf numFmtId="41" fontId="12" fillId="0" borderId="16" xfId="0" applyNumberFormat="1" applyFont="1" applyBorder="1" applyAlignment="1">
      <alignment horizontal="center" vertical="center" wrapText="1"/>
    </xf>
    <xf numFmtId="41" fontId="12" fillId="0" borderId="16" xfId="0" applyNumberFormat="1" applyFont="1" applyBorder="1" applyAlignment="1">
      <alignment horizontal="center" vertical="center"/>
    </xf>
    <xf numFmtId="0" fontId="28" fillId="24" borderId="10" xfId="0" applyFont="1" applyFill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3" fillId="24" borderId="20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9" fillId="24" borderId="20" xfId="0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top" wrapText="1"/>
    </xf>
    <xf numFmtId="0" fontId="12" fillId="0" borderId="14" xfId="0" applyFont="1" applyBorder="1" applyAlignment="1">
      <alignment horizontal="left" vertical="top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12" fillId="0" borderId="14" xfId="0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12" fillId="0" borderId="15" xfId="0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12" fillId="0" borderId="14" xfId="0" applyFont="1" applyBorder="1" applyAlignment="1">
      <alignment horizontal="center" vertical="top"/>
    </xf>
    <xf numFmtId="0" fontId="12" fillId="0" borderId="15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12" fillId="0" borderId="14" xfId="0" applyFont="1" applyBorder="1" applyAlignment="1">
      <alignment vertical="top"/>
    </xf>
    <xf numFmtId="0" fontId="12" fillId="0" borderId="15" xfId="0" applyFont="1" applyBorder="1" applyAlignment="1">
      <alignment vertical="top"/>
    </xf>
    <xf numFmtId="0" fontId="12" fillId="0" borderId="12" xfId="0" applyFont="1" applyBorder="1" applyAlignment="1">
      <alignment vertical="top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0" fillId="0" borderId="15" xfId="0" applyBorder="1" applyAlignment="1">
      <alignment vertical="top"/>
    </xf>
    <xf numFmtId="0" fontId="0" fillId="0" borderId="12" xfId="0" applyBorder="1" applyAlignment="1">
      <alignment vertical="top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center" wrapText="1"/>
    </xf>
    <xf numFmtId="41" fontId="12" fillId="0" borderId="10" xfId="0" applyNumberFormat="1" applyFont="1" applyBorder="1" applyAlignment="1">
      <alignment vertical="top" wrapText="1"/>
    </xf>
    <xf numFmtId="49" fontId="12" fillId="0" borderId="14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vertical="top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0" fillId="0" borderId="19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0" xfId="0" applyBorder="1" applyAlignment="1">
      <alignment vertical="top"/>
    </xf>
    <xf numFmtId="0" fontId="12" fillId="0" borderId="0" xfId="0" applyFont="1" applyBorder="1" applyAlignment="1" quotePrefix="1">
      <alignment wrapText="1"/>
    </xf>
    <xf numFmtId="0" fontId="0" fillId="0" borderId="0" xfId="0" applyBorder="1" applyAlignment="1">
      <alignment/>
    </xf>
    <xf numFmtId="0" fontId="12" fillId="0" borderId="10" xfId="0" applyFont="1" applyBorder="1" applyAlignment="1">
      <alignment vertical="top" wrapText="1" shrinkToFit="1"/>
    </xf>
    <xf numFmtId="0" fontId="12" fillId="0" borderId="14" xfId="0" applyNumberFormat="1" applyFont="1" applyBorder="1" applyAlignment="1">
      <alignment vertical="top" wrapText="1"/>
    </xf>
    <xf numFmtId="0" fontId="12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5" fillId="0" borderId="10" xfId="0" applyFont="1" applyBorder="1" applyAlignment="1">
      <alignment horizontal="center" vertical="center"/>
    </xf>
    <xf numFmtId="0" fontId="15" fillId="24" borderId="14" xfId="0" applyFont="1" applyFill="1" applyBorder="1" applyAlignment="1">
      <alignment horizontal="center" vertical="center" wrapText="1"/>
    </xf>
    <xf numFmtId="0" fontId="15" fillId="24" borderId="15" xfId="0" applyFont="1" applyFill="1" applyBorder="1" applyAlignment="1">
      <alignment horizontal="center" vertical="center" wrapText="1"/>
    </xf>
    <xf numFmtId="0" fontId="15" fillId="24" borderId="12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6" fillId="24" borderId="18" xfId="0" applyFont="1" applyFill="1" applyBorder="1" applyAlignment="1">
      <alignment horizontal="center" vertical="center"/>
    </xf>
    <xf numFmtId="0" fontId="26" fillId="24" borderId="19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workbookViewId="0" topLeftCell="A57">
      <selection activeCell="N35" sqref="N35"/>
    </sheetView>
  </sheetViews>
  <sheetFormatPr defaultColWidth="17.875" defaultRowHeight="12.75"/>
  <cols>
    <col min="1" max="1" width="4.375" style="107" customWidth="1"/>
    <col min="2" max="2" width="6.00390625" style="107" customWidth="1"/>
    <col min="3" max="3" width="7.25390625" style="107" customWidth="1"/>
    <col min="4" max="4" width="20.875" style="107" customWidth="1"/>
    <col min="5" max="5" width="16.125" style="107" customWidth="1"/>
    <col min="6" max="6" width="15.375" style="107" customWidth="1"/>
    <col min="7" max="7" width="15.875" style="107" customWidth="1"/>
    <col min="8" max="8" width="14.25390625" style="107" customWidth="1"/>
    <col min="9" max="9" width="15.125" style="107" customWidth="1"/>
    <col min="10" max="10" width="15.625" style="107" customWidth="1"/>
    <col min="11" max="11" width="15.25390625" style="107" customWidth="1"/>
    <col min="12" max="16384" width="17.875" style="107" customWidth="1"/>
  </cols>
  <sheetData>
    <row r="1" spans="1:12" ht="80.25" customHeight="1">
      <c r="A1" s="117" t="s">
        <v>84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20.2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80" t="s">
        <v>12</v>
      </c>
    </row>
    <row r="3" spans="1:12" s="109" customFormat="1" ht="19.5" customHeight="1">
      <c r="A3" s="116" t="s">
        <v>16</v>
      </c>
      <c r="B3" s="116" t="s">
        <v>1</v>
      </c>
      <c r="C3" s="116" t="s">
        <v>11</v>
      </c>
      <c r="D3" s="116" t="s">
        <v>64</v>
      </c>
      <c r="E3" s="116" t="s">
        <v>17</v>
      </c>
      <c r="F3" s="116" t="s">
        <v>25</v>
      </c>
      <c r="G3" s="116"/>
      <c r="H3" s="116"/>
      <c r="I3" s="116"/>
      <c r="J3" s="116"/>
      <c r="K3" s="116"/>
      <c r="L3" s="116" t="s">
        <v>18</v>
      </c>
    </row>
    <row r="4" spans="1:12" s="109" customFormat="1" ht="19.5" customHeight="1">
      <c r="A4" s="116"/>
      <c r="B4" s="116"/>
      <c r="C4" s="116"/>
      <c r="D4" s="116"/>
      <c r="E4" s="116"/>
      <c r="F4" s="116" t="s">
        <v>65</v>
      </c>
      <c r="G4" s="116" t="s">
        <v>8</v>
      </c>
      <c r="H4" s="116"/>
      <c r="I4" s="116"/>
      <c r="J4" s="116"/>
      <c r="K4" s="116"/>
      <c r="L4" s="116"/>
    </row>
    <row r="5" spans="1:12" s="109" customFormat="1" ht="19.5" customHeight="1">
      <c r="A5" s="116"/>
      <c r="B5" s="116"/>
      <c r="C5" s="116"/>
      <c r="D5" s="116"/>
      <c r="E5" s="116"/>
      <c r="F5" s="116"/>
      <c r="G5" s="116" t="s">
        <v>32</v>
      </c>
      <c r="H5" s="116" t="s">
        <v>29</v>
      </c>
      <c r="I5" s="104" t="s">
        <v>4</v>
      </c>
      <c r="J5" s="116" t="s">
        <v>33</v>
      </c>
      <c r="K5" s="116" t="s">
        <v>30</v>
      </c>
      <c r="L5" s="116"/>
    </row>
    <row r="6" spans="1:12" s="109" customFormat="1" ht="29.25" customHeight="1">
      <c r="A6" s="116"/>
      <c r="B6" s="116"/>
      <c r="C6" s="116"/>
      <c r="D6" s="116"/>
      <c r="E6" s="116"/>
      <c r="F6" s="116"/>
      <c r="G6" s="116"/>
      <c r="H6" s="116"/>
      <c r="I6" s="116" t="s">
        <v>66</v>
      </c>
      <c r="J6" s="116"/>
      <c r="K6" s="116"/>
      <c r="L6" s="116"/>
    </row>
    <row r="7" spans="1:12" s="109" customFormat="1" ht="19.5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</row>
    <row r="8" spans="1:12" s="109" customFormat="1" ht="45.75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</row>
    <row r="9" spans="1:12" ht="14.25" customHeight="1">
      <c r="A9" s="110">
        <v>1</v>
      </c>
      <c r="B9" s="110">
        <v>2</v>
      </c>
      <c r="C9" s="110">
        <v>3</v>
      </c>
      <c r="D9" s="110">
        <v>4</v>
      </c>
      <c r="E9" s="110">
        <v>5</v>
      </c>
      <c r="F9" s="110">
        <v>6</v>
      </c>
      <c r="G9" s="110">
        <v>7</v>
      </c>
      <c r="H9" s="110">
        <v>8</v>
      </c>
      <c r="I9" s="110">
        <v>9</v>
      </c>
      <c r="J9" s="110">
        <v>10</v>
      </c>
      <c r="K9" s="110">
        <v>11</v>
      </c>
      <c r="L9" s="110">
        <v>12</v>
      </c>
    </row>
    <row r="10" spans="1:12" ht="50.25" customHeight="1">
      <c r="A10" s="81" t="s">
        <v>5</v>
      </c>
      <c r="B10" s="103" t="s">
        <v>85</v>
      </c>
      <c r="C10" s="103" t="s">
        <v>86</v>
      </c>
      <c r="D10" s="78" t="s">
        <v>139</v>
      </c>
      <c r="E10" s="105">
        <v>7929656</v>
      </c>
      <c r="F10" s="105">
        <v>811000</v>
      </c>
      <c r="G10" s="105">
        <v>0</v>
      </c>
      <c r="H10" s="105">
        <v>0</v>
      </c>
      <c r="I10" s="105">
        <v>0</v>
      </c>
      <c r="J10" s="105" t="s">
        <v>196</v>
      </c>
      <c r="K10" s="105">
        <v>499000</v>
      </c>
      <c r="L10" s="82" t="s">
        <v>96</v>
      </c>
    </row>
    <row r="11" spans="1:12" ht="11.25">
      <c r="A11" s="81"/>
      <c r="B11" s="81"/>
      <c r="C11" s="81"/>
      <c r="D11" s="79" t="s">
        <v>78</v>
      </c>
      <c r="E11" s="105">
        <v>2832021</v>
      </c>
      <c r="F11" s="105">
        <v>811000</v>
      </c>
      <c r="G11" s="105">
        <v>0</v>
      </c>
      <c r="H11" s="105">
        <v>0</v>
      </c>
      <c r="I11" s="105">
        <v>0</v>
      </c>
      <c r="J11" s="105">
        <v>312000</v>
      </c>
      <c r="K11" s="105">
        <v>499000</v>
      </c>
      <c r="L11" s="82"/>
    </row>
    <row r="12" spans="1:12" ht="11.25">
      <c r="A12" s="81"/>
      <c r="B12" s="81"/>
      <c r="C12" s="81"/>
      <c r="D12" s="79" t="s">
        <v>40</v>
      </c>
      <c r="E12" s="105">
        <v>5097635</v>
      </c>
      <c r="F12" s="105">
        <v>0</v>
      </c>
      <c r="G12" s="105">
        <v>0</v>
      </c>
      <c r="H12" s="105">
        <v>0</v>
      </c>
      <c r="I12" s="105">
        <v>0</v>
      </c>
      <c r="J12" s="105">
        <v>0</v>
      </c>
      <c r="K12" s="105">
        <v>0</v>
      </c>
      <c r="L12" s="82"/>
    </row>
    <row r="13" spans="1:12" ht="66.75" customHeight="1">
      <c r="A13" s="81" t="s">
        <v>6</v>
      </c>
      <c r="B13" s="81">
        <v>600</v>
      </c>
      <c r="C13" s="81">
        <v>60014</v>
      </c>
      <c r="D13" s="78" t="s">
        <v>133</v>
      </c>
      <c r="E13" s="105">
        <v>7535537</v>
      </c>
      <c r="F13" s="105">
        <v>2560822</v>
      </c>
      <c r="G13" s="105">
        <v>12164</v>
      </c>
      <c r="H13" s="105">
        <v>500000</v>
      </c>
      <c r="I13" s="105">
        <v>500000</v>
      </c>
      <c r="J13" s="105" t="s">
        <v>197</v>
      </c>
      <c r="K13" s="105">
        <v>1536494</v>
      </c>
      <c r="L13" s="82" t="s">
        <v>111</v>
      </c>
    </row>
    <row r="14" spans="1:12" ht="77.25" customHeight="1">
      <c r="A14" s="81" t="s">
        <v>7</v>
      </c>
      <c r="B14" s="81">
        <v>600</v>
      </c>
      <c r="C14" s="81">
        <v>60014</v>
      </c>
      <c r="D14" s="78" t="s">
        <v>166</v>
      </c>
      <c r="E14" s="105">
        <v>4472288</v>
      </c>
      <c r="F14" s="105">
        <v>4365788</v>
      </c>
      <c r="G14" s="105">
        <v>3303369</v>
      </c>
      <c r="H14" s="105">
        <v>0</v>
      </c>
      <c r="I14" s="105">
        <v>0</v>
      </c>
      <c r="J14" s="105" t="s">
        <v>198</v>
      </c>
      <c r="K14" s="105">
        <v>0</v>
      </c>
      <c r="L14" s="82" t="s">
        <v>111</v>
      </c>
    </row>
    <row r="15" spans="1:12" ht="11.25">
      <c r="A15" s="81"/>
      <c r="B15" s="81"/>
      <c r="C15" s="81"/>
      <c r="D15" s="79" t="s">
        <v>78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05">
        <v>0</v>
      </c>
      <c r="K15" s="105">
        <v>0</v>
      </c>
      <c r="L15" s="82"/>
    </row>
    <row r="16" spans="1:12" ht="11.25">
      <c r="A16" s="81"/>
      <c r="B16" s="81"/>
      <c r="C16" s="81"/>
      <c r="D16" s="79" t="s">
        <v>40</v>
      </c>
      <c r="E16" s="105">
        <v>11957825</v>
      </c>
      <c r="F16" s="105">
        <v>6926610</v>
      </c>
      <c r="G16" s="105">
        <v>3315533</v>
      </c>
      <c r="H16" s="105">
        <v>500000</v>
      </c>
      <c r="I16" s="105">
        <v>500000</v>
      </c>
      <c r="J16" s="105">
        <v>1574583</v>
      </c>
      <c r="K16" s="105">
        <v>1536494</v>
      </c>
      <c r="L16" s="82"/>
    </row>
    <row r="17" spans="1:12" ht="75.75" customHeight="1">
      <c r="A17" s="81" t="s">
        <v>0</v>
      </c>
      <c r="B17" s="81">
        <v>720</v>
      </c>
      <c r="C17" s="81">
        <v>72095</v>
      </c>
      <c r="D17" s="78" t="s">
        <v>134</v>
      </c>
      <c r="E17" s="105">
        <v>337984</v>
      </c>
      <c r="F17" s="105">
        <v>284600</v>
      </c>
      <c r="G17" s="105">
        <v>59391</v>
      </c>
      <c r="H17" s="105">
        <v>0</v>
      </c>
      <c r="I17" s="105">
        <v>0</v>
      </c>
      <c r="J17" s="105" t="s">
        <v>19</v>
      </c>
      <c r="K17" s="105">
        <v>225209</v>
      </c>
      <c r="L17" s="82" t="s">
        <v>96</v>
      </c>
    </row>
    <row r="18" spans="1:12" ht="12.75" customHeight="1">
      <c r="A18" s="81"/>
      <c r="B18" s="81"/>
      <c r="C18" s="81"/>
      <c r="D18" s="79" t="s">
        <v>78</v>
      </c>
      <c r="E18" s="105">
        <v>0</v>
      </c>
      <c r="F18" s="105">
        <v>0</v>
      </c>
      <c r="G18" s="105">
        <v>0</v>
      </c>
      <c r="H18" s="105">
        <v>0</v>
      </c>
      <c r="I18" s="105">
        <v>0</v>
      </c>
      <c r="J18" s="105">
        <v>0</v>
      </c>
      <c r="K18" s="105">
        <v>0</v>
      </c>
      <c r="L18" s="82"/>
    </row>
    <row r="19" spans="1:12" ht="12.75" customHeight="1">
      <c r="A19" s="81"/>
      <c r="B19" s="81"/>
      <c r="C19" s="81"/>
      <c r="D19" s="79" t="s">
        <v>40</v>
      </c>
      <c r="E19" s="105">
        <v>337984</v>
      </c>
      <c r="F19" s="105">
        <v>284600</v>
      </c>
      <c r="G19" s="105">
        <v>59391</v>
      </c>
      <c r="H19" s="105">
        <v>0</v>
      </c>
      <c r="I19" s="105">
        <v>0</v>
      </c>
      <c r="J19" s="105">
        <v>0</v>
      </c>
      <c r="K19" s="105">
        <v>225209</v>
      </c>
      <c r="L19" s="82"/>
    </row>
    <row r="20" spans="1:12" ht="115.5" customHeight="1">
      <c r="A20" s="81" t="s">
        <v>103</v>
      </c>
      <c r="B20" s="81">
        <v>720</v>
      </c>
      <c r="C20" s="81">
        <v>72095</v>
      </c>
      <c r="D20" s="78" t="s">
        <v>192</v>
      </c>
      <c r="E20" s="105">
        <v>887567</v>
      </c>
      <c r="F20" s="105">
        <v>886567</v>
      </c>
      <c r="G20" s="105">
        <v>180286</v>
      </c>
      <c r="H20" s="105">
        <v>0</v>
      </c>
      <c r="I20" s="105">
        <v>0</v>
      </c>
      <c r="J20" s="105" t="s">
        <v>19</v>
      </c>
      <c r="K20" s="105">
        <v>706281</v>
      </c>
      <c r="L20" s="82" t="s">
        <v>96</v>
      </c>
    </row>
    <row r="21" spans="1:12" ht="11.25">
      <c r="A21" s="81"/>
      <c r="B21" s="81"/>
      <c r="C21" s="81"/>
      <c r="D21" s="79" t="s">
        <v>78</v>
      </c>
      <c r="E21" s="105">
        <v>0</v>
      </c>
      <c r="F21" s="105">
        <v>0</v>
      </c>
      <c r="G21" s="105">
        <v>0</v>
      </c>
      <c r="H21" s="105">
        <v>0</v>
      </c>
      <c r="I21" s="105">
        <v>0</v>
      </c>
      <c r="J21" s="105">
        <v>0</v>
      </c>
      <c r="K21" s="105">
        <v>0</v>
      </c>
      <c r="L21" s="82"/>
    </row>
    <row r="22" spans="1:12" ht="11.25">
      <c r="A22" s="81"/>
      <c r="B22" s="81"/>
      <c r="C22" s="81"/>
      <c r="D22" s="79" t="s">
        <v>40</v>
      </c>
      <c r="E22" s="105">
        <v>887567</v>
      </c>
      <c r="F22" s="105">
        <v>886567</v>
      </c>
      <c r="G22" s="105">
        <v>180286</v>
      </c>
      <c r="H22" s="105"/>
      <c r="I22" s="105"/>
      <c r="J22" s="105"/>
      <c r="K22" s="105">
        <v>706281</v>
      </c>
      <c r="L22" s="82"/>
    </row>
    <row r="23" spans="1:12" ht="43.5" customHeight="1">
      <c r="A23" s="81" t="s">
        <v>104</v>
      </c>
      <c r="B23" s="81">
        <v>750</v>
      </c>
      <c r="C23" s="81">
        <v>75020</v>
      </c>
      <c r="D23" s="79" t="s">
        <v>140</v>
      </c>
      <c r="E23" s="105">
        <v>300000</v>
      </c>
      <c r="F23" s="105">
        <v>210000</v>
      </c>
      <c r="G23" s="105">
        <v>210000</v>
      </c>
      <c r="H23" s="105">
        <v>0</v>
      </c>
      <c r="I23" s="105">
        <v>0</v>
      </c>
      <c r="J23" s="105" t="s">
        <v>19</v>
      </c>
      <c r="K23" s="105">
        <v>0</v>
      </c>
      <c r="L23" s="82" t="s">
        <v>96</v>
      </c>
    </row>
    <row r="24" spans="1:12" ht="12.75" customHeight="1">
      <c r="A24" s="81"/>
      <c r="B24" s="81"/>
      <c r="C24" s="81"/>
      <c r="D24" s="79" t="s">
        <v>78</v>
      </c>
      <c r="E24" s="105">
        <v>0</v>
      </c>
      <c r="F24" s="105">
        <v>0</v>
      </c>
      <c r="G24" s="105">
        <v>0</v>
      </c>
      <c r="H24" s="105">
        <v>0</v>
      </c>
      <c r="I24" s="105">
        <v>0</v>
      </c>
      <c r="J24" s="105">
        <v>0</v>
      </c>
      <c r="K24" s="105">
        <v>0</v>
      </c>
      <c r="L24" s="82"/>
    </row>
    <row r="25" spans="1:12" ht="12.75" customHeight="1">
      <c r="A25" s="81"/>
      <c r="B25" s="81"/>
      <c r="C25" s="81"/>
      <c r="D25" s="79" t="s">
        <v>40</v>
      </c>
      <c r="E25" s="105">
        <v>300000</v>
      </c>
      <c r="F25" s="105">
        <v>210000</v>
      </c>
      <c r="G25" s="105">
        <v>210000</v>
      </c>
      <c r="H25" s="105">
        <v>0</v>
      </c>
      <c r="I25" s="105">
        <v>0</v>
      </c>
      <c r="J25" s="105">
        <v>0</v>
      </c>
      <c r="K25" s="105">
        <v>0</v>
      </c>
      <c r="L25" s="82"/>
    </row>
    <row r="26" spans="1:12" ht="57.75" customHeight="1">
      <c r="A26" s="81" t="s">
        <v>135</v>
      </c>
      <c r="B26" s="81">
        <v>801</v>
      </c>
      <c r="C26" s="81">
        <v>80195</v>
      </c>
      <c r="D26" s="79" t="s">
        <v>141</v>
      </c>
      <c r="E26" s="105">
        <v>4727419</v>
      </c>
      <c r="F26" s="105">
        <v>1589934</v>
      </c>
      <c r="G26" s="105">
        <v>135974</v>
      </c>
      <c r="H26" s="105">
        <v>500000</v>
      </c>
      <c r="I26" s="105">
        <v>500000</v>
      </c>
      <c r="J26" s="105" t="s">
        <v>19</v>
      </c>
      <c r="K26" s="105">
        <v>953960</v>
      </c>
      <c r="L26" s="82" t="s">
        <v>125</v>
      </c>
    </row>
    <row r="27" spans="1:12" ht="12.75" customHeight="1">
      <c r="A27" s="81"/>
      <c r="B27" s="81"/>
      <c r="C27" s="81"/>
      <c r="D27" s="79" t="s">
        <v>78</v>
      </c>
      <c r="E27" s="105">
        <v>0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82"/>
    </row>
    <row r="28" spans="1:12" ht="12.75" customHeight="1">
      <c r="A28" s="81"/>
      <c r="B28" s="81"/>
      <c r="C28" s="81"/>
      <c r="D28" s="79" t="s">
        <v>40</v>
      </c>
      <c r="E28" s="105">
        <v>4727419</v>
      </c>
      <c r="F28" s="105">
        <v>1589934</v>
      </c>
      <c r="G28" s="105">
        <v>135974</v>
      </c>
      <c r="H28" s="105">
        <v>500000</v>
      </c>
      <c r="I28" s="105">
        <v>500000</v>
      </c>
      <c r="J28" s="105">
        <v>0</v>
      </c>
      <c r="K28" s="105">
        <v>953960</v>
      </c>
      <c r="L28" s="82"/>
    </row>
    <row r="29" spans="1:12" ht="45" customHeight="1">
      <c r="A29" s="81" t="s">
        <v>145</v>
      </c>
      <c r="B29" s="81">
        <v>852</v>
      </c>
      <c r="C29" s="81">
        <v>85295</v>
      </c>
      <c r="D29" s="78" t="s">
        <v>169</v>
      </c>
      <c r="E29" s="105">
        <v>1715256</v>
      </c>
      <c r="F29" s="105">
        <v>1065183</v>
      </c>
      <c r="G29" s="105">
        <v>114794</v>
      </c>
      <c r="H29" s="105">
        <v>0</v>
      </c>
      <c r="I29" s="105">
        <v>0</v>
      </c>
      <c r="J29" s="105" t="s">
        <v>19</v>
      </c>
      <c r="K29" s="105">
        <v>950389</v>
      </c>
      <c r="L29" s="82" t="s">
        <v>127</v>
      </c>
    </row>
    <row r="30" spans="1:12" ht="12.75" customHeight="1">
      <c r="A30" s="81"/>
      <c r="B30" s="81"/>
      <c r="C30" s="81"/>
      <c r="D30" s="78" t="s">
        <v>78</v>
      </c>
      <c r="E30" s="105">
        <v>1537506</v>
      </c>
      <c r="F30" s="105">
        <v>942483</v>
      </c>
      <c r="G30" s="105">
        <v>108625</v>
      </c>
      <c r="H30" s="105">
        <v>0</v>
      </c>
      <c r="I30" s="105">
        <v>0</v>
      </c>
      <c r="J30" s="105">
        <v>0</v>
      </c>
      <c r="K30" s="105">
        <v>833858</v>
      </c>
      <c r="L30" s="82"/>
    </row>
    <row r="31" spans="1:12" ht="12.75" customHeight="1">
      <c r="A31" s="81"/>
      <c r="B31" s="81"/>
      <c r="C31" s="81"/>
      <c r="D31" s="78" t="s">
        <v>40</v>
      </c>
      <c r="E31" s="105">
        <v>177750</v>
      </c>
      <c r="F31" s="105">
        <v>122700</v>
      </c>
      <c r="G31" s="105">
        <v>6169</v>
      </c>
      <c r="H31" s="105">
        <v>0</v>
      </c>
      <c r="I31" s="105">
        <v>0</v>
      </c>
      <c r="J31" s="105">
        <v>0</v>
      </c>
      <c r="K31" s="105">
        <v>116531</v>
      </c>
      <c r="L31" s="82"/>
    </row>
    <row r="32" spans="1:12" ht="67.5" customHeight="1">
      <c r="A32" s="81" t="s">
        <v>150</v>
      </c>
      <c r="B32" s="81">
        <v>750</v>
      </c>
      <c r="C32" s="81">
        <v>75075</v>
      </c>
      <c r="D32" s="78" t="s">
        <v>170</v>
      </c>
      <c r="E32" s="105">
        <v>137303</v>
      </c>
      <c r="F32" s="105">
        <v>90818</v>
      </c>
      <c r="G32" s="105">
        <v>88947</v>
      </c>
      <c r="H32" s="105">
        <v>0</v>
      </c>
      <c r="I32" s="105">
        <v>0</v>
      </c>
      <c r="J32" s="105" t="s">
        <v>19</v>
      </c>
      <c r="K32" s="105">
        <v>1871</v>
      </c>
      <c r="L32" s="82" t="s">
        <v>149</v>
      </c>
    </row>
    <row r="33" spans="1:12" ht="12.75" customHeight="1">
      <c r="A33" s="81"/>
      <c r="B33" s="81"/>
      <c r="C33" s="81"/>
      <c r="D33" s="78" t="s">
        <v>78</v>
      </c>
      <c r="E33" s="105">
        <v>137303</v>
      </c>
      <c r="F33" s="105">
        <v>90818</v>
      </c>
      <c r="G33" s="105">
        <v>88947</v>
      </c>
      <c r="H33" s="105">
        <v>0</v>
      </c>
      <c r="I33" s="105">
        <v>0</v>
      </c>
      <c r="J33" s="105">
        <v>0</v>
      </c>
      <c r="K33" s="105">
        <v>1871</v>
      </c>
      <c r="L33" s="82"/>
    </row>
    <row r="34" spans="1:12" ht="12.75" customHeight="1">
      <c r="A34" s="81"/>
      <c r="B34" s="81"/>
      <c r="C34" s="81"/>
      <c r="D34" s="78" t="s">
        <v>40</v>
      </c>
      <c r="E34" s="105">
        <v>0</v>
      </c>
      <c r="F34" s="105">
        <v>0</v>
      </c>
      <c r="G34" s="105">
        <v>0</v>
      </c>
      <c r="H34" s="105">
        <v>0</v>
      </c>
      <c r="I34" s="105">
        <v>0</v>
      </c>
      <c r="J34" s="105">
        <v>0</v>
      </c>
      <c r="K34" s="105">
        <v>0</v>
      </c>
      <c r="L34" s="82"/>
    </row>
    <row r="35" spans="1:12" ht="54.75" customHeight="1">
      <c r="A35" s="81" t="s">
        <v>151</v>
      </c>
      <c r="B35" s="81">
        <v>853</v>
      </c>
      <c r="C35" s="81">
        <v>85395</v>
      </c>
      <c r="D35" s="78" t="s">
        <v>214</v>
      </c>
      <c r="E35" s="105">
        <v>46567</v>
      </c>
      <c r="F35" s="105">
        <v>23693</v>
      </c>
      <c r="G35" s="105">
        <v>0</v>
      </c>
      <c r="H35" s="105">
        <v>0</v>
      </c>
      <c r="I35" s="105">
        <v>0</v>
      </c>
      <c r="J35" s="105" t="s">
        <v>199</v>
      </c>
      <c r="K35" s="105">
        <v>20139</v>
      </c>
      <c r="L35" s="82" t="s">
        <v>149</v>
      </c>
    </row>
    <row r="36" spans="1:12" ht="12.75" customHeight="1">
      <c r="A36" s="81"/>
      <c r="B36" s="81"/>
      <c r="C36" s="81"/>
      <c r="D36" s="79" t="s">
        <v>78</v>
      </c>
      <c r="E36" s="105">
        <v>46567</v>
      </c>
      <c r="F36" s="105">
        <v>23693</v>
      </c>
      <c r="G36" s="105">
        <v>0</v>
      </c>
      <c r="H36" s="105">
        <v>0</v>
      </c>
      <c r="I36" s="105">
        <v>0</v>
      </c>
      <c r="J36" s="105">
        <v>3554</v>
      </c>
      <c r="K36" s="105">
        <v>20139</v>
      </c>
      <c r="L36" s="82"/>
    </row>
    <row r="37" spans="1:12" ht="12.75" customHeight="1">
      <c r="A37" s="81"/>
      <c r="B37" s="81"/>
      <c r="C37" s="81"/>
      <c r="D37" s="79" t="s">
        <v>40</v>
      </c>
      <c r="E37" s="105">
        <v>0</v>
      </c>
      <c r="F37" s="105">
        <v>0</v>
      </c>
      <c r="G37" s="105">
        <v>0</v>
      </c>
      <c r="H37" s="105">
        <v>0</v>
      </c>
      <c r="I37" s="105">
        <v>0</v>
      </c>
      <c r="J37" s="105">
        <v>0</v>
      </c>
      <c r="K37" s="105">
        <v>0</v>
      </c>
      <c r="L37" s="82"/>
    </row>
    <row r="38" spans="1:12" ht="48" customHeight="1">
      <c r="A38" s="81" t="s">
        <v>171</v>
      </c>
      <c r="B38" s="81">
        <v>801</v>
      </c>
      <c r="C38" s="81">
        <v>80195</v>
      </c>
      <c r="D38" s="78" t="s">
        <v>215</v>
      </c>
      <c r="E38" s="105">
        <v>800310</v>
      </c>
      <c r="F38" s="105">
        <v>227670</v>
      </c>
      <c r="G38" s="105">
        <v>14050</v>
      </c>
      <c r="H38" s="105">
        <v>0</v>
      </c>
      <c r="I38" s="105">
        <v>0</v>
      </c>
      <c r="J38" s="105" t="s">
        <v>19</v>
      </c>
      <c r="K38" s="105">
        <v>213620</v>
      </c>
      <c r="L38" s="82" t="s">
        <v>142</v>
      </c>
    </row>
    <row r="39" spans="1:12" ht="12.75" customHeight="1">
      <c r="A39" s="81"/>
      <c r="B39" s="81"/>
      <c r="C39" s="81"/>
      <c r="D39" s="79" t="s">
        <v>78</v>
      </c>
      <c r="E39" s="105">
        <v>800310</v>
      </c>
      <c r="F39" s="105">
        <v>227670</v>
      </c>
      <c r="G39" s="105">
        <v>14050</v>
      </c>
      <c r="H39" s="105">
        <v>0</v>
      </c>
      <c r="I39" s="105">
        <v>0</v>
      </c>
      <c r="J39" s="105">
        <v>0</v>
      </c>
      <c r="K39" s="105">
        <v>213620</v>
      </c>
      <c r="L39" s="82"/>
    </row>
    <row r="40" spans="1:12" ht="12.75" customHeight="1">
      <c r="A40" s="81"/>
      <c r="B40" s="81"/>
      <c r="C40" s="81"/>
      <c r="D40" s="79" t="s">
        <v>40</v>
      </c>
      <c r="E40" s="105">
        <v>0</v>
      </c>
      <c r="F40" s="105">
        <v>0</v>
      </c>
      <c r="G40" s="105">
        <v>0</v>
      </c>
      <c r="H40" s="105">
        <v>0</v>
      </c>
      <c r="I40" s="105">
        <v>0</v>
      </c>
      <c r="J40" s="105">
        <v>0</v>
      </c>
      <c r="K40" s="105">
        <v>0</v>
      </c>
      <c r="L40" s="82"/>
    </row>
    <row r="41" spans="1:12" ht="68.25" customHeight="1">
      <c r="A41" s="81" t="s">
        <v>172</v>
      </c>
      <c r="B41" s="81">
        <v>700</v>
      </c>
      <c r="C41" s="81">
        <v>70005</v>
      </c>
      <c r="D41" s="79" t="s">
        <v>168</v>
      </c>
      <c r="E41" s="105">
        <v>6466113</v>
      </c>
      <c r="F41" s="105">
        <v>139975</v>
      </c>
      <c r="G41" s="105">
        <v>44942</v>
      </c>
      <c r="H41" s="105">
        <v>0</v>
      </c>
      <c r="I41" s="105">
        <v>0</v>
      </c>
      <c r="J41" s="105" t="s">
        <v>19</v>
      </c>
      <c r="K41" s="105">
        <v>95033</v>
      </c>
      <c r="L41" s="82" t="s">
        <v>96</v>
      </c>
    </row>
    <row r="42" spans="1:12" ht="12.75" customHeight="1">
      <c r="A42" s="81"/>
      <c r="B42" s="81"/>
      <c r="C42" s="81"/>
      <c r="D42" s="79" t="s">
        <v>78</v>
      </c>
      <c r="E42" s="105">
        <v>27000</v>
      </c>
      <c r="F42" s="105">
        <v>27000</v>
      </c>
      <c r="G42" s="105">
        <v>5400</v>
      </c>
      <c r="H42" s="105">
        <v>0</v>
      </c>
      <c r="I42" s="105">
        <v>0</v>
      </c>
      <c r="J42" s="105">
        <v>0</v>
      </c>
      <c r="K42" s="105">
        <v>21600</v>
      </c>
      <c r="L42" s="82"/>
    </row>
    <row r="43" spans="1:12" ht="12.75" customHeight="1">
      <c r="A43" s="81"/>
      <c r="B43" s="81"/>
      <c r="C43" s="81"/>
      <c r="D43" s="79" t="s">
        <v>40</v>
      </c>
      <c r="E43" s="105">
        <v>6439113</v>
      </c>
      <c r="F43" s="105">
        <v>112975</v>
      </c>
      <c r="G43" s="105">
        <v>39542</v>
      </c>
      <c r="H43" s="105">
        <v>0</v>
      </c>
      <c r="I43" s="105">
        <v>0</v>
      </c>
      <c r="J43" s="105">
        <v>0</v>
      </c>
      <c r="K43" s="105">
        <v>73433</v>
      </c>
      <c r="L43" s="82"/>
    </row>
    <row r="44" spans="1:12" ht="100.5" customHeight="1">
      <c r="A44" s="81" t="s">
        <v>175</v>
      </c>
      <c r="B44" s="81">
        <v>600</v>
      </c>
      <c r="C44" s="81">
        <v>60014</v>
      </c>
      <c r="D44" s="79" t="s">
        <v>173</v>
      </c>
      <c r="E44" s="105">
        <v>357530</v>
      </c>
      <c r="F44" s="105">
        <v>68230</v>
      </c>
      <c r="G44" s="105">
        <v>68230</v>
      </c>
      <c r="H44" s="105">
        <v>0</v>
      </c>
      <c r="I44" s="105">
        <v>0</v>
      </c>
      <c r="J44" s="105" t="s">
        <v>200</v>
      </c>
      <c r="K44" s="105">
        <v>0</v>
      </c>
      <c r="L44" s="82" t="s">
        <v>111</v>
      </c>
    </row>
    <row r="45" spans="1:12" ht="12.75" customHeight="1">
      <c r="A45" s="81"/>
      <c r="B45" s="81"/>
      <c r="C45" s="81"/>
      <c r="D45" s="79" t="s">
        <v>78</v>
      </c>
      <c r="E45" s="105">
        <v>357530</v>
      </c>
      <c r="F45" s="105">
        <v>68230</v>
      </c>
      <c r="G45" s="105">
        <v>68230</v>
      </c>
      <c r="H45" s="105">
        <v>0</v>
      </c>
      <c r="I45" s="105">
        <v>0</v>
      </c>
      <c r="J45" s="105">
        <v>0</v>
      </c>
      <c r="K45" s="105">
        <v>0</v>
      </c>
      <c r="L45" s="82"/>
    </row>
    <row r="46" spans="1:12" ht="12.75" customHeight="1">
      <c r="A46" s="81"/>
      <c r="B46" s="81"/>
      <c r="C46" s="81"/>
      <c r="D46" s="79" t="s">
        <v>40</v>
      </c>
      <c r="E46" s="105">
        <v>0</v>
      </c>
      <c r="F46" s="105">
        <v>0</v>
      </c>
      <c r="G46" s="105">
        <v>0</v>
      </c>
      <c r="H46" s="105">
        <v>0</v>
      </c>
      <c r="I46" s="105">
        <v>0</v>
      </c>
      <c r="J46" s="105">
        <v>0</v>
      </c>
      <c r="K46" s="105">
        <v>0</v>
      </c>
      <c r="L46" s="82"/>
    </row>
    <row r="47" spans="1:12" ht="45.75" customHeight="1">
      <c r="A47" s="81" t="s">
        <v>177</v>
      </c>
      <c r="B47" s="81">
        <v>750</v>
      </c>
      <c r="C47" s="81">
        <v>75020</v>
      </c>
      <c r="D47" s="81" t="s">
        <v>174</v>
      </c>
      <c r="E47" s="105">
        <v>6063723</v>
      </c>
      <c r="F47" s="105">
        <v>1172299</v>
      </c>
      <c r="G47" s="105">
        <v>1172299</v>
      </c>
      <c r="H47" s="105">
        <v>0</v>
      </c>
      <c r="I47" s="105">
        <v>0</v>
      </c>
      <c r="J47" s="105" t="s">
        <v>19</v>
      </c>
      <c r="K47" s="105">
        <v>0</v>
      </c>
      <c r="L47" s="82" t="s">
        <v>176</v>
      </c>
    </row>
    <row r="48" spans="1:12" ht="12.75" customHeight="1">
      <c r="A48" s="81"/>
      <c r="B48" s="81"/>
      <c r="C48" s="81"/>
      <c r="D48" s="79" t="s">
        <v>78</v>
      </c>
      <c r="E48" s="105">
        <v>6063723</v>
      </c>
      <c r="F48" s="105">
        <v>1172299</v>
      </c>
      <c r="G48" s="105">
        <v>1172299</v>
      </c>
      <c r="H48" s="105">
        <v>0</v>
      </c>
      <c r="I48" s="105">
        <v>0</v>
      </c>
      <c r="J48" s="105">
        <v>0</v>
      </c>
      <c r="K48" s="105">
        <v>0</v>
      </c>
      <c r="L48" s="82"/>
    </row>
    <row r="49" spans="1:12" ht="12.75" customHeight="1">
      <c r="A49" s="81"/>
      <c r="B49" s="81"/>
      <c r="C49" s="81"/>
      <c r="D49" s="79" t="s">
        <v>40</v>
      </c>
      <c r="E49" s="105">
        <v>0</v>
      </c>
      <c r="F49" s="105">
        <v>0</v>
      </c>
      <c r="G49" s="105">
        <v>0</v>
      </c>
      <c r="H49" s="105">
        <v>0</v>
      </c>
      <c r="I49" s="105">
        <v>0</v>
      </c>
      <c r="J49" s="105">
        <v>0</v>
      </c>
      <c r="K49" s="105">
        <v>0</v>
      </c>
      <c r="L49" s="82"/>
    </row>
    <row r="50" spans="1:12" ht="56.25" customHeight="1">
      <c r="A50" s="81" t="s">
        <v>179</v>
      </c>
      <c r="B50" s="81">
        <v>710</v>
      </c>
      <c r="C50" s="81">
        <v>71015</v>
      </c>
      <c r="D50" s="81" t="s">
        <v>174</v>
      </c>
      <c r="E50" s="105">
        <v>4770</v>
      </c>
      <c r="F50" s="105">
        <v>954</v>
      </c>
      <c r="G50" s="105">
        <v>0</v>
      </c>
      <c r="H50" s="105">
        <v>0</v>
      </c>
      <c r="I50" s="105">
        <v>0</v>
      </c>
      <c r="J50" s="105" t="s">
        <v>194</v>
      </c>
      <c r="K50" s="105">
        <v>0</v>
      </c>
      <c r="L50" s="82" t="s">
        <v>178</v>
      </c>
    </row>
    <row r="51" spans="1:12" ht="12.75" customHeight="1">
      <c r="A51" s="81"/>
      <c r="B51" s="81"/>
      <c r="C51" s="81"/>
      <c r="D51" s="79" t="s">
        <v>78</v>
      </c>
      <c r="E51" s="105">
        <v>4770</v>
      </c>
      <c r="F51" s="105">
        <v>954</v>
      </c>
      <c r="G51" s="105">
        <v>0</v>
      </c>
      <c r="H51" s="105">
        <v>0</v>
      </c>
      <c r="I51" s="105">
        <v>0</v>
      </c>
      <c r="J51" s="105">
        <v>954</v>
      </c>
      <c r="K51" s="105">
        <v>0</v>
      </c>
      <c r="L51" s="82"/>
    </row>
    <row r="52" spans="1:12" ht="12.75" customHeight="1">
      <c r="A52" s="81"/>
      <c r="B52" s="81"/>
      <c r="C52" s="81"/>
      <c r="D52" s="79" t="s">
        <v>40</v>
      </c>
      <c r="E52" s="105">
        <v>0</v>
      </c>
      <c r="F52" s="105">
        <v>0</v>
      </c>
      <c r="G52" s="105">
        <v>0</v>
      </c>
      <c r="H52" s="105">
        <v>0</v>
      </c>
      <c r="I52" s="105">
        <v>0</v>
      </c>
      <c r="J52" s="105">
        <v>0</v>
      </c>
      <c r="K52" s="105">
        <v>0</v>
      </c>
      <c r="L52" s="82"/>
    </row>
    <row r="53" spans="1:12" ht="43.5" customHeight="1">
      <c r="A53" s="81" t="s">
        <v>181</v>
      </c>
      <c r="B53" s="81">
        <v>754</v>
      </c>
      <c r="C53" s="81">
        <v>75411</v>
      </c>
      <c r="D53" s="81" t="s">
        <v>174</v>
      </c>
      <c r="E53" s="105">
        <v>520892</v>
      </c>
      <c r="F53" s="105">
        <v>99900</v>
      </c>
      <c r="G53" s="105">
        <v>0</v>
      </c>
      <c r="H53" s="105">
        <v>0</v>
      </c>
      <c r="I53" s="105">
        <v>0</v>
      </c>
      <c r="J53" s="105" t="s">
        <v>195</v>
      </c>
      <c r="K53" s="105">
        <v>0</v>
      </c>
      <c r="L53" s="82" t="s">
        <v>180</v>
      </c>
    </row>
    <row r="54" spans="1:12" ht="12.75" customHeight="1">
      <c r="A54" s="81"/>
      <c r="B54" s="81"/>
      <c r="C54" s="81"/>
      <c r="D54" s="79" t="s">
        <v>78</v>
      </c>
      <c r="E54" s="105">
        <v>520892</v>
      </c>
      <c r="F54" s="105">
        <v>99900</v>
      </c>
      <c r="G54" s="105">
        <v>0</v>
      </c>
      <c r="H54" s="105">
        <v>0</v>
      </c>
      <c r="I54" s="105">
        <v>0</v>
      </c>
      <c r="J54" s="105">
        <v>99900</v>
      </c>
      <c r="K54" s="105">
        <v>0</v>
      </c>
      <c r="L54" s="82"/>
    </row>
    <row r="55" spans="1:12" ht="12.75" customHeight="1">
      <c r="A55" s="81"/>
      <c r="B55" s="81"/>
      <c r="C55" s="81"/>
      <c r="D55" s="79" t="s">
        <v>40</v>
      </c>
      <c r="E55" s="105">
        <v>0</v>
      </c>
      <c r="F55" s="105">
        <v>0</v>
      </c>
      <c r="G55" s="105">
        <v>0</v>
      </c>
      <c r="H55" s="105">
        <v>0</v>
      </c>
      <c r="I55" s="105">
        <v>0</v>
      </c>
      <c r="J55" s="105">
        <v>0</v>
      </c>
      <c r="K55" s="105">
        <v>0</v>
      </c>
      <c r="L55" s="82"/>
    </row>
    <row r="56" spans="1:12" ht="46.5" customHeight="1">
      <c r="A56" s="81" t="s">
        <v>182</v>
      </c>
      <c r="B56" s="81">
        <v>801</v>
      </c>
      <c r="C56" s="81">
        <v>80120</v>
      </c>
      <c r="D56" s="81" t="s">
        <v>174</v>
      </c>
      <c r="E56" s="105">
        <v>1186382.82</v>
      </c>
      <c r="F56" s="105">
        <v>232392.44</v>
      </c>
      <c r="G56" s="105">
        <v>232392.44</v>
      </c>
      <c r="H56" s="105">
        <v>0</v>
      </c>
      <c r="I56" s="105">
        <v>0</v>
      </c>
      <c r="J56" s="105" t="s">
        <v>200</v>
      </c>
      <c r="K56" s="105">
        <v>0</v>
      </c>
      <c r="L56" s="82" t="s">
        <v>143</v>
      </c>
    </row>
    <row r="57" spans="1:12" ht="12.75" customHeight="1">
      <c r="A57" s="81"/>
      <c r="B57" s="81"/>
      <c r="C57" s="81"/>
      <c r="D57" s="79" t="s">
        <v>78</v>
      </c>
      <c r="E57" s="105">
        <v>1186382.82</v>
      </c>
      <c r="F57" s="105">
        <v>232392.44</v>
      </c>
      <c r="G57" s="105">
        <v>232392.44</v>
      </c>
      <c r="H57" s="105">
        <v>0</v>
      </c>
      <c r="I57" s="105">
        <v>0</v>
      </c>
      <c r="J57" s="105">
        <v>0</v>
      </c>
      <c r="K57" s="105">
        <v>0</v>
      </c>
      <c r="L57" s="82"/>
    </row>
    <row r="58" spans="1:12" ht="12.75" customHeight="1">
      <c r="A58" s="81"/>
      <c r="B58" s="81"/>
      <c r="C58" s="81"/>
      <c r="D58" s="79" t="s">
        <v>40</v>
      </c>
      <c r="E58" s="105">
        <v>0</v>
      </c>
      <c r="F58" s="105">
        <v>0</v>
      </c>
      <c r="G58" s="105">
        <v>0</v>
      </c>
      <c r="H58" s="105">
        <v>0</v>
      </c>
      <c r="I58" s="105">
        <v>0</v>
      </c>
      <c r="J58" s="105">
        <v>0</v>
      </c>
      <c r="K58" s="105">
        <v>0</v>
      </c>
      <c r="L58" s="82"/>
    </row>
    <row r="59" spans="1:12" ht="45" customHeight="1">
      <c r="A59" s="81" t="s">
        <v>183</v>
      </c>
      <c r="B59" s="81">
        <v>801</v>
      </c>
      <c r="C59" s="81">
        <v>80130</v>
      </c>
      <c r="D59" s="81" t="s">
        <v>174</v>
      </c>
      <c r="E59" s="105">
        <v>3616830</v>
      </c>
      <c r="F59" s="105">
        <v>600650</v>
      </c>
      <c r="G59" s="105">
        <v>600650</v>
      </c>
      <c r="H59" s="105">
        <v>0</v>
      </c>
      <c r="I59" s="105">
        <v>0</v>
      </c>
      <c r="J59" s="105" t="s">
        <v>200</v>
      </c>
      <c r="K59" s="105">
        <v>0</v>
      </c>
      <c r="L59" s="82" t="s">
        <v>204</v>
      </c>
    </row>
    <row r="60" spans="1:12" ht="12.75" customHeight="1">
      <c r="A60" s="81"/>
      <c r="B60" s="81"/>
      <c r="C60" s="81"/>
      <c r="D60" s="79" t="s">
        <v>78</v>
      </c>
      <c r="E60" s="105">
        <v>3616830</v>
      </c>
      <c r="F60" s="105">
        <v>600650</v>
      </c>
      <c r="G60" s="105">
        <v>600650</v>
      </c>
      <c r="H60" s="105">
        <v>0</v>
      </c>
      <c r="I60" s="105">
        <v>0</v>
      </c>
      <c r="J60" s="105">
        <v>0</v>
      </c>
      <c r="K60" s="105">
        <v>0</v>
      </c>
      <c r="L60" s="82"/>
    </row>
    <row r="61" spans="1:12" ht="12" customHeight="1">
      <c r="A61" s="81"/>
      <c r="B61" s="81"/>
      <c r="C61" s="81"/>
      <c r="D61" s="79" t="s">
        <v>40</v>
      </c>
      <c r="E61" s="105">
        <v>0</v>
      </c>
      <c r="F61" s="105">
        <v>0</v>
      </c>
      <c r="G61" s="105">
        <v>0</v>
      </c>
      <c r="H61" s="105">
        <v>0</v>
      </c>
      <c r="I61" s="105">
        <v>0</v>
      </c>
      <c r="J61" s="105">
        <v>0</v>
      </c>
      <c r="K61" s="105">
        <v>0</v>
      </c>
      <c r="L61" s="82"/>
    </row>
    <row r="62" spans="1:12" ht="57" customHeight="1">
      <c r="A62" s="81" t="s">
        <v>184</v>
      </c>
      <c r="B62" s="81">
        <v>852</v>
      </c>
      <c r="C62" s="81">
        <v>85201</v>
      </c>
      <c r="D62" s="81" t="s">
        <v>174</v>
      </c>
      <c r="E62" s="105">
        <v>410903.66</v>
      </c>
      <c r="F62" s="105">
        <v>80554.11</v>
      </c>
      <c r="G62" s="105">
        <v>80554.11</v>
      </c>
      <c r="H62" s="105">
        <v>0</v>
      </c>
      <c r="I62" s="105">
        <v>0</v>
      </c>
      <c r="J62" s="105" t="s">
        <v>200</v>
      </c>
      <c r="K62" s="105">
        <v>0</v>
      </c>
      <c r="L62" s="82" t="s">
        <v>203</v>
      </c>
    </row>
    <row r="63" spans="1:12" ht="12.75" customHeight="1">
      <c r="A63" s="81"/>
      <c r="B63" s="81"/>
      <c r="C63" s="81"/>
      <c r="D63" s="79" t="s">
        <v>78</v>
      </c>
      <c r="E63" s="105">
        <v>410903.66</v>
      </c>
      <c r="F63" s="105">
        <v>80554.11</v>
      </c>
      <c r="G63" s="105">
        <v>80554.11</v>
      </c>
      <c r="H63" s="105">
        <v>0</v>
      </c>
      <c r="I63" s="105">
        <v>0</v>
      </c>
      <c r="J63" s="105">
        <v>0</v>
      </c>
      <c r="K63" s="105">
        <v>0</v>
      </c>
      <c r="L63" s="82"/>
    </row>
    <row r="64" spans="1:12" ht="12" customHeight="1">
      <c r="A64" s="81"/>
      <c r="B64" s="81"/>
      <c r="C64" s="81"/>
      <c r="D64" s="79" t="s">
        <v>40</v>
      </c>
      <c r="E64" s="105">
        <v>0</v>
      </c>
      <c r="F64" s="105">
        <v>0</v>
      </c>
      <c r="G64" s="105"/>
      <c r="H64" s="105">
        <v>0</v>
      </c>
      <c r="I64" s="105">
        <v>0</v>
      </c>
      <c r="J64" s="105">
        <v>0</v>
      </c>
      <c r="K64" s="105">
        <v>0</v>
      </c>
      <c r="L64" s="82"/>
    </row>
    <row r="65" spans="1:12" ht="45.75" customHeight="1">
      <c r="A65" s="81" t="s">
        <v>184</v>
      </c>
      <c r="B65" s="81">
        <v>852</v>
      </c>
      <c r="C65" s="81">
        <v>85202</v>
      </c>
      <c r="D65" s="81" t="s">
        <v>174</v>
      </c>
      <c r="E65" s="105">
        <v>8165013.63</v>
      </c>
      <c r="F65" s="105">
        <v>1593150.7</v>
      </c>
      <c r="G65" s="105">
        <v>0</v>
      </c>
      <c r="H65" s="105">
        <v>0</v>
      </c>
      <c r="I65" s="105">
        <v>0</v>
      </c>
      <c r="J65" s="105" t="s">
        <v>193</v>
      </c>
      <c r="K65" s="105">
        <v>0</v>
      </c>
      <c r="L65" s="82" t="s">
        <v>188</v>
      </c>
    </row>
    <row r="66" spans="1:12" ht="12.75" customHeight="1">
      <c r="A66" s="81"/>
      <c r="B66" s="81"/>
      <c r="C66" s="81"/>
      <c r="D66" s="79" t="s">
        <v>78</v>
      </c>
      <c r="E66" s="105">
        <v>8165013.63</v>
      </c>
      <c r="F66" s="105">
        <v>1593150.7</v>
      </c>
      <c r="G66" s="105">
        <v>0</v>
      </c>
      <c r="H66" s="105">
        <v>0</v>
      </c>
      <c r="I66" s="105">
        <v>0</v>
      </c>
      <c r="J66" s="105">
        <v>1593150.7</v>
      </c>
      <c r="K66" s="105">
        <v>0</v>
      </c>
      <c r="L66" s="82"/>
    </row>
    <row r="67" spans="1:12" ht="12.75" customHeight="1">
      <c r="A67" s="81"/>
      <c r="B67" s="81"/>
      <c r="C67" s="81"/>
      <c r="D67" s="79" t="s">
        <v>40</v>
      </c>
      <c r="E67" s="105">
        <v>0</v>
      </c>
      <c r="F67" s="105">
        <v>0</v>
      </c>
      <c r="G67" s="105">
        <v>0</v>
      </c>
      <c r="H67" s="105">
        <v>0</v>
      </c>
      <c r="I67" s="105">
        <v>0</v>
      </c>
      <c r="J67" s="105">
        <v>0</v>
      </c>
      <c r="K67" s="105">
        <v>0</v>
      </c>
      <c r="L67" s="82"/>
    </row>
    <row r="68" spans="1:12" ht="44.25" customHeight="1">
      <c r="A68" s="81" t="s">
        <v>185</v>
      </c>
      <c r="B68" s="81">
        <v>853</v>
      </c>
      <c r="C68" s="81">
        <v>85333</v>
      </c>
      <c r="D68" s="81" t="s">
        <v>174</v>
      </c>
      <c r="E68" s="105">
        <v>491921</v>
      </c>
      <c r="F68" s="105">
        <v>94566</v>
      </c>
      <c r="G68" s="105">
        <v>94566</v>
      </c>
      <c r="H68" s="105">
        <v>0</v>
      </c>
      <c r="I68" s="105">
        <v>0</v>
      </c>
      <c r="J68" s="105" t="s">
        <v>200</v>
      </c>
      <c r="K68" s="105">
        <v>0</v>
      </c>
      <c r="L68" s="82" t="s">
        <v>189</v>
      </c>
    </row>
    <row r="69" spans="1:12" ht="12.75" customHeight="1">
      <c r="A69" s="81"/>
      <c r="B69" s="81"/>
      <c r="C69" s="81"/>
      <c r="D69" s="79" t="s">
        <v>78</v>
      </c>
      <c r="E69" s="105">
        <v>491921</v>
      </c>
      <c r="F69" s="105">
        <v>94566</v>
      </c>
      <c r="G69" s="105">
        <v>94566</v>
      </c>
      <c r="H69" s="105">
        <v>0</v>
      </c>
      <c r="I69" s="105">
        <v>0</v>
      </c>
      <c r="J69" s="105">
        <v>0</v>
      </c>
      <c r="K69" s="105">
        <v>0</v>
      </c>
      <c r="L69" s="82"/>
    </row>
    <row r="70" spans="1:12" ht="12.75" customHeight="1">
      <c r="A70" s="81"/>
      <c r="B70" s="81"/>
      <c r="C70" s="81"/>
      <c r="D70" s="79" t="s">
        <v>40</v>
      </c>
      <c r="E70" s="105">
        <v>0</v>
      </c>
      <c r="F70" s="105">
        <v>0</v>
      </c>
      <c r="G70" s="105">
        <v>0</v>
      </c>
      <c r="H70" s="105">
        <v>0</v>
      </c>
      <c r="I70" s="105">
        <v>0</v>
      </c>
      <c r="J70" s="105">
        <v>0</v>
      </c>
      <c r="K70" s="105">
        <v>0</v>
      </c>
      <c r="L70" s="82"/>
    </row>
    <row r="71" spans="1:12" ht="45" customHeight="1">
      <c r="A71" s="81" t="s">
        <v>186</v>
      </c>
      <c r="B71" s="81">
        <v>854</v>
      </c>
      <c r="C71" s="81">
        <v>85403</v>
      </c>
      <c r="D71" s="81" t="s">
        <v>174</v>
      </c>
      <c r="E71" s="105">
        <v>68725186</v>
      </c>
      <c r="F71" s="105">
        <v>121294.12</v>
      </c>
      <c r="G71" s="105">
        <v>121294.12</v>
      </c>
      <c r="H71" s="105">
        <v>0</v>
      </c>
      <c r="I71" s="105">
        <v>0</v>
      </c>
      <c r="J71" s="105" t="s">
        <v>201</v>
      </c>
      <c r="K71" s="105">
        <v>0</v>
      </c>
      <c r="L71" s="82" t="s">
        <v>187</v>
      </c>
    </row>
    <row r="72" spans="1:12" ht="12.75" customHeight="1">
      <c r="A72" s="81"/>
      <c r="B72" s="81"/>
      <c r="C72" s="81"/>
      <c r="D72" s="79" t="s">
        <v>78</v>
      </c>
      <c r="E72" s="105">
        <v>68725186</v>
      </c>
      <c r="F72" s="105">
        <v>121294.12</v>
      </c>
      <c r="G72" s="105">
        <v>121294.12</v>
      </c>
      <c r="H72" s="105">
        <v>0</v>
      </c>
      <c r="I72" s="105">
        <v>0</v>
      </c>
      <c r="J72" s="105">
        <v>0</v>
      </c>
      <c r="K72" s="105">
        <v>0</v>
      </c>
      <c r="L72" s="82"/>
    </row>
    <row r="73" spans="1:12" ht="12.75" customHeight="1">
      <c r="A73" s="81"/>
      <c r="B73" s="81"/>
      <c r="C73" s="81"/>
      <c r="D73" s="79" t="s">
        <v>40</v>
      </c>
      <c r="E73" s="105">
        <v>0</v>
      </c>
      <c r="F73" s="105">
        <v>0</v>
      </c>
      <c r="G73" s="105">
        <v>0</v>
      </c>
      <c r="H73" s="105">
        <v>0</v>
      </c>
      <c r="I73" s="105">
        <v>0</v>
      </c>
      <c r="J73" s="105">
        <v>0</v>
      </c>
      <c r="K73" s="105">
        <v>0</v>
      </c>
      <c r="L73" s="82"/>
    </row>
    <row r="74" spans="1:12" ht="45" customHeight="1">
      <c r="A74" s="81" t="s">
        <v>190</v>
      </c>
      <c r="B74" s="81">
        <v>854</v>
      </c>
      <c r="C74" s="81">
        <v>85406</v>
      </c>
      <c r="D74" s="81" t="s">
        <v>174</v>
      </c>
      <c r="E74" s="105">
        <v>234410</v>
      </c>
      <c r="F74" s="105">
        <v>42000</v>
      </c>
      <c r="G74" s="105">
        <v>42000</v>
      </c>
      <c r="H74" s="105">
        <v>0</v>
      </c>
      <c r="I74" s="105">
        <v>0</v>
      </c>
      <c r="J74" s="105" t="s">
        <v>202</v>
      </c>
      <c r="K74" s="105">
        <v>0</v>
      </c>
      <c r="L74" s="82" t="s">
        <v>191</v>
      </c>
    </row>
    <row r="75" spans="1:12" ht="12" customHeight="1">
      <c r="A75" s="81"/>
      <c r="B75" s="81"/>
      <c r="C75" s="81"/>
      <c r="D75" s="79" t="s">
        <v>78</v>
      </c>
      <c r="E75" s="105">
        <v>234410</v>
      </c>
      <c r="F75" s="105">
        <v>42000</v>
      </c>
      <c r="G75" s="105">
        <v>42000</v>
      </c>
      <c r="H75" s="105">
        <v>0</v>
      </c>
      <c r="I75" s="105">
        <v>0</v>
      </c>
      <c r="J75" s="105">
        <v>0</v>
      </c>
      <c r="K75" s="105">
        <v>0</v>
      </c>
      <c r="L75" s="82"/>
    </row>
    <row r="76" spans="1:12" ht="12.75" customHeight="1">
      <c r="A76" s="81"/>
      <c r="B76" s="81"/>
      <c r="C76" s="81"/>
      <c r="D76" s="79" t="s">
        <v>40</v>
      </c>
      <c r="E76" s="105">
        <v>0</v>
      </c>
      <c r="F76" s="105">
        <v>0</v>
      </c>
      <c r="G76" s="105">
        <v>0</v>
      </c>
      <c r="H76" s="105">
        <v>0</v>
      </c>
      <c r="I76" s="105">
        <v>0</v>
      </c>
      <c r="J76" s="105">
        <v>0</v>
      </c>
      <c r="K76" s="105">
        <v>0</v>
      </c>
      <c r="L76" s="82"/>
    </row>
    <row r="77" spans="1:12" ht="22.5" customHeight="1">
      <c r="A77" s="119" t="s">
        <v>31</v>
      </c>
      <c r="B77" s="119"/>
      <c r="C77" s="119"/>
      <c r="D77" s="119"/>
      <c r="E77" s="106">
        <f>SUM(E10+E13+E14+E17+E20+E23+E26+E29+E32+E35+E38+E41+E44+E47+E50+E53+E56+E59+E62+E65+E68+E71+E74)</f>
        <v>125133562.11</v>
      </c>
      <c r="F77" s="106">
        <f>SUM(F10+F13+F14+F17+F20+F23+F26+F29+F32+F35+F38+F41+F44+F47+F50+F53+F56+F59+F62+F65+F68+F71+F74)</f>
        <v>16362040.369999997</v>
      </c>
      <c r="G77" s="106">
        <f>SUM(G10+G13+G17+G20+G23+G26+G29+G32+G35+G38+G41+G14+G44+G47+G50+G53+G56+G59+G62+G65+G68+G71+G74)</f>
        <v>6575902.670000001</v>
      </c>
      <c r="H77" s="106">
        <f>SUM(H10+H13+H17+H20+H23+H26+H29+H32+H35+H38+H41+H14+H44+H47+H50+H53+H56+H59+H62+H65+H68+H71+H74)</f>
        <v>1000000</v>
      </c>
      <c r="I77" s="106">
        <f>SUM(I10+I13+I17+I20+I23+I26+I29+I32+I35+I38+I41+I14+I44+I47+I50+I53+I56+I59+I62+I65+I68+I71+I74)</f>
        <v>1000000</v>
      </c>
      <c r="J77" s="106">
        <v>3584141.7</v>
      </c>
      <c r="K77" s="106">
        <f>SUM(K10+K13+K17+K20+K23+K26+K29+K32+K35+K38+K41+K14+K44+K47+K50+K53+K56+K59+K62+K65+K68+K71+K74)</f>
        <v>5201996</v>
      </c>
      <c r="L77" s="83" t="s">
        <v>14</v>
      </c>
    </row>
    <row r="78" spans="7:10" ht="11.25">
      <c r="G78" s="111"/>
      <c r="J78" s="112"/>
    </row>
    <row r="79" spans="1:12" ht="11.25">
      <c r="A79" s="118" t="s">
        <v>24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</row>
    <row r="80" spans="1:12" ht="11.25">
      <c r="A80" s="118" t="s">
        <v>20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</row>
    <row r="81" spans="1:12" ht="11.25">
      <c r="A81" s="118" t="s">
        <v>21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</row>
    <row r="82" spans="1:12" ht="11.25">
      <c r="A82" s="118" t="s">
        <v>152</v>
      </c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</row>
    <row r="83" spans="1:12" ht="11.25">
      <c r="A83" s="118" t="s">
        <v>23</v>
      </c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</row>
    <row r="85" ht="11.25">
      <c r="E85" s="113"/>
    </row>
  </sheetData>
  <sheetProtection/>
  <mergeCells count="21">
    <mergeCell ref="H5:H8"/>
    <mergeCell ref="I6:I8"/>
    <mergeCell ref="A83:L83"/>
    <mergeCell ref="A77:D77"/>
    <mergeCell ref="K5:K8"/>
    <mergeCell ref="A79:L79"/>
    <mergeCell ref="L3:L8"/>
    <mergeCell ref="A80:L80"/>
    <mergeCell ref="A82:L82"/>
    <mergeCell ref="A81:L81"/>
    <mergeCell ref="G5:G8"/>
    <mergeCell ref="G4:K4"/>
    <mergeCell ref="A1:L1"/>
    <mergeCell ref="A3:A8"/>
    <mergeCell ref="B3:B8"/>
    <mergeCell ref="C3:C8"/>
    <mergeCell ref="D3:D8"/>
    <mergeCell ref="F4:F8"/>
    <mergeCell ref="E3:E8"/>
    <mergeCell ref="F3:K3"/>
    <mergeCell ref="J5:J8"/>
  </mergeCells>
  <printOptions horizontalCentered="1"/>
  <pageMargins left="0.35433070866141736" right="0.3937007874015748" top="0.8661417322834646" bottom="0" header="0.15748031496062992" footer="0"/>
  <pageSetup horizontalDpi="600" verticalDpi="600" orientation="landscape" paperSize="9" scale="75" r:id="rId1"/>
  <headerFooter>
    <oddHeader>&amp;RZałacznik nr 3.  
do uchwały Nr     ...........
Rady powiatu w Opatowie 
z dnia    września 2011 roku</oddHeader>
  </headerFooter>
  <rowBreaks count="2" manualBreakCount="2">
    <brk id="19" max="11" man="1"/>
    <brk id="43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workbookViewId="0" topLeftCell="A8">
      <selection activeCell="N11" sqref="N1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25.00390625" style="1" customWidth="1"/>
    <col min="5" max="5" width="12.75390625" style="1" customWidth="1"/>
    <col min="6" max="6" width="11.00390625" style="1" customWidth="1"/>
    <col min="7" max="8" width="10.125" style="1" customWidth="1"/>
    <col min="9" max="9" width="13.125" style="1" customWidth="1"/>
    <col min="10" max="10" width="11.00390625" style="1" customWidth="1"/>
    <col min="11" max="11" width="16.75390625" style="1" customWidth="1"/>
    <col min="12" max="16384" width="9.125" style="1" customWidth="1"/>
  </cols>
  <sheetData>
    <row r="1" spans="1:11" ht="18">
      <c r="A1" s="131" t="s">
        <v>68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0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4" t="s">
        <v>12</v>
      </c>
    </row>
    <row r="3" spans="1:11" s="7" customFormat="1" ht="19.5" customHeight="1">
      <c r="A3" s="132" t="s">
        <v>16</v>
      </c>
      <c r="B3" s="132" t="s">
        <v>1</v>
      </c>
      <c r="C3" s="132" t="s">
        <v>11</v>
      </c>
      <c r="D3" s="133" t="s">
        <v>35</v>
      </c>
      <c r="E3" s="133" t="s">
        <v>25</v>
      </c>
      <c r="F3" s="133"/>
      <c r="G3" s="133"/>
      <c r="H3" s="133"/>
      <c r="I3" s="133"/>
      <c r="J3" s="133"/>
      <c r="K3" s="133" t="s">
        <v>18</v>
      </c>
    </row>
    <row r="4" spans="1:11" s="7" customFormat="1" ht="19.5" customHeight="1">
      <c r="A4" s="132"/>
      <c r="B4" s="132"/>
      <c r="C4" s="132"/>
      <c r="D4" s="133"/>
      <c r="E4" s="133" t="s">
        <v>67</v>
      </c>
      <c r="F4" s="133" t="s">
        <v>8</v>
      </c>
      <c r="G4" s="133"/>
      <c r="H4" s="133"/>
      <c r="I4" s="133"/>
      <c r="J4" s="133"/>
      <c r="K4" s="133"/>
    </row>
    <row r="5" spans="1:11" s="7" customFormat="1" ht="19.5" customHeight="1">
      <c r="A5" s="132"/>
      <c r="B5" s="132"/>
      <c r="C5" s="132"/>
      <c r="D5" s="133"/>
      <c r="E5" s="133"/>
      <c r="F5" s="126" t="s">
        <v>32</v>
      </c>
      <c r="G5" s="123" t="s">
        <v>29</v>
      </c>
      <c r="H5" s="27" t="s">
        <v>4</v>
      </c>
      <c r="I5" s="126" t="s">
        <v>34</v>
      </c>
      <c r="J5" s="127" t="s">
        <v>30</v>
      </c>
      <c r="K5" s="133"/>
    </row>
    <row r="6" spans="1:11" s="7" customFormat="1" ht="29.25" customHeight="1">
      <c r="A6" s="132"/>
      <c r="B6" s="132"/>
      <c r="C6" s="132"/>
      <c r="D6" s="133"/>
      <c r="E6" s="133"/>
      <c r="F6" s="124"/>
      <c r="G6" s="124"/>
      <c r="H6" s="130" t="s">
        <v>66</v>
      </c>
      <c r="I6" s="124"/>
      <c r="J6" s="128"/>
      <c r="K6" s="133"/>
    </row>
    <row r="7" spans="1:11" s="7" customFormat="1" ht="19.5" customHeight="1">
      <c r="A7" s="132"/>
      <c r="B7" s="132"/>
      <c r="C7" s="132"/>
      <c r="D7" s="133"/>
      <c r="E7" s="133"/>
      <c r="F7" s="124"/>
      <c r="G7" s="124"/>
      <c r="H7" s="130"/>
      <c r="I7" s="124"/>
      <c r="J7" s="128"/>
      <c r="K7" s="133"/>
    </row>
    <row r="8" spans="1:11" s="7" customFormat="1" ht="44.25" customHeight="1">
      <c r="A8" s="132"/>
      <c r="B8" s="132"/>
      <c r="C8" s="132"/>
      <c r="D8" s="133"/>
      <c r="E8" s="133"/>
      <c r="F8" s="125"/>
      <c r="G8" s="125"/>
      <c r="H8" s="130"/>
      <c r="I8" s="125"/>
      <c r="J8" s="129"/>
      <c r="K8" s="133"/>
    </row>
    <row r="9" spans="1:11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/>
      <c r="I9" s="6">
        <v>8</v>
      </c>
      <c r="J9" s="6">
        <v>9</v>
      </c>
      <c r="K9" s="6">
        <v>11</v>
      </c>
    </row>
    <row r="10" spans="1:11" ht="47.25" customHeight="1">
      <c r="A10" s="95" t="s">
        <v>6</v>
      </c>
      <c r="B10" s="95">
        <v>710</v>
      </c>
      <c r="C10" s="95">
        <v>71012</v>
      </c>
      <c r="D10" s="96" t="s">
        <v>130</v>
      </c>
      <c r="E10" s="42">
        <v>17000</v>
      </c>
      <c r="F10" s="42">
        <v>17000</v>
      </c>
      <c r="G10" s="42">
        <v>0</v>
      </c>
      <c r="H10" s="42">
        <v>0</v>
      </c>
      <c r="I10" s="96" t="s">
        <v>19</v>
      </c>
      <c r="J10" s="92">
        <v>0</v>
      </c>
      <c r="K10" s="92" t="s">
        <v>96</v>
      </c>
    </row>
    <row r="11" spans="1:11" ht="45">
      <c r="A11" s="95" t="s">
        <v>7</v>
      </c>
      <c r="B11" s="95">
        <v>750</v>
      </c>
      <c r="C11" s="95">
        <v>75020</v>
      </c>
      <c r="D11" s="96" t="s">
        <v>129</v>
      </c>
      <c r="E11" s="42">
        <v>20000</v>
      </c>
      <c r="F11" s="42">
        <v>20000</v>
      </c>
      <c r="G11" s="42">
        <v>0</v>
      </c>
      <c r="H11" s="42">
        <v>0</v>
      </c>
      <c r="I11" s="96" t="s">
        <v>19</v>
      </c>
      <c r="J11" s="92">
        <v>0</v>
      </c>
      <c r="K11" s="92" t="s">
        <v>96</v>
      </c>
    </row>
    <row r="12" spans="1:11" ht="47.25" customHeight="1">
      <c r="A12" s="95" t="s">
        <v>0</v>
      </c>
      <c r="B12" s="95">
        <v>852</v>
      </c>
      <c r="C12" s="95">
        <v>85201</v>
      </c>
      <c r="D12" s="96" t="s">
        <v>205</v>
      </c>
      <c r="E12" s="42">
        <v>15000</v>
      </c>
      <c r="F12" s="42">
        <v>15000</v>
      </c>
      <c r="G12" s="42">
        <v>0</v>
      </c>
      <c r="H12" s="42">
        <v>0</v>
      </c>
      <c r="I12" s="96" t="s">
        <v>19</v>
      </c>
      <c r="J12" s="92">
        <v>0</v>
      </c>
      <c r="K12" s="92" t="s">
        <v>131</v>
      </c>
    </row>
    <row r="13" spans="1:11" ht="44.25" customHeight="1">
      <c r="A13" s="95" t="s">
        <v>103</v>
      </c>
      <c r="B13" s="95">
        <v>900</v>
      </c>
      <c r="C13" s="95">
        <v>90019</v>
      </c>
      <c r="D13" s="96" t="s">
        <v>132</v>
      </c>
      <c r="E13" s="42">
        <v>342000</v>
      </c>
      <c r="F13" s="42">
        <v>342000</v>
      </c>
      <c r="G13" s="42">
        <v>0</v>
      </c>
      <c r="H13" s="42">
        <v>0</v>
      </c>
      <c r="I13" s="96" t="s">
        <v>19</v>
      </c>
      <c r="J13" s="92">
        <v>0</v>
      </c>
      <c r="K13" s="92" t="s">
        <v>96</v>
      </c>
    </row>
    <row r="14" spans="1:11" ht="45.75" customHeight="1">
      <c r="A14" s="95" t="s">
        <v>104</v>
      </c>
      <c r="B14" s="95">
        <v>754</v>
      </c>
      <c r="C14" s="95">
        <v>75411</v>
      </c>
      <c r="D14" s="96" t="s">
        <v>160</v>
      </c>
      <c r="E14" s="42">
        <v>6291</v>
      </c>
      <c r="F14" s="42">
        <v>6291</v>
      </c>
      <c r="G14" s="42">
        <v>0</v>
      </c>
      <c r="H14" s="42">
        <v>0</v>
      </c>
      <c r="I14" s="96" t="s">
        <v>19</v>
      </c>
      <c r="J14" s="92">
        <v>0</v>
      </c>
      <c r="K14" s="92" t="s">
        <v>159</v>
      </c>
    </row>
    <row r="15" spans="1:11" ht="50.25" customHeight="1">
      <c r="A15" s="95" t="s">
        <v>135</v>
      </c>
      <c r="B15" s="95">
        <v>754</v>
      </c>
      <c r="C15" s="95">
        <v>75411</v>
      </c>
      <c r="D15" s="96" t="s">
        <v>210</v>
      </c>
      <c r="E15" s="42">
        <v>57620</v>
      </c>
      <c r="F15" s="42">
        <v>57620</v>
      </c>
      <c r="G15" s="42">
        <v>0</v>
      </c>
      <c r="H15" s="42">
        <v>0</v>
      </c>
      <c r="I15" s="96" t="s">
        <v>19</v>
      </c>
      <c r="J15" s="92">
        <v>0</v>
      </c>
      <c r="K15" s="92" t="s">
        <v>159</v>
      </c>
    </row>
    <row r="16" spans="1:11" ht="71.25" customHeight="1">
      <c r="A16" s="95" t="s">
        <v>145</v>
      </c>
      <c r="B16" s="95">
        <v>600</v>
      </c>
      <c r="C16" s="95">
        <v>60014</v>
      </c>
      <c r="D16" s="96" t="s">
        <v>211</v>
      </c>
      <c r="E16" s="42">
        <v>65190</v>
      </c>
      <c r="F16" s="42">
        <v>65190</v>
      </c>
      <c r="G16" s="42">
        <v>0</v>
      </c>
      <c r="H16" s="42">
        <v>0</v>
      </c>
      <c r="I16" s="96" t="s">
        <v>19</v>
      </c>
      <c r="J16" s="92">
        <v>0</v>
      </c>
      <c r="K16" s="92" t="s">
        <v>212</v>
      </c>
    </row>
    <row r="17" spans="1:11" ht="53.25" customHeight="1">
      <c r="A17" s="95" t="s">
        <v>150</v>
      </c>
      <c r="B17" s="95">
        <v>852</v>
      </c>
      <c r="C17" s="95">
        <v>85202</v>
      </c>
      <c r="D17" s="96" t="s">
        <v>218</v>
      </c>
      <c r="E17" s="42">
        <v>11000</v>
      </c>
      <c r="F17" s="42">
        <v>11000</v>
      </c>
      <c r="G17" s="42">
        <v>0</v>
      </c>
      <c r="H17" s="42">
        <v>0</v>
      </c>
      <c r="I17" s="96" t="s">
        <v>19</v>
      </c>
      <c r="J17" s="92">
        <v>0</v>
      </c>
      <c r="K17" s="92" t="s">
        <v>213</v>
      </c>
    </row>
    <row r="18" spans="1:11" ht="34.5" customHeight="1">
      <c r="A18" s="120" t="s">
        <v>31</v>
      </c>
      <c r="B18" s="121"/>
      <c r="C18" s="121"/>
      <c r="D18" s="122"/>
      <c r="E18" s="43">
        <f>SUM(E10:E17)</f>
        <v>534101</v>
      </c>
      <c r="F18" s="43">
        <f>SUM(F10:F17)</f>
        <v>534101</v>
      </c>
      <c r="G18" s="42">
        <v>0</v>
      </c>
      <c r="H18" s="42">
        <v>0</v>
      </c>
      <c r="I18" s="43">
        <v>0</v>
      </c>
      <c r="J18" s="43">
        <f>SUM(J10:J17)</f>
        <v>0</v>
      </c>
      <c r="K18" s="12" t="s">
        <v>14</v>
      </c>
    </row>
    <row r="20" ht="12.75">
      <c r="A20" s="1" t="s">
        <v>24</v>
      </c>
    </row>
    <row r="21" ht="12.75">
      <c r="A21" s="1" t="s">
        <v>20</v>
      </c>
    </row>
    <row r="22" ht="12.75">
      <c r="A22" s="1" t="s">
        <v>21</v>
      </c>
    </row>
    <row r="23" ht="12.75">
      <c r="A23" s="1" t="s">
        <v>22</v>
      </c>
    </row>
    <row r="24" ht="12.75">
      <c r="A24" s="1" t="s">
        <v>23</v>
      </c>
    </row>
  </sheetData>
  <sheetProtection/>
  <mergeCells count="15">
    <mergeCell ref="A1:K1"/>
    <mergeCell ref="A3:A8"/>
    <mergeCell ref="B3:B8"/>
    <mergeCell ref="C3:C8"/>
    <mergeCell ref="D3:D8"/>
    <mergeCell ref="E3:J3"/>
    <mergeCell ref="K3:K8"/>
    <mergeCell ref="E4:E8"/>
    <mergeCell ref="F4:J4"/>
    <mergeCell ref="A18:D18"/>
    <mergeCell ref="G5:G8"/>
    <mergeCell ref="I5:I8"/>
    <mergeCell ref="J5:J8"/>
    <mergeCell ref="F5:F8"/>
    <mergeCell ref="H6:H8"/>
  </mergeCells>
  <printOptions horizontalCentered="1"/>
  <pageMargins left="0.5118110236220472" right="0.3937007874015748" top="1.3779527559055118" bottom="0.7874015748031497" header="0.5118110236220472" footer="0.5118110236220472"/>
  <pageSetup fitToHeight="1" fitToWidth="1" horizontalDpi="600" verticalDpi="600" orientation="landscape" paperSize="9" scale="64" r:id="rId1"/>
  <headerFooter alignWithMargins="0">
    <oddHeader>&amp;R&amp;9Załącznik nr 4.  
do uchwały Nr                             . 
Rady Powiatu Opatowie            .   
z dnia         września 2011 roku.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36"/>
  <sheetViews>
    <sheetView workbookViewId="0" topLeftCell="A4">
      <selection activeCell="G4" sqref="G4"/>
    </sheetView>
  </sheetViews>
  <sheetFormatPr defaultColWidth="9.00390625" defaultRowHeight="12.75"/>
  <cols>
    <col min="1" max="1" width="3.375" style="25" customWidth="1"/>
    <col min="2" max="2" width="23.25390625" style="25" customWidth="1"/>
    <col min="3" max="3" width="6.25390625" style="25" customWidth="1"/>
    <col min="4" max="4" width="9.375" style="25" customWidth="1"/>
    <col min="5" max="5" width="5.00390625" style="25" customWidth="1"/>
    <col min="6" max="6" width="7.00390625" style="25" customWidth="1"/>
    <col min="7" max="7" width="22.375" style="25" customWidth="1"/>
    <col min="8" max="8" width="14.25390625" style="25" customWidth="1"/>
    <col min="9" max="9" width="24.00390625" style="25" customWidth="1"/>
    <col min="10" max="10" width="11.375" style="25" bestFit="1" customWidth="1"/>
    <col min="11" max="11" width="10.625" style="25" bestFit="1" customWidth="1"/>
    <col min="12" max="16384" width="9.125" style="25" customWidth="1"/>
  </cols>
  <sheetData>
    <row r="1" ht="12.75">
      <c r="I1" s="25" t="s">
        <v>217</v>
      </c>
    </row>
    <row r="2" ht="12.75">
      <c r="I2" s="25" t="s">
        <v>161</v>
      </c>
    </row>
    <row r="3" ht="12.75">
      <c r="I3" s="25" t="s">
        <v>95</v>
      </c>
    </row>
    <row r="4" ht="12.75">
      <c r="I4" s="25" t="s">
        <v>216</v>
      </c>
    </row>
    <row r="7" spans="1:9" ht="25.5" customHeight="1">
      <c r="A7" s="186" t="s">
        <v>70</v>
      </c>
      <c r="B7" s="186"/>
      <c r="C7" s="186"/>
      <c r="D7" s="186"/>
      <c r="E7" s="186"/>
      <c r="F7" s="186"/>
      <c r="G7" s="186"/>
      <c r="H7" s="186"/>
      <c r="I7" s="186"/>
    </row>
    <row r="8" spans="1:9" ht="12.75">
      <c r="A8" s="24"/>
      <c r="B8" s="24"/>
      <c r="C8" s="24"/>
      <c r="D8" s="24"/>
      <c r="E8" s="24"/>
      <c r="F8" s="24"/>
      <c r="G8" s="24"/>
      <c r="H8" s="24"/>
      <c r="I8" s="24"/>
    </row>
    <row r="10" spans="1:9" ht="48" customHeight="1">
      <c r="A10" s="185" t="s">
        <v>37</v>
      </c>
      <c r="B10" s="185" t="s">
        <v>55</v>
      </c>
      <c r="C10" s="185" t="s">
        <v>56</v>
      </c>
      <c r="D10" s="185" t="s">
        <v>18</v>
      </c>
      <c r="E10" s="185" t="s">
        <v>1</v>
      </c>
      <c r="F10" s="185" t="s">
        <v>2</v>
      </c>
      <c r="G10" s="185" t="s">
        <v>57</v>
      </c>
      <c r="H10" s="185"/>
      <c r="I10" s="185" t="s">
        <v>69</v>
      </c>
    </row>
    <row r="11" spans="1:9" ht="21" customHeight="1">
      <c r="A11" s="185"/>
      <c r="B11" s="185"/>
      <c r="C11" s="185"/>
      <c r="D11" s="185"/>
      <c r="E11" s="185"/>
      <c r="F11" s="185"/>
      <c r="G11" s="38" t="s">
        <v>58</v>
      </c>
      <c r="H11" s="38" t="s">
        <v>51</v>
      </c>
      <c r="I11" s="185"/>
    </row>
    <row r="12" spans="1:9" ht="12.75">
      <c r="A12" s="38">
        <v>1</v>
      </c>
      <c r="B12" s="38">
        <v>2</v>
      </c>
      <c r="C12" s="38">
        <v>3</v>
      </c>
      <c r="D12" s="38">
        <v>4</v>
      </c>
      <c r="E12" s="38">
        <v>5</v>
      </c>
      <c r="F12" s="38">
        <v>6</v>
      </c>
      <c r="G12" s="38">
        <v>7</v>
      </c>
      <c r="H12" s="38">
        <v>8</v>
      </c>
      <c r="I12" s="38">
        <v>9</v>
      </c>
    </row>
    <row r="13" spans="1:9" ht="27.75" customHeight="1">
      <c r="A13" s="146" t="s">
        <v>5</v>
      </c>
      <c r="B13" s="34" t="s">
        <v>97</v>
      </c>
      <c r="C13" s="138" t="s">
        <v>102</v>
      </c>
      <c r="D13" s="138" t="s">
        <v>117</v>
      </c>
      <c r="E13" s="169" t="s">
        <v>85</v>
      </c>
      <c r="F13" s="169" t="s">
        <v>86</v>
      </c>
      <c r="G13" s="62" t="s">
        <v>59</v>
      </c>
      <c r="H13" s="64">
        <f>SUM(H14+H18)</f>
        <v>7929656</v>
      </c>
      <c r="I13" s="64">
        <f>SUM(I14+I18)</f>
        <v>811000</v>
      </c>
    </row>
    <row r="14" spans="1:9" ht="39" customHeight="1">
      <c r="A14" s="147"/>
      <c r="B14" s="34" t="s">
        <v>98</v>
      </c>
      <c r="C14" s="155"/>
      <c r="D14" s="155"/>
      <c r="E14" s="142"/>
      <c r="F14" s="142"/>
      <c r="G14" s="62" t="s">
        <v>71</v>
      </c>
      <c r="H14" s="64">
        <f>SUM(H15:H17)</f>
        <v>2832021</v>
      </c>
      <c r="I14" s="64">
        <f>SUM(I15:I17)</f>
        <v>811000</v>
      </c>
    </row>
    <row r="15" spans="1:9" ht="50.25" customHeight="1">
      <c r="A15" s="147"/>
      <c r="B15" s="34" t="s">
        <v>99</v>
      </c>
      <c r="C15" s="155"/>
      <c r="D15" s="155"/>
      <c r="E15" s="142"/>
      <c r="F15" s="142"/>
      <c r="G15" s="65" t="s">
        <v>52</v>
      </c>
      <c r="H15" s="64">
        <v>0</v>
      </c>
      <c r="I15" s="64">
        <v>0</v>
      </c>
    </row>
    <row r="16" spans="1:9" ht="25.5">
      <c r="A16" s="147"/>
      <c r="B16" s="34" t="s">
        <v>100</v>
      </c>
      <c r="C16" s="155"/>
      <c r="D16" s="155"/>
      <c r="E16" s="142"/>
      <c r="F16" s="142"/>
      <c r="G16" s="65" t="s">
        <v>53</v>
      </c>
      <c r="H16" s="64">
        <v>858892</v>
      </c>
      <c r="I16" s="64">
        <v>312000</v>
      </c>
    </row>
    <row r="17" spans="1:9" ht="30.75" customHeight="1">
      <c r="A17" s="147"/>
      <c r="B17" s="138" t="s">
        <v>101</v>
      </c>
      <c r="C17" s="155"/>
      <c r="D17" s="155"/>
      <c r="E17" s="142"/>
      <c r="F17" s="142"/>
      <c r="G17" s="66" t="s">
        <v>54</v>
      </c>
      <c r="H17" s="64">
        <v>1973129</v>
      </c>
      <c r="I17" s="64">
        <v>499000</v>
      </c>
    </row>
    <row r="18" spans="1:9" ht="23.25" customHeight="1">
      <c r="A18" s="147"/>
      <c r="B18" s="164"/>
      <c r="C18" s="155"/>
      <c r="D18" s="155"/>
      <c r="E18" s="142"/>
      <c r="F18" s="142"/>
      <c r="G18" s="62" t="s">
        <v>72</v>
      </c>
      <c r="H18" s="64">
        <f>SUM(H19:H22)</f>
        <v>5097635</v>
      </c>
      <c r="I18" s="64">
        <f>SUM(I19:I22)</f>
        <v>0</v>
      </c>
    </row>
    <row r="19" spans="1:9" ht="21" customHeight="1">
      <c r="A19" s="147"/>
      <c r="B19" s="164"/>
      <c r="C19" s="155"/>
      <c r="D19" s="155"/>
      <c r="E19" s="142"/>
      <c r="F19" s="142"/>
      <c r="G19" s="65" t="s">
        <v>52</v>
      </c>
      <c r="H19" s="64">
        <v>0</v>
      </c>
      <c r="I19" s="64">
        <v>0</v>
      </c>
    </row>
    <row r="20" spans="1:9" ht="20.25" customHeight="1">
      <c r="A20" s="147"/>
      <c r="B20" s="164"/>
      <c r="C20" s="155"/>
      <c r="D20" s="155"/>
      <c r="E20" s="142"/>
      <c r="F20" s="142"/>
      <c r="G20" s="65" t="s">
        <v>53</v>
      </c>
      <c r="H20" s="64">
        <v>1546004</v>
      </c>
      <c r="I20" s="64">
        <v>0</v>
      </c>
    </row>
    <row r="21" spans="1:9" ht="25.5">
      <c r="A21" s="147"/>
      <c r="B21" s="164"/>
      <c r="C21" s="155"/>
      <c r="D21" s="155"/>
      <c r="E21" s="142"/>
      <c r="F21" s="142"/>
      <c r="G21" s="66" t="s">
        <v>54</v>
      </c>
      <c r="H21" s="64">
        <v>3551631</v>
      </c>
      <c r="I21" s="64">
        <v>0</v>
      </c>
    </row>
    <row r="22" spans="1:9" ht="42.75" customHeight="1">
      <c r="A22" s="148"/>
      <c r="B22" s="165"/>
      <c r="C22" s="145"/>
      <c r="D22" s="145"/>
      <c r="E22" s="143"/>
      <c r="F22" s="143"/>
      <c r="G22" s="34" t="s">
        <v>80</v>
      </c>
      <c r="H22" s="64">
        <v>0</v>
      </c>
      <c r="I22" s="64">
        <v>0</v>
      </c>
    </row>
    <row r="23" spans="1:9" ht="12.75" customHeight="1">
      <c r="A23" s="172" t="s">
        <v>6</v>
      </c>
      <c r="B23" s="183" t="s">
        <v>109</v>
      </c>
      <c r="C23" s="138" t="s">
        <v>110</v>
      </c>
      <c r="D23" s="138" t="s">
        <v>111</v>
      </c>
      <c r="E23" s="149">
        <v>600</v>
      </c>
      <c r="F23" s="149">
        <v>60014</v>
      </c>
      <c r="G23" s="62" t="s">
        <v>59</v>
      </c>
      <c r="H23" s="64">
        <f>SUM(H28+H24)</f>
        <v>7535537</v>
      </c>
      <c r="I23" s="64">
        <f>SUM(I28+I24)</f>
        <v>2560822</v>
      </c>
    </row>
    <row r="24" spans="1:9" ht="12.75">
      <c r="A24" s="172"/>
      <c r="B24" s="170"/>
      <c r="C24" s="139"/>
      <c r="D24" s="139"/>
      <c r="E24" s="150"/>
      <c r="F24" s="150"/>
      <c r="G24" s="62" t="s">
        <v>71</v>
      </c>
      <c r="H24" s="64">
        <f>SUM(H26:H27)</f>
        <v>0</v>
      </c>
      <c r="I24" s="64">
        <f>SUM(I26:I27)</f>
        <v>0</v>
      </c>
    </row>
    <row r="25" spans="1:9" ht="12.75">
      <c r="A25" s="172"/>
      <c r="B25" s="170"/>
      <c r="C25" s="139"/>
      <c r="D25" s="139"/>
      <c r="E25" s="150"/>
      <c r="F25" s="150"/>
      <c r="G25" s="65" t="s">
        <v>52</v>
      </c>
      <c r="H25" s="64">
        <v>0</v>
      </c>
      <c r="I25" s="64">
        <v>0</v>
      </c>
    </row>
    <row r="26" spans="1:9" ht="16.5" customHeight="1">
      <c r="A26" s="172"/>
      <c r="B26" s="170"/>
      <c r="C26" s="139"/>
      <c r="D26" s="139"/>
      <c r="E26" s="150"/>
      <c r="F26" s="150"/>
      <c r="G26" s="65" t="s">
        <v>53</v>
      </c>
      <c r="H26" s="64">
        <v>0</v>
      </c>
      <c r="I26" s="64">
        <v>0</v>
      </c>
    </row>
    <row r="27" spans="1:9" ht="28.5" customHeight="1">
      <c r="A27" s="172"/>
      <c r="B27" s="134" t="s">
        <v>105</v>
      </c>
      <c r="C27" s="139"/>
      <c r="D27" s="139"/>
      <c r="E27" s="139"/>
      <c r="F27" s="139"/>
      <c r="G27" s="66" t="s">
        <v>54</v>
      </c>
      <c r="H27" s="64">
        <v>0</v>
      </c>
      <c r="I27" s="64">
        <v>0</v>
      </c>
    </row>
    <row r="28" spans="1:9" ht="13.5" customHeight="1">
      <c r="A28" s="172"/>
      <c r="B28" s="170"/>
      <c r="C28" s="139"/>
      <c r="D28" s="139"/>
      <c r="E28" s="139"/>
      <c r="F28" s="139"/>
      <c r="G28" s="62" t="s">
        <v>72</v>
      </c>
      <c r="H28" s="64">
        <f>SUM(H29:H32)</f>
        <v>7535537</v>
      </c>
      <c r="I28" s="64">
        <f>SUM(I29:I32)</f>
        <v>2560822</v>
      </c>
    </row>
    <row r="29" spans="1:9" ht="42" customHeight="1">
      <c r="A29" s="172"/>
      <c r="B29" s="34" t="s">
        <v>106</v>
      </c>
      <c r="C29" s="139"/>
      <c r="D29" s="139"/>
      <c r="E29" s="139"/>
      <c r="F29" s="139"/>
      <c r="G29" s="65" t="s">
        <v>52</v>
      </c>
      <c r="H29" s="64">
        <v>3092099</v>
      </c>
      <c r="I29" s="64">
        <v>1024328</v>
      </c>
    </row>
    <row r="30" spans="1:9" ht="26.25" customHeight="1">
      <c r="A30" s="172"/>
      <c r="B30" s="34" t="s">
        <v>107</v>
      </c>
      <c r="C30" s="139"/>
      <c r="D30" s="139"/>
      <c r="E30" s="139"/>
      <c r="F30" s="139"/>
      <c r="G30" s="65" t="s">
        <v>53</v>
      </c>
      <c r="H30" s="64">
        <v>0</v>
      </c>
      <c r="I30" s="64">
        <v>0</v>
      </c>
    </row>
    <row r="31" spans="1:9" ht="27.75" customHeight="1">
      <c r="A31" s="172"/>
      <c r="B31" s="138" t="s">
        <v>108</v>
      </c>
      <c r="C31" s="139"/>
      <c r="D31" s="139"/>
      <c r="E31" s="139"/>
      <c r="F31" s="139"/>
      <c r="G31" s="66" t="s">
        <v>54</v>
      </c>
      <c r="H31" s="64">
        <v>4443438</v>
      </c>
      <c r="I31" s="64">
        <v>1536494</v>
      </c>
    </row>
    <row r="32" spans="1:9" ht="42" customHeight="1">
      <c r="A32" s="172"/>
      <c r="B32" s="165"/>
      <c r="C32" s="140"/>
      <c r="D32" s="140"/>
      <c r="E32" s="140"/>
      <c r="F32" s="140"/>
      <c r="G32" s="34" t="s">
        <v>80</v>
      </c>
      <c r="H32" s="64">
        <v>0</v>
      </c>
      <c r="I32" s="64">
        <v>0</v>
      </c>
    </row>
    <row r="33" spans="1:9" ht="53.25" customHeight="1">
      <c r="A33" s="75" t="s">
        <v>7</v>
      </c>
      <c r="B33" s="63" t="s">
        <v>113</v>
      </c>
      <c r="C33" s="138" t="s">
        <v>122</v>
      </c>
      <c r="D33" s="138" t="s">
        <v>96</v>
      </c>
      <c r="E33" s="149">
        <v>720</v>
      </c>
      <c r="F33" s="149">
        <v>72095</v>
      </c>
      <c r="G33" s="62" t="s">
        <v>59</v>
      </c>
      <c r="H33" s="67">
        <f>SUM(H34+H38)</f>
        <v>337984</v>
      </c>
      <c r="I33" s="67">
        <f>SUM(I34+I38)</f>
        <v>284600</v>
      </c>
    </row>
    <row r="34" spans="1:9" ht="49.5" customHeight="1">
      <c r="A34" s="173"/>
      <c r="B34" s="166" t="s">
        <v>162</v>
      </c>
      <c r="C34" s="155"/>
      <c r="D34" s="155"/>
      <c r="E34" s="164"/>
      <c r="F34" s="164"/>
      <c r="G34" s="62" t="s">
        <v>71</v>
      </c>
      <c r="H34" s="67">
        <f>SUM(H35:H37)</f>
        <v>0</v>
      </c>
      <c r="I34" s="67">
        <f>SUM(I35:I37)</f>
        <v>0</v>
      </c>
    </row>
    <row r="35" spans="1:9" ht="15.75" customHeight="1">
      <c r="A35" s="173"/>
      <c r="B35" s="134"/>
      <c r="C35" s="155"/>
      <c r="D35" s="155"/>
      <c r="E35" s="164"/>
      <c r="F35" s="164"/>
      <c r="G35" s="65" t="s">
        <v>52</v>
      </c>
      <c r="H35" s="67">
        <v>0</v>
      </c>
      <c r="I35" s="67">
        <v>0</v>
      </c>
    </row>
    <row r="36" spans="1:9" ht="27.75" customHeight="1">
      <c r="A36" s="173"/>
      <c r="B36" s="184" t="s">
        <v>112</v>
      </c>
      <c r="C36" s="155"/>
      <c r="D36" s="155"/>
      <c r="E36" s="164"/>
      <c r="F36" s="164"/>
      <c r="G36" s="66" t="s">
        <v>53</v>
      </c>
      <c r="H36" s="67">
        <v>0</v>
      </c>
      <c r="I36" s="67">
        <v>0</v>
      </c>
    </row>
    <row r="37" spans="1:9" ht="29.25" customHeight="1">
      <c r="A37" s="173"/>
      <c r="B37" s="156"/>
      <c r="C37" s="155"/>
      <c r="D37" s="155"/>
      <c r="E37" s="164"/>
      <c r="F37" s="164"/>
      <c r="G37" s="66" t="s">
        <v>54</v>
      </c>
      <c r="H37" s="67">
        <v>0</v>
      </c>
      <c r="I37" s="67">
        <v>0</v>
      </c>
    </row>
    <row r="38" spans="1:9" ht="15.75" customHeight="1">
      <c r="A38" s="173"/>
      <c r="B38" s="156"/>
      <c r="C38" s="155"/>
      <c r="D38" s="155"/>
      <c r="E38" s="164"/>
      <c r="F38" s="164"/>
      <c r="G38" s="62" t="s">
        <v>72</v>
      </c>
      <c r="H38" s="67">
        <f>SUM(H39:H42)</f>
        <v>337984</v>
      </c>
      <c r="I38" s="67">
        <f>SUM(I39:I42)</f>
        <v>284600</v>
      </c>
    </row>
    <row r="39" spans="1:9" ht="18" customHeight="1">
      <c r="A39" s="173"/>
      <c r="B39" s="155"/>
      <c r="C39" s="155"/>
      <c r="D39" s="155"/>
      <c r="E39" s="164"/>
      <c r="F39" s="164"/>
      <c r="G39" s="65" t="s">
        <v>52</v>
      </c>
      <c r="H39" s="67">
        <v>69018</v>
      </c>
      <c r="I39" s="67">
        <v>59391</v>
      </c>
    </row>
    <row r="40" spans="1:9" ht="12.75">
      <c r="A40" s="173"/>
      <c r="B40" s="155"/>
      <c r="C40" s="155"/>
      <c r="D40" s="155"/>
      <c r="E40" s="164"/>
      <c r="F40" s="164"/>
      <c r="G40" s="65" t="s">
        <v>53</v>
      </c>
      <c r="H40" s="67">
        <v>0</v>
      </c>
      <c r="I40" s="67">
        <v>0</v>
      </c>
    </row>
    <row r="41" spans="1:9" ht="27" customHeight="1">
      <c r="A41" s="173"/>
      <c r="B41" s="155"/>
      <c r="C41" s="155"/>
      <c r="D41" s="155"/>
      <c r="E41" s="164"/>
      <c r="F41" s="164"/>
      <c r="G41" s="66" t="s">
        <v>54</v>
      </c>
      <c r="H41" s="67">
        <v>268966</v>
      </c>
      <c r="I41" s="67">
        <v>225209</v>
      </c>
    </row>
    <row r="42" spans="1:9" ht="39" customHeight="1">
      <c r="A42" s="173"/>
      <c r="B42" s="145"/>
      <c r="C42" s="145"/>
      <c r="D42" s="145"/>
      <c r="E42" s="165"/>
      <c r="F42" s="165"/>
      <c r="G42" s="34" t="s">
        <v>80</v>
      </c>
      <c r="H42" s="67">
        <v>0</v>
      </c>
      <c r="I42" s="67">
        <v>0</v>
      </c>
    </row>
    <row r="43" spans="1:9" ht="12.75">
      <c r="A43" s="173" t="s">
        <v>0</v>
      </c>
      <c r="B43" s="166" t="s">
        <v>138</v>
      </c>
      <c r="C43" s="134" t="s">
        <v>123</v>
      </c>
      <c r="D43" s="134" t="s">
        <v>96</v>
      </c>
      <c r="E43" s="134">
        <v>720</v>
      </c>
      <c r="F43" s="134">
        <v>72095</v>
      </c>
      <c r="G43" s="62" t="s">
        <v>59</v>
      </c>
      <c r="H43" s="67">
        <f>SUM(H48+H44)</f>
        <v>887567</v>
      </c>
      <c r="I43" s="67">
        <f>SUM(I48+I44)</f>
        <v>886567</v>
      </c>
    </row>
    <row r="44" spans="1:9" ht="12.75">
      <c r="A44" s="173"/>
      <c r="B44" s="134"/>
      <c r="C44" s="134"/>
      <c r="D44" s="134"/>
      <c r="E44" s="134"/>
      <c r="F44" s="134"/>
      <c r="G44" s="62" t="s">
        <v>71</v>
      </c>
      <c r="H44" s="67">
        <f>SUM(H45:H47)</f>
        <v>0</v>
      </c>
      <c r="I44" s="67">
        <f>SUM(I45:I47)</f>
        <v>0</v>
      </c>
    </row>
    <row r="45" spans="1:9" ht="12.75">
      <c r="A45" s="173"/>
      <c r="B45" s="134"/>
      <c r="C45" s="134"/>
      <c r="D45" s="134"/>
      <c r="E45" s="134"/>
      <c r="F45" s="134"/>
      <c r="G45" s="65" t="s">
        <v>52</v>
      </c>
      <c r="H45" s="67">
        <v>0</v>
      </c>
      <c r="I45" s="67">
        <v>0</v>
      </c>
    </row>
    <row r="46" spans="1:9" ht="13.5" customHeight="1">
      <c r="A46" s="173"/>
      <c r="B46" s="134"/>
      <c r="C46" s="134"/>
      <c r="D46" s="134"/>
      <c r="E46" s="134"/>
      <c r="F46" s="134"/>
      <c r="G46" s="65" t="s">
        <v>53</v>
      </c>
      <c r="H46" s="67">
        <v>0</v>
      </c>
      <c r="I46" s="67">
        <v>0</v>
      </c>
    </row>
    <row r="47" spans="1:9" ht="40.5" customHeight="1">
      <c r="A47" s="173"/>
      <c r="B47" s="34" t="s">
        <v>116</v>
      </c>
      <c r="C47" s="134"/>
      <c r="D47" s="134"/>
      <c r="E47" s="134"/>
      <c r="F47" s="134"/>
      <c r="G47" s="66" t="s">
        <v>54</v>
      </c>
      <c r="H47" s="67">
        <v>0</v>
      </c>
      <c r="I47" s="67">
        <v>0</v>
      </c>
    </row>
    <row r="48" spans="1:9" ht="42" customHeight="1">
      <c r="A48" s="173"/>
      <c r="B48" s="34" t="s">
        <v>114</v>
      </c>
      <c r="C48" s="134"/>
      <c r="D48" s="134"/>
      <c r="E48" s="134"/>
      <c r="F48" s="134"/>
      <c r="G48" s="62" t="s">
        <v>72</v>
      </c>
      <c r="H48" s="67">
        <f>SUM(H49:H52)</f>
        <v>887567</v>
      </c>
      <c r="I48" s="67">
        <f>SUM(I49:I52)</f>
        <v>886567</v>
      </c>
    </row>
    <row r="49" spans="1:9" ht="18" customHeight="1">
      <c r="A49" s="173"/>
      <c r="B49" s="134" t="s">
        <v>115</v>
      </c>
      <c r="C49" s="134"/>
      <c r="D49" s="134"/>
      <c r="E49" s="134"/>
      <c r="F49" s="134"/>
      <c r="G49" s="66" t="s">
        <v>52</v>
      </c>
      <c r="H49" s="67">
        <v>181286</v>
      </c>
      <c r="I49" s="67">
        <v>180286</v>
      </c>
    </row>
    <row r="50" spans="1:9" ht="17.25" customHeight="1">
      <c r="A50" s="173"/>
      <c r="B50" s="134"/>
      <c r="C50" s="134"/>
      <c r="D50" s="134"/>
      <c r="E50" s="134"/>
      <c r="F50" s="134"/>
      <c r="G50" s="65" t="s">
        <v>53</v>
      </c>
      <c r="H50" s="67">
        <v>0</v>
      </c>
      <c r="I50" s="67">
        <v>0</v>
      </c>
    </row>
    <row r="51" spans="1:9" ht="25.5">
      <c r="A51" s="173"/>
      <c r="B51" s="134"/>
      <c r="C51" s="134"/>
      <c r="D51" s="134"/>
      <c r="E51" s="134"/>
      <c r="F51" s="134"/>
      <c r="G51" s="66" t="s">
        <v>54</v>
      </c>
      <c r="H51" s="67">
        <v>706281</v>
      </c>
      <c r="I51" s="67">
        <v>706281</v>
      </c>
    </row>
    <row r="52" spans="1:9" ht="41.25" customHeight="1">
      <c r="A52" s="173"/>
      <c r="B52" s="134"/>
      <c r="C52" s="134"/>
      <c r="D52" s="134"/>
      <c r="E52" s="134"/>
      <c r="F52" s="134"/>
      <c r="G52" s="34" t="s">
        <v>80</v>
      </c>
      <c r="H52" s="67">
        <v>0</v>
      </c>
      <c r="I52" s="67">
        <v>0</v>
      </c>
    </row>
    <row r="53" spans="1:9" ht="12.75">
      <c r="A53" s="172" t="s">
        <v>103</v>
      </c>
      <c r="B53" s="167" t="s">
        <v>128</v>
      </c>
      <c r="C53" s="134" t="s">
        <v>124</v>
      </c>
      <c r="D53" s="134" t="s">
        <v>125</v>
      </c>
      <c r="E53" s="170">
        <v>801</v>
      </c>
      <c r="F53" s="170">
        <v>80195</v>
      </c>
      <c r="G53" s="62" t="s">
        <v>59</v>
      </c>
      <c r="H53" s="67">
        <f>SUM(H58+H54)</f>
        <v>4727419</v>
      </c>
      <c r="I53" s="67">
        <f>SUM(I58+I54)</f>
        <v>1589934</v>
      </c>
    </row>
    <row r="54" spans="1:9" ht="12.75">
      <c r="A54" s="172"/>
      <c r="B54" s="167"/>
      <c r="C54" s="171"/>
      <c r="D54" s="171"/>
      <c r="E54" s="171"/>
      <c r="F54" s="171"/>
      <c r="G54" s="62" t="s">
        <v>71</v>
      </c>
      <c r="H54" s="67">
        <f>SUM(H55:H57)</f>
        <v>0</v>
      </c>
      <c r="I54" s="67">
        <f>SUM(I55:I57)</f>
        <v>0</v>
      </c>
    </row>
    <row r="55" spans="1:9" ht="12.75">
      <c r="A55" s="172"/>
      <c r="B55" s="167"/>
      <c r="C55" s="171"/>
      <c r="D55" s="171"/>
      <c r="E55" s="171"/>
      <c r="F55" s="171"/>
      <c r="G55" s="65" t="s">
        <v>52</v>
      </c>
      <c r="H55" s="67">
        <v>0</v>
      </c>
      <c r="I55" s="67">
        <v>0</v>
      </c>
    </row>
    <row r="56" spans="1:9" ht="12.75">
      <c r="A56" s="172"/>
      <c r="B56" s="167"/>
      <c r="C56" s="171"/>
      <c r="D56" s="171"/>
      <c r="E56" s="171"/>
      <c r="F56" s="171"/>
      <c r="G56" s="65" t="s">
        <v>53</v>
      </c>
      <c r="H56" s="67">
        <v>0</v>
      </c>
      <c r="I56" s="67">
        <v>0</v>
      </c>
    </row>
    <row r="57" spans="1:9" ht="32.25" customHeight="1">
      <c r="A57" s="172"/>
      <c r="B57" s="167"/>
      <c r="C57" s="171"/>
      <c r="D57" s="171"/>
      <c r="E57" s="171"/>
      <c r="F57" s="171"/>
      <c r="G57" s="66" t="s">
        <v>54</v>
      </c>
      <c r="H57" s="67">
        <v>0</v>
      </c>
      <c r="I57" s="67">
        <v>0</v>
      </c>
    </row>
    <row r="58" spans="1:9" ht="12.75">
      <c r="A58" s="172"/>
      <c r="B58" s="167"/>
      <c r="C58" s="171"/>
      <c r="D58" s="171"/>
      <c r="E58" s="171"/>
      <c r="F58" s="171"/>
      <c r="G58" s="62" t="s">
        <v>72</v>
      </c>
      <c r="H58" s="67">
        <f>SUM(H59:H63)</f>
        <v>4727419</v>
      </c>
      <c r="I58" s="67">
        <f>SUM(I59:I63)</f>
        <v>1589934</v>
      </c>
    </row>
    <row r="59" spans="1:9" ht="12.75">
      <c r="A59" s="172"/>
      <c r="B59" s="167"/>
      <c r="C59" s="171"/>
      <c r="D59" s="171"/>
      <c r="E59" s="171"/>
      <c r="F59" s="171"/>
      <c r="G59" s="65" t="s">
        <v>52</v>
      </c>
      <c r="H59" s="67">
        <v>1919992</v>
      </c>
      <c r="I59" s="67">
        <v>635974</v>
      </c>
    </row>
    <row r="60" spans="1:9" ht="12.75">
      <c r="A60" s="172"/>
      <c r="B60" s="167"/>
      <c r="C60" s="171"/>
      <c r="D60" s="171"/>
      <c r="E60" s="171"/>
      <c r="F60" s="171"/>
      <c r="G60" s="65" t="s">
        <v>53</v>
      </c>
      <c r="H60" s="67">
        <v>0</v>
      </c>
      <c r="I60" s="67">
        <v>0</v>
      </c>
    </row>
    <row r="61" spans="1:9" ht="25.5">
      <c r="A61" s="172"/>
      <c r="B61" s="167"/>
      <c r="C61" s="171"/>
      <c r="D61" s="171"/>
      <c r="E61" s="171"/>
      <c r="F61" s="171"/>
      <c r="G61" s="66" t="s">
        <v>54</v>
      </c>
      <c r="H61" s="67">
        <v>2807427</v>
      </c>
      <c r="I61" s="67">
        <v>953960</v>
      </c>
    </row>
    <row r="62" spans="1:9" ht="14.25" customHeight="1">
      <c r="A62" s="172"/>
      <c r="B62" s="167"/>
      <c r="C62" s="171"/>
      <c r="D62" s="171"/>
      <c r="E62" s="171"/>
      <c r="F62" s="171"/>
      <c r="G62" s="134" t="s">
        <v>80</v>
      </c>
      <c r="H62" s="168">
        <v>0</v>
      </c>
      <c r="I62" s="168">
        <v>0</v>
      </c>
    </row>
    <row r="63" spans="1:9" ht="42.75" customHeight="1">
      <c r="A63" s="172"/>
      <c r="B63" s="167"/>
      <c r="C63" s="171"/>
      <c r="D63" s="171"/>
      <c r="E63" s="171"/>
      <c r="F63" s="171"/>
      <c r="G63" s="170"/>
      <c r="H63" s="134"/>
      <c r="I63" s="134"/>
    </row>
    <row r="64" spans="1:9" ht="17.25" customHeight="1">
      <c r="A64" s="146" t="s">
        <v>104</v>
      </c>
      <c r="B64" s="138" t="s">
        <v>146</v>
      </c>
      <c r="C64" s="138" t="s">
        <v>123</v>
      </c>
      <c r="D64" s="134" t="s">
        <v>96</v>
      </c>
      <c r="E64" s="149">
        <v>853</v>
      </c>
      <c r="F64" s="149">
        <v>85395</v>
      </c>
      <c r="G64" s="62" t="s">
        <v>59</v>
      </c>
      <c r="H64" s="67">
        <f>SUM(H69+H65)</f>
        <v>46567</v>
      </c>
      <c r="I64" s="67">
        <f>SUM(I69+I65)</f>
        <v>23693</v>
      </c>
    </row>
    <row r="65" spans="1:9" ht="16.5" customHeight="1">
      <c r="A65" s="147"/>
      <c r="B65" s="156"/>
      <c r="C65" s="156"/>
      <c r="D65" s="134"/>
      <c r="E65" s="150"/>
      <c r="F65" s="150"/>
      <c r="G65" s="62" t="s">
        <v>71</v>
      </c>
      <c r="H65" s="67">
        <f>SUM(H66:H68)</f>
        <v>46567</v>
      </c>
      <c r="I65" s="67">
        <f>SUM(I66:I68)</f>
        <v>23693</v>
      </c>
    </row>
    <row r="66" spans="1:9" ht="18" customHeight="1">
      <c r="A66" s="147"/>
      <c r="B66" s="156"/>
      <c r="C66" s="156"/>
      <c r="D66" s="134"/>
      <c r="E66" s="150"/>
      <c r="F66" s="150"/>
      <c r="G66" s="65" t="s">
        <v>52</v>
      </c>
      <c r="H66" s="67">
        <v>0</v>
      </c>
      <c r="I66" s="67">
        <v>0</v>
      </c>
    </row>
    <row r="67" spans="1:13" ht="18" customHeight="1">
      <c r="A67" s="147"/>
      <c r="B67" s="156"/>
      <c r="C67" s="156"/>
      <c r="D67" s="134"/>
      <c r="E67" s="150"/>
      <c r="F67" s="150"/>
      <c r="G67" s="65" t="s">
        <v>53</v>
      </c>
      <c r="H67" s="67">
        <v>6985</v>
      </c>
      <c r="I67" s="67">
        <v>3554</v>
      </c>
      <c r="M67" s="97"/>
    </row>
    <row r="68" spans="1:9" ht="24.75" customHeight="1">
      <c r="A68" s="147"/>
      <c r="B68" s="156"/>
      <c r="C68" s="156"/>
      <c r="D68" s="134"/>
      <c r="E68" s="150"/>
      <c r="F68" s="150"/>
      <c r="G68" s="66" t="s">
        <v>54</v>
      </c>
      <c r="H68" s="67">
        <v>39582</v>
      </c>
      <c r="I68" s="67">
        <v>20139</v>
      </c>
    </row>
    <row r="69" spans="1:9" ht="18" customHeight="1">
      <c r="A69" s="147"/>
      <c r="B69" s="156"/>
      <c r="C69" s="156"/>
      <c r="D69" s="134"/>
      <c r="E69" s="150"/>
      <c r="F69" s="150"/>
      <c r="G69" s="62" t="s">
        <v>72</v>
      </c>
      <c r="H69" s="67">
        <v>0</v>
      </c>
      <c r="I69" s="67">
        <v>0</v>
      </c>
    </row>
    <row r="70" spans="1:9" ht="17.25" customHeight="1">
      <c r="A70" s="147"/>
      <c r="B70" s="156"/>
      <c r="C70" s="156"/>
      <c r="D70" s="134"/>
      <c r="E70" s="150"/>
      <c r="F70" s="150"/>
      <c r="G70" s="65" t="s">
        <v>52</v>
      </c>
      <c r="H70" s="67">
        <v>0</v>
      </c>
      <c r="I70" s="67">
        <v>0</v>
      </c>
    </row>
    <row r="71" spans="1:9" ht="15.75" customHeight="1">
      <c r="A71" s="147"/>
      <c r="B71" s="156"/>
      <c r="C71" s="156"/>
      <c r="D71" s="134"/>
      <c r="E71" s="150"/>
      <c r="F71" s="150"/>
      <c r="G71" s="65" t="s">
        <v>53</v>
      </c>
      <c r="H71" s="67">
        <v>0</v>
      </c>
      <c r="I71" s="67">
        <v>0</v>
      </c>
    </row>
    <row r="72" spans="1:9" ht="28.5" customHeight="1">
      <c r="A72" s="147"/>
      <c r="B72" s="156"/>
      <c r="C72" s="156"/>
      <c r="D72" s="134"/>
      <c r="E72" s="150"/>
      <c r="F72" s="150"/>
      <c r="G72" s="66" t="s">
        <v>54</v>
      </c>
      <c r="H72" s="67">
        <v>0</v>
      </c>
      <c r="I72" s="67">
        <v>0</v>
      </c>
    </row>
    <row r="73" spans="1:9" ht="40.5" customHeight="1">
      <c r="A73" s="148"/>
      <c r="B73" s="157"/>
      <c r="C73" s="157"/>
      <c r="D73" s="134"/>
      <c r="E73" s="151"/>
      <c r="F73" s="151"/>
      <c r="G73" s="34" t="s">
        <v>80</v>
      </c>
      <c r="H73" s="67">
        <v>0</v>
      </c>
      <c r="I73" s="67">
        <v>0</v>
      </c>
    </row>
    <row r="74" spans="1:13" ht="16.5" customHeight="1">
      <c r="A74" s="146" t="s">
        <v>135</v>
      </c>
      <c r="B74" s="138" t="s">
        <v>147</v>
      </c>
      <c r="C74" s="138" t="s">
        <v>123</v>
      </c>
      <c r="D74" s="134" t="s">
        <v>96</v>
      </c>
      <c r="E74" s="149">
        <v>750</v>
      </c>
      <c r="F74" s="149">
        <v>75075</v>
      </c>
      <c r="G74" s="62" t="s">
        <v>59</v>
      </c>
      <c r="H74" s="67">
        <f>SUM(H79+H75)</f>
        <v>137303</v>
      </c>
      <c r="I74" s="67">
        <f>SUM(I79+I75)</f>
        <v>90818</v>
      </c>
      <c r="M74" s="98"/>
    </row>
    <row r="75" spans="1:9" ht="18" customHeight="1">
      <c r="A75" s="147"/>
      <c r="B75" s="156"/>
      <c r="C75" s="156"/>
      <c r="D75" s="134"/>
      <c r="E75" s="150"/>
      <c r="F75" s="150"/>
      <c r="G75" s="62" t="s">
        <v>71</v>
      </c>
      <c r="H75" s="67">
        <f>SUM(H76:H78)</f>
        <v>137303</v>
      </c>
      <c r="I75" s="67">
        <f>SUM(I76:I78)</f>
        <v>90818</v>
      </c>
    </row>
    <row r="76" spans="1:9" ht="18" customHeight="1">
      <c r="A76" s="147"/>
      <c r="B76" s="156"/>
      <c r="C76" s="156"/>
      <c r="D76" s="134"/>
      <c r="E76" s="150"/>
      <c r="F76" s="150"/>
      <c r="G76" s="65" t="s">
        <v>52</v>
      </c>
      <c r="H76" s="67">
        <v>135432</v>
      </c>
      <c r="I76" s="67">
        <v>88947</v>
      </c>
    </row>
    <row r="77" spans="1:9" ht="17.25" customHeight="1">
      <c r="A77" s="147"/>
      <c r="B77" s="156"/>
      <c r="C77" s="156"/>
      <c r="D77" s="134"/>
      <c r="E77" s="150"/>
      <c r="F77" s="150"/>
      <c r="G77" s="65" t="s">
        <v>53</v>
      </c>
      <c r="H77" s="67">
        <v>0</v>
      </c>
      <c r="I77" s="67">
        <v>0</v>
      </c>
    </row>
    <row r="78" spans="1:9" ht="27.75" customHeight="1">
      <c r="A78" s="147"/>
      <c r="B78" s="156"/>
      <c r="C78" s="156"/>
      <c r="D78" s="134"/>
      <c r="E78" s="150"/>
      <c r="F78" s="150"/>
      <c r="G78" s="66" t="s">
        <v>54</v>
      </c>
      <c r="H78" s="67">
        <v>1871</v>
      </c>
      <c r="I78" s="67">
        <v>1871</v>
      </c>
    </row>
    <row r="79" spans="1:9" ht="17.25" customHeight="1">
      <c r="A79" s="147"/>
      <c r="B79" s="156"/>
      <c r="C79" s="156"/>
      <c r="D79" s="134"/>
      <c r="E79" s="150"/>
      <c r="F79" s="150"/>
      <c r="G79" s="62" t="s">
        <v>72</v>
      </c>
      <c r="H79" s="67">
        <v>0</v>
      </c>
      <c r="I79" s="67">
        <v>0</v>
      </c>
    </row>
    <row r="80" spans="1:9" ht="18" customHeight="1">
      <c r="A80" s="147"/>
      <c r="B80" s="156"/>
      <c r="C80" s="156"/>
      <c r="D80" s="134"/>
      <c r="E80" s="150"/>
      <c r="F80" s="150"/>
      <c r="G80" s="65" t="s">
        <v>52</v>
      </c>
      <c r="H80" s="67">
        <v>0</v>
      </c>
      <c r="I80" s="67">
        <v>0</v>
      </c>
    </row>
    <row r="81" spans="1:9" ht="18" customHeight="1">
      <c r="A81" s="147"/>
      <c r="B81" s="156"/>
      <c r="C81" s="156"/>
      <c r="D81" s="134"/>
      <c r="E81" s="150"/>
      <c r="F81" s="150"/>
      <c r="G81" s="65" t="s">
        <v>53</v>
      </c>
      <c r="H81" s="67">
        <v>0</v>
      </c>
      <c r="I81" s="67">
        <v>0</v>
      </c>
    </row>
    <row r="82" spans="1:9" ht="27.75" customHeight="1">
      <c r="A82" s="147"/>
      <c r="B82" s="156"/>
      <c r="C82" s="156"/>
      <c r="D82" s="134"/>
      <c r="E82" s="150"/>
      <c r="F82" s="150"/>
      <c r="G82" s="66" t="s">
        <v>54</v>
      </c>
      <c r="H82" s="67">
        <v>0</v>
      </c>
      <c r="I82" s="67">
        <v>0</v>
      </c>
    </row>
    <row r="83" spans="1:9" ht="42" customHeight="1">
      <c r="A83" s="148"/>
      <c r="B83" s="157"/>
      <c r="C83" s="157"/>
      <c r="D83" s="134"/>
      <c r="E83" s="151"/>
      <c r="F83" s="151"/>
      <c r="G83" s="34" t="s">
        <v>80</v>
      </c>
      <c r="H83" s="67">
        <v>0</v>
      </c>
      <c r="I83" s="67">
        <v>0</v>
      </c>
    </row>
    <row r="84" spans="1:9" ht="12.75">
      <c r="A84" s="173" t="s">
        <v>145</v>
      </c>
      <c r="B84" s="177" t="s">
        <v>148</v>
      </c>
      <c r="C84" s="134" t="s">
        <v>126</v>
      </c>
      <c r="D84" s="134" t="s">
        <v>127</v>
      </c>
      <c r="E84" s="134">
        <v>852</v>
      </c>
      <c r="F84" s="134">
        <v>85295</v>
      </c>
      <c r="G84" s="62" t="s">
        <v>59</v>
      </c>
      <c r="H84" s="67">
        <f>SUM(H89+H85)</f>
        <v>1715256</v>
      </c>
      <c r="I84" s="67">
        <f>SUM(I89+I85)</f>
        <v>1065183</v>
      </c>
    </row>
    <row r="85" spans="1:9" ht="12.75">
      <c r="A85" s="174"/>
      <c r="B85" s="177"/>
      <c r="C85" s="134"/>
      <c r="D85" s="134"/>
      <c r="E85" s="134"/>
      <c r="F85" s="134"/>
      <c r="G85" s="62" t="s">
        <v>71</v>
      </c>
      <c r="H85" s="67">
        <f>SUM(H86:H88)</f>
        <v>1537506</v>
      </c>
      <c r="I85" s="67">
        <f>SUM(I86:I88)</f>
        <v>942483</v>
      </c>
    </row>
    <row r="86" spans="1:9" ht="12.75">
      <c r="A86" s="174"/>
      <c r="B86" s="177"/>
      <c r="C86" s="134"/>
      <c r="D86" s="134"/>
      <c r="E86" s="134"/>
      <c r="F86" s="134"/>
      <c r="G86" s="65" t="s">
        <v>52</v>
      </c>
      <c r="H86" s="67">
        <v>76546</v>
      </c>
      <c r="I86" s="67">
        <v>64476</v>
      </c>
    </row>
    <row r="87" spans="1:9" ht="16.5" customHeight="1">
      <c r="A87" s="174"/>
      <c r="B87" s="177"/>
      <c r="C87" s="134"/>
      <c r="D87" s="134"/>
      <c r="E87" s="134"/>
      <c r="F87" s="134"/>
      <c r="G87" s="65" t="s">
        <v>53</v>
      </c>
      <c r="H87" s="67">
        <v>70694</v>
      </c>
      <c r="I87" s="67">
        <v>44149</v>
      </c>
    </row>
    <row r="88" spans="1:9" ht="26.25" customHeight="1">
      <c r="A88" s="174"/>
      <c r="B88" s="34" t="s">
        <v>118</v>
      </c>
      <c r="C88" s="134"/>
      <c r="D88" s="134"/>
      <c r="E88" s="134"/>
      <c r="F88" s="134"/>
      <c r="G88" s="66" t="s">
        <v>54</v>
      </c>
      <c r="H88" s="67">
        <v>1390266</v>
      </c>
      <c r="I88" s="67">
        <v>833858</v>
      </c>
    </row>
    <row r="89" spans="1:9" ht="15.75" customHeight="1">
      <c r="A89" s="174"/>
      <c r="B89" s="34" t="s">
        <v>120</v>
      </c>
      <c r="C89" s="134"/>
      <c r="D89" s="134"/>
      <c r="E89" s="134"/>
      <c r="F89" s="134"/>
      <c r="G89" s="62" t="s">
        <v>72</v>
      </c>
      <c r="H89" s="67">
        <v>177750</v>
      </c>
      <c r="I89" s="67">
        <v>122700</v>
      </c>
    </row>
    <row r="90" spans="1:9" ht="27.75" customHeight="1">
      <c r="A90" s="174"/>
      <c r="B90" s="34" t="s">
        <v>119</v>
      </c>
      <c r="C90" s="134"/>
      <c r="D90" s="134"/>
      <c r="E90" s="134"/>
      <c r="F90" s="134"/>
      <c r="G90" s="65" t="s">
        <v>52</v>
      </c>
      <c r="H90" s="67">
        <v>0</v>
      </c>
      <c r="I90" s="67">
        <v>0</v>
      </c>
    </row>
    <row r="91" spans="1:9" ht="19.5" customHeight="1">
      <c r="A91" s="174"/>
      <c r="B91" s="134" t="s">
        <v>121</v>
      </c>
      <c r="C91" s="134"/>
      <c r="D91" s="134"/>
      <c r="E91" s="134"/>
      <c r="F91" s="134"/>
      <c r="G91" s="65" t="s">
        <v>53</v>
      </c>
      <c r="H91" s="67">
        <v>8937</v>
      </c>
      <c r="I91" s="67">
        <v>6169</v>
      </c>
    </row>
    <row r="92" spans="1:9" ht="27" customHeight="1">
      <c r="A92" s="174"/>
      <c r="B92" s="134"/>
      <c r="C92" s="134"/>
      <c r="D92" s="134"/>
      <c r="E92" s="134"/>
      <c r="F92" s="134"/>
      <c r="G92" s="66" t="s">
        <v>54</v>
      </c>
      <c r="H92" s="67">
        <v>168813</v>
      </c>
      <c r="I92" s="67">
        <v>116531</v>
      </c>
    </row>
    <row r="93" spans="1:9" ht="41.25" customHeight="1">
      <c r="A93" s="174"/>
      <c r="B93" s="134"/>
      <c r="C93" s="134"/>
      <c r="D93" s="134"/>
      <c r="E93" s="134"/>
      <c r="F93" s="134"/>
      <c r="G93" s="34" t="s">
        <v>80</v>
      </c>
      <c r="H93" s="67">
        <v>0</v>
      </c>
      <c r="I93" s="67">
        <v>0</v>
      </c>
    </row>
    <row r="94" spans="1:9" ht="18.75" customHeight="1">
      <c r="A94" s="146" t="s">
        <v>150</v>
      </c>
      <c r="B94" s="135" t="s">
        <v>154</v>
      </c>
      <c r="C94" s="134">
        <v>2011</v>
      </c>
      <c r="D94" s="134" t="s">
        <v>159</v>
      </c>
      <c r="E94" s="152">
        <v>754</v>
      </c>
      <c r="F94" s="152">
        <v>75495</v>
      </c>
      <c r="G94" s="62" t="s">
        <v>59</v>
      </c>
      <c r="H94" s="67">
        <f>SUM(H99+H95)</f>
        <v>47900</v>
      </c>
      <c r="I94" s="67">
        <f>SUM(I99+I95)</f>
        <v>47900</v>
      </c>
    </row>
    <row r="95" spans="1:9" ht="15.75" customHeight="1">
      <c r="A95" s="142"/>
      <c r="B95" s="144"/>
      <c r="C95" s="134"/>
      <c r="D95" s="134"/>
      <c r="E95" s="153"/>
      <c r="F95" s="153"/>
      <c r="G95" s="62" t="s">
        <v>71</v>
      </c>
      <c r="H95" s="67">
        <f>SUM(H96:H98)</f>
        <v>47900</v>
      </c>
      <c r="I95" s="67">
        <f>SUM(I96:I98)</f>
        <v>47900</v>
      </c>
    </row>
    <row r="96" spans="1:9" ht="18.75" customHeight="1">
      <c r="A96" s="142"/>
      <c r="B96" s="144"/>
      <c r="C96" s="134"/>
      <c r="D96" s="134"/>
      <c r="E96" s="153"/>
      <c r="F96" s="153"/>
      <c r="G96" s="65" t="s">
        <v>52</v>
      </c>
      <c r="H96" s="67">
        <v>0</v>
      </c>
      <c r="I96" s="67">
        <v>0</v>
      </c>
    </row>
    <row r="97" spans="1:9" ht="17.25" customHeight="1">
      <c r="A97" s="142"/>
      <c r="B97" s="175"/>
      <c r="C97" s="134"/>
      <c r="D97" s="134"/>
      <c r="E97" s="153"/>
      <c r="F97" s="153"/>
      <c r="G97" s="65" t="s">
        <v>53</v>
      </c>
      <c r="H97" s="67">
        <v>7185</v>
      </c>
      <c r="I97" s="67">
        <v>7185</v>
      </c>
    </row>
    <row r="98" spans="1:9" ht="39" customHeight="1">
      <c r="A98" s="142"/>
      <c r="B98" s="34" t="s">
        <v>155</v>
      </c>
      <c r="C98" s="134"/>
      <c r="D98" s="134"/>
      <c r="E98" s="153"/>
      <c r="F98" s="153"/>
      <c r="G98" s="66" t="s">
        <v>54</v>
      </c>
      <c r="H98" s="67">
        <v>40715</v>
      </c>
      <c r="I98" s="67">
        <v>40715</v>
      </c>
    </row>
    <row r="99" spans="1:9" ht="16.5" customHeight="1">
      <c r="A99" s="142"/>
      <c r="B99" s="34" t="s">
        <v>157</v>
      </c>
      <c r="C99" s="134"/>
      <c r="D99" s="134"/>
      <c r="E99" s="153"/>
      <c r="F99" s="153"/>
      <c r="G99" s="62" t="s">
        <v>72</v>
      </c>
      <c r="H99" s="67">
        <f>SUM(H100:H103)</f>
        <v>0</v>
      </c>
      <c r="I99" s="67">
        <f>SUM(I100:I103)</f>
        <v>0</v>
      </c>
    </row>
    <row r="100" spans="1:9" ht="41.25" customHeight="1">
      <c r="A100" s="142"/>
      <c r="B100" s="34" t="s">
        <v>156</v>
      </c>
      <c r="C100" s="134"/>
      <c r="D100" s="134"/>
      <c r="E100" s="153"/>
      <c r="F100" s="153"/>
      <c r="G100" s="65" t="s">
        <v>52</v>
      </c>
      <c r="H100" s="67">
        <v>0</v>
      </c>
      <c r="I100" s="67">
        <v>0</v>
      </c>
    </row>
    <row r="101" spans="1:9" ht="16.5" customHeight="1">
      <c r="A101" s="142"/>
      <c r="B101" s="138" t="s">
        <v>158</v>
      </c>
      <c r="C101" s="134"/>
      <c r="D101" s="134"/>
      <c r="E101" s="153"/>
      <c r="F101" s="153"/>
      <c r="G101" s="65" t="s">
        <v>53</v>
      </c>
      <c r="H101" s="67">
        <v>0</v>
      </c>
      <c r="I101" s="67">
        <v>0</v>
      </c>
    </row>
    <row r="102" spans="1:9" ht="30.75" customHeight="1">
      <c r="A102" s="142"/>
      <c r="B102" s="156"/>
      <c r="C102" s="134"/>
      <c r="D102" s="134"/>
      <c r="E102" s="153"/>
      <c r="F102" s="153"/>
      <c r="G102" s="66" t="s">
        <v>54</v>
      </c>
      <c r="H102" s="67">
        <v>0</v>
      </c>
      <c r="I102" s="67">
        <v>0</v>
      </c>
    </row>
    <row r="103" spans="1:9" ht="40.5" customHeight="1">
      <c r="A103" s="143"/>
      <c r="B103" s="157"/>
      <c r="C103" s="134"/>
      <c r="D103" s="134"/>
      <c r="E103" s="176"/>
      <c r="F103" s="176"/>
      <c r="G103" s="34" t="s">
        <v>80</v>
      </c>
      <c r="H103" s="67">
        <v>0</v>
      </c>
      <c r="I103" s="67">
        <v>0</v>
      </c>
    </row>
    <row r="104" spans="1:9" ht="16.5" customHeight="1">
      <c r="A104" s="141" t="s">
        <v>151</v>
      </c>
      <c r="B104" s="135" t="s">
        <v>163</v>
      </c>
      <c r="C104" s="138" t="s">
        <v>167</v>
      </c>
      <c r="D104" s="138" t="s">
        <v>96</v>
      </c>
      <c r="E104" s="152">
        <v>700</v>
      </c>
      <c r="F104" s="152">
        <v>70005</v>
      </c>
      <c r="G104" s="62" t="s">
        <v>59</v>
      </c>
      <c r="H104" s="67">
        <v>6466113</v>
      </c>
      <c r="I104" s="67">
        <f>SUM(I109+I105)</f>
        <v>139975</v>
      </c>
    </row>
    <row r="105" spans="1:9" ht="16.5" customHeight="1">
      <c r="A105" s="142"/>
      <c r="B105" s="144"/>
      <c r="C105" s="139"/>
      <c r="D105" s="139"/>
      <c r="E105" s="153"/>
      <c r="F105" s="153"/>
      <c r="G105" s="62" t="s">
        <v>71</v>
      </c>
      <c r="H105" s="67">
        <v>27000</v>
      </c>
      <c r="I105" s="67">
        <f>SUM(I106:I108)</f>
        <v>27000</v>
      </c>
    </row>
    <row r="106" spans="1:9" ht="16.5" customHeight="1">
      <c r="A106" s="142"/>
      <c r="B106" s="144"/>
      <c r="C106" s="139"/>
      <c r="D106" s="139"/>
      <c r="E106" s="153"/>
      <c r="F106" s="153"/>
      <c r="G106" s="65" t="s">
        <v>52</v>
      </c>
      <c r="H106" s="67">
        <v>5400</v>
      </c>
      <c r="I106" s="67">
        <v>5400</v>
      </c>
    </row>
    <row r="107" spans="1:9" ht="15.75" customHeight="1">
      <c r="A107" s="142"/>
      <c r="B107" s="144"/>
      <c r="C107" s="139"/>
      <c r="D107" s="139"/>
      <c r="E107" s="153"/>
      <c r="F107" s="153"/>
      <c r="G107" s="65" t="s">
        <v>53</v>
      </c>
      <c r="H107" s="67">
        <v>0</v>
      </c>
      <c r="I107" s="67">
        <v>0</v>
      </c>
    </row>
    <row r="108" spans="1:9" ht="26.25" customHeight="1">
      <c r="A108" s="142"/>
      <c r="B108" s="145"/>
      <c r="C108" s="139"/>
      <c r="D108" s="139"/>
      <c r="E108" s="153"/>
      <c r="F108" s="153"/>
      <c r="G108" s="66" t="s">
        <v>54</v>
      </c>
      <c r="H108" s="67">
        <v>21600</v>
      </c>
      <c r="I108" s="67">
        <v>21600</v>
      </c>
    </row>
    <row r="109" spans="1:9" ht="29.25" customHeight="1">
      <c r="A109" s="142"/>
      <c r="B109" s="34" t="s">
        <v>165</v>
      </c>
      <c r="C109" s="139"/>
      <c r="D109" s="139"/>
      <c r="E109" s="153"/>
      <c r="F109" s="153"/>
      <c r="G109" s="62" t="s">
        <v>72</v>
      </c>
      <c r="H109" s="67">
        <v>6439113</v>
      </c>
      <c r="I109" s="67">
        <f>SUM(I110:I113)</f>
        <v>112975</v>
      </c>
    </row>
    <row r="110" spans="1:9" ht="15" customHeight="1">
      <c r="A110" s="142"/>
      <c r="B110" s="138" t="s">
        <v>164</v>
      </c>
      <c r="C110" s="139"/>
      <c r="D110" s="139"/>
      <c r="E110" s="153"/>
      <c r="F110" s="153"/>
      <c r="G110" s="65" t="s">
        <v>52</v>
      </c>
      <c r="H110" s="67">
        <v>1287824</v>
      </c>
      <c r="I110" s="67">
        <v>39542</v>
      </c>
    </row>
    <row r="111" spans="1:9" ht="18.75" customHeight="1">
      <c r="A111" s="142"/>
      <c r="B111" s="155"/>
      <c r="C111" s="139"/>
      <c r="D111" s="139"/>
      <c r="E111" s="153"/>
      <c r="F111" s="153"/>
      <c r="G111" s="65" t="s">
        <v>53</v>
      </c>
      <c r="H111" s="67">
        <v>0</v>
      </c>
      <c r="I111" s="67">
        <v>0</v>
      </c>
    </row>
    <row r="112" spans="1:9" ht="27" customHeight="1">
      <c r="A112" s="142"/>
      <c r="B112" s="155"/>
      <c r="C112" s="139"/>
      <c r="D112" s="139"/>
      <c r="E112" s="153"/>
      <c r="F112" s="153"/>
      <c r="G112" s="66" t="s">
        <v>54</v>
      </c>
      <c r="H112" s="67">
        <v>5151289</v>
      </c>
      <c r="I112" s="67">
        <v>73433</v>
      </c>
    </row>
    <row r="113" spans="1:9" ht="42.75" customHeight="1">
      <c r="A113" s="143"/>
      <c r="B113" s="145"/>
      <c r="C113" s="140"/>
      <c r="D113" s="140"/>
      <c r="E113" s="154"/>
      <c r="F113" s="154"/>
      <c r="G113" s="34" t="s">
        <v>80</v>
      </c>
      <c r="H113" s="67">
        <v>0</v>
      </c>
      <c r="I113" s="67">
        <v>0</v>
      </c>
    </row>
    <row r="114" spans="1:9" ht="18.75" customHeight="1">
      <c r="A114" s="146" t="s">
        <v>171</v>
      </c>
      <c r="B114" s="135" t="s">
        <v>206</v>
      </c>
      <c r="C114" s="138" t="s">
        <v>209</v>
      </c>
      <c r="D114" s="138" t="s">
        <v>142</v>
      </c>
      <c r="E114" s="152">
        <v>801</v>
      </c>
      <c r="F114" s="152">
        <v>80195</v>
      </c>
      <c r="G114" s="62" t="s">
        <v>59</v>
      </c>
      <c r="H114" s="67">
        <v>800310</v>
      </c>
      <c r="I114" s="67">
        <v>227670</v>
      </c>
    </row>
    <row r="115" spans="1:9" ht="15.75" customHeight="1">
      <c r="A115" s="142"/>
      <c r="B115" s="136"/>
      <c r="C115" s="139"/>
      <c r="D115" s="139"/>
      <c r="E115" s="153"/>
      <c r="F115" s="153"/>
      <c r="G115" s="62" t="s">
        <v>71</v>
      </c>
      <c r="H115" s="67">
        <v>800310</v>
      </c>
      <c r="I115" s="67">
        <v>227670</v>
      </c>
    </row>
    <row r="116" spans="1:9" ht="18.75" customHeight="1">
      <c r="A116" s="142"/>
      <c r="B116" s="136"/>
      <c r="C116" s="139"/>
      <c r="D116" s="139"/>
      <c r="E116" s="153"/>
      <c r="F116" s="153"/>
      <c r="G116" s="65" t="s">
        <v>52</v>
      </c>
      <c r="H116" s="67">
        <v>29900</v>
      </c>
      <c r="I116" s="67">
        <v>14050</v>
      </c>
    </row>
    <row r="117" spans="1:9" ht="18" customHeight="1">
      <c r="A117" s="142"/>
      <c r="B117" s="137"/>
      <c r="C117" s="139"/>
      <c r="D117" s="139"/>
      <c r="E117" s="153"/>
      <c r="F117" s="153"/>
      <c r="G117" s="65" t="s">
        <v>53</v>
      </c>
      <c r="H117" s="67">
        <v>0</v>
      </c>
      <c r="I117" s="67">
        <v>0</v>
      </c>
    </row>
    <row r="118" spans="1:9" ht="41.25" customHeight="1">
      <c r="A118" s="142"/>
      <c r="B118" s="34" t="s">
        <v>207</v>
      </c>
      <c r="C118" s="139"/>
      <c r="D118" s="139"/>
      <c r="E118" s="153"/>
      <c r="F118" s="153"/>
      <c r="G118" s="66" t="s">
        <v>54</v>
      </c>
      <c r="H118" s="67">
        <v>770410</v>
      </c>
      <c r="I118" s="67">
        <v>213620</v>
      </c>
    </row>
    <row r="119" spans="1:9" ht="21" customHeight="1">
      <c r="A119" s="142"/>
      <c r="B119" s="138" t="s">
        <v>208</v>
      </c>
      <c r="C119" s="139"/>
      <c r="D119" s="139"/>
      <c r="E119" s="153"/>
      <c r="F119" s="153"/>
      <c r="G119" s="62" t="s">
        <v>72</v>
      </c>
      <c r="H119" s="67">
        <v>0</v>
      </c>
      <c r="I119" s="67">
        <v>0</v>
      </c>
    </row>
    <row r="120" spans="1:9" ht="18" customHeight="1">
      <c r="A120" s="142"/>
      <c r="B120" s="139"/>
      <c r="C120" s="139"/>
      <c r="D120" s="139"/>
      <c r="E120" s="153"/>
      <c r="F120" s="153"/>
      <c r="G120" s="65" t="s">
        <v>52</v>
      </c>
      <c r="H120" s="67">
        <v>0</v>
      </c>
      <c r="I120" s="67">
        <v>0</v>
      </c>
    </row>
    <row r="121" spans="1:9" ht="20.25" customHeight="1">
      <c r="A121" s="142"/>
      <c r="B121" s="139"/>
      <c r="C121" s="139"/>
      <c r="D121" s="139"/>
      <c r="E121" s="153"/>
      <c r="F121" s="153"/>
      <c r="G121" s="65" t="s">
        <v>53</v>
      </c>
      <c r="H121" s="67">
        <v>0</v>
      </c>
      <c r="I121" s="67">
        <v>0</v>
      </c>
    </row>
    <row r="122" spans="1:9" ht="29.25" customHeight="1">
      <c r="A122" s="142"/>
      <c r="B122" s="139"/>
      <c r="C122" s="139"/>
      <c r="D122" s="139"/>
      <c r="E122" s="153"/>
      <c r="F122" s="153"/>
      <c r="G122" s="66" t="s">
        <v>54</v>
      </c>
      <c r="H122" s="67">
        <v>0</v>
      </c>
      <c r="I122" s="67">
        <v>0</v>
      </c>
    </row>
    <row r="123" spans="1:9" ht="39" customHeight="1">
      <c r="A123" s="143"/>
      <c r="B123" s="140"/>
      <c r="C123" s="140"/>
      <c r="D123" s="140"/>
      <c r="E123" s="154"/>
      <c r="F123" s="154"/>
      <c r="G123" s="34" t="s">
        <v>80</v>
      </c>
      <c r="H123" s="67">
        <v>0</v>
      </c>
      <c r="I123" s="67">
        <v>0</v>
      </c>
    </row>
    <row r="124" spans="1:9" s="31" customFormat="1" ht="12.75">
      <c r="A124" s="76"/>
      <c r="B124" s="68" t="s">
        <v>26</v>
      </c>
      <c r="C124" s="158"/>
      <c r="D124" s="159"/>
      <c r="E124" s="159"/>
      <c r="F124" s="159"/>
      <c r="G124" s="160"/>
      <c r="H124" s="69">
        <f>SUM(H131+H125)</f>
        <v>30631612</v>
      </c>
      <c r="I124" s="69">
        <f>SUM(I131+I125)</f>
        <v>7728162</v>
      </c>
    </row>
    <row r="125" spans="1:17" ht="12.75">
      <c r="A125" s="74"/>
      <c r="B125" s="62" t="s">
        <v>71</v>
      </c>
      <c r="C125" s="161"/>
      <c r="D125" s="162"/>
      <c r="E125" s="162"/>
      <c r="F125" s="162"/>
      <c r="G125" s="163"/>
      <c r="H125" s="67">
        <f>SUM(H126:H128)</f>
        <v>5428607</v>
      </c>
      <c r="I125" s="67">
        <f>SUM(I126:I128)</f>
        <v>2170564</v>
      </c>
      <c r="J125" s="61"/>
      <c r="K125" s="61"/>
      <c r="Q125" s="97"/>
    </row>
    <row r="126" spans="1:9" ht="12.75">
      <c r="A126" s="74"/>
      <c r="B126" s="65" t="s">
        <v>52</v>
      </c>
      <c r="C126" s="161"/>
      <c r="D126" s="162"/>
      <c r="E126" s="162"/>
      <c r="F126" s="162"/>
      <c r="G126" s="163"/>
      <c r="H126" s="67">
        <f>SUM(H15+H25+H35+H45+H55+H66+H76+H86+H106+H116)</f>
        <v>247278</v>
      </c>
      <c r="I126" s="67">
        <f>SUM(I76+I86+I106+I116)</f>
        <v>172873</v>
      </c>
    </row>
    <row r="127" spans="1:9" ht="12.75">
      <c r="A127" s="74"/>
      <c r="B127" s="65" t="s">
        <v>53</v>
      </c>
      <c r="C127" s="161"/>
      <c r="D127" s="162"/>
      <c r="E127" s="162"/>
      <c r="F127" s="162"/>
      <c r="G127" s="163"/>
      <c r="H127" s="67">
        <f>SUM(H16+H26+H36+H46+H56+H67+H87+H97)</f>
        <v>943756</v>
      </c>
      <c r="I127" s="67">
        <f>SUM(I16+I67+I87+I97)</f>
        <v>366888</v>
      </c>
    </row>
    <row r="128" spans="1:9" ht="28.5" customHeight="1">
      <c r="A128" s="74"/>
      <c r="B128" s="66" t="s">
        <v>54</v>
      </c>
      <c r="C128" s="161"/>
      <c r="D128" s="162"/>
      <c r="E128" s="162"/>
      <c r="F128" s="162"/>
      <c r="G128" s="163"/>
      <c r="H128" s="67">
        <f>SUM(H17+H27+H37+H47+H57+H68+H78+H88+H98+H108+H118)</f>
        <v>4237573</v>
      </c>
      <c r="I128" s="67">
        <f>SUM(I17+I68+I78+I88+I98+I108+I118)</f>
        <v>1630803</v>
      </c>
    </row>
    <row r="129" spans="1:9" ht="39.75" customHeight="1">
      <c r="A129" s="74"/>
      <c r="B129" s="34" t="s">
        <v>80</v>
      </c>
      <c r="C129" s="161"/>
      <c r="D129" s="162"/>
      <c r="E129" s="162"/>
      <c r="F129" s="162"/>
      <c r="G129" s="163"/>
      <c r="H129" s="67">
        <v>0</v>
      </c>
      <c r="I129" s="67">
        <f>SUM(I17)</f>
        <v>499000</v>
      </c>
    </row>
    <row r="130" spans="1:9" ht="12.75" customHeight="1">
      <c r="A130" s="74"/>
      <c r="B130" s="70"/>
      <c r="C130" s="161"/>
      <c r="D130" s="162"/>
      <c r="E130" s="162"/>
      <c r="F130" s="162"/>
      <c r="G130" s="163"/>
      <c r="H130" s="67"/>
      <c r="I130" s="67"/>
    </row>
    <row r="131" spans="1:11" ht="12.75">
      <c r="A131" s="74"/>
      <c r="B131" s="35" t="s">
        <v>72</v>
      </c>
      <c r="C131" s="161"/>
      <c r="D131" s="162"/>
      <c r="E131" s="162"/>
      <c r="F131" s="162"/>
      <c r="G131" s="163"/>
      <c r="H131" s="67">
        <f>SUM(H132:H135)</f>
        <v>25203005</v>
      </c>
      <c r="I131" s="67">
        <f>SUM(I132:I134)</f>
        <v>5557598</v>
      </c>
      <c r="J131" s="61"/>
      <c r="K131" s="61"/>
    </row>
    <row r="132" spans="1:9" ht="12.75">
      <c r="A132" s="74"/>
      <c r="B132" s="71" t="s">
        <v>52</v>
      </c>
      <c r="C132" s="161"/>
      <c r="D132" s="162"/>
      <c r="E132" s="162"/>
      <c r="F132" s="162"/>
      <c r="G132" s="163"/>
      <c r="H132" s="67">
        <f>SUM(H19+H29+H39+H49+H59+H90+H120)</f>
        <v>5262395</v>
      </c>
      <c r="I132" s="67">
        <f>SUM(I19+I29+I39+I49+I59+I90+I110+I120)</f>
        <v>1939521</v>
      </c>
    </row>
    <row r="133" spans="1:9" ht="12.75">
      <c r="A133" s="74"/>
      <c r="B133" s="71" t="s">
        <v>53</v>
      </c>
      <c r="C133" s="161"/>
      <c r="D133" s="178"/>
      <c r="E133" s="178"/>
      <c r="F133" s="178"/>
      <c r="G133" s="179"/>
      <c r="H133" s="67">
        <f>SUM(H20+H30+H50+H60+H91+H110)</f>
        <v>2842765</v>
      </c>
      <c r="I133" s="67">
        <f>SUM(I20+I30+I50+I60+I71+I81+I91)</f>
        <v>6169</v>
      </c>
    </row>
    <row r="134" spans="1:9" ht="25.5">
      <c r="A134" s="74"/>
      <c r="B134" s="72" t="s">
        <v>54</v>
      </c>
      <c r="C134" s="161"/>
      <c r="D134" s="178"/>
      <c r="E134" s="178"/>
      <c r="F134" s="178"/>
      <c r="G134" s="179"/>
      <c r="H134" s="67">
        <f>SUM(H21+H31+H41+H51+H61+H92+H112+H122)</f>
        <v>17097845</v>
      </c>
      <c r="I134" s="67">
        <f>SUM(I21+I31+I41+I51+I61+I92+I112+I122)</f>
        <v>3611908</v>
      </c>
    </row>
    <row r="135" spans="1:9" ht="41.25" customHeight="1">
      <c r="A135" s="74"/>
      <c r="B135" s="70" t="s">
        <v>80</v>
      </c>
      <c r="C135" s="134"/>
      <c r="D135" s="180"/>
      <c r="E135" s="180"/>
      <c r="F135" s="180"/>
      <c r="G135" s="180"/>
      <c r="H135" s="67">
        <v>0</v>
      </c>
      <c r="I135" s="67">
        <v>0</v>
      </c>
    </row>
    <row r="136" spans="1:9" ht="12.75">
      <c r="A136" s="73"/>
      <c r="B136" s="181"/>
      <c r="C136" s="182"/>
      <c r="D136" s="182"/>
      <c r="E136" s="182"/>
      <c r="F136" s="182"/>
      <c r="G136" s="182"/>
      <c r="H136" s="182"/>
      <c r="I136" s="182"/>
    </row>
  </sheetData>
  <sheetProtection/>
  <mergeCells count="99">
    <mergeCell ref="A13:A22"/>
    <mergeCell ref="I10:I11"/>
    <mergeCell ref="A7:I7"/>
    <mergeCell ref="A10:A11"/>
    <mergeCell ref="B10:B11"/>
    <mergeCell ref="C10:C11"/>
    <mergeCell ref="D10:D11"/>
    <mergeCell ref="E10:E11"/>
    <mergeCell ref="F10:F11"/>
    <mergeCell ref="G10:H10"/>
    <mergeCell ref="B136:I136"/>
    <mergeCell ref="B23:B26"/>
    <mergeCell ref="B27:B28"/>
    <mergeCell ref="C133:G133"/>
    <mergeCell ref="E84:E93"/>
    <mergeCell ref="F84:F93"/>
    <mergeCell ref="F53:F63"/>
    <mergeCell ref="B101:B103"/>
    <mergeCell ref="B36:B42"/>
    <mergeCell ref="F114:F123"/>
    <mergeCell ref="C134:G134"/>
    <mergeCell ref="C135:G135"/>
    <mergeCell ref="E114:E123"/>
    <mergeCell ref="D114:D123"/>
    <mergeCell ref="C94:C103"/>
    <mergeCell ref="D94:D103"/>
    <mergeCell ref="C127:G127"/>
    <mergeCell ref="C128:G128"/>
    <mergeCell ref="C129:G129"/>
    <mergeCell ref="C130:G130"/>
    <mergeCell ref="C132:G132"/>
    <mergeCell ref="A84:A93"/>
    <mergeCell ref="A114:A123"/>
    <mergeCell ref="B94:B97"/>
    <mergeCell ref="E94:E103"/>
    <mergeCell ref="F94:F103"/>
    <mergeCell ref="B84:B87"/>
    <mergeCell ref="C84:C93"/>
    <mergeCell ref="B91:B93"/>
    <mergeCell ref="C131:G131"/>
    <mergeCell ref="A64:A73"/>
    <mergeCell ref="E64:E73"/>
    <mergeCell ref="A23:A32"/>
    <mergeCell ref="A34:A42"/>
    <mergeCell ref="A43:A52"/>
    <mergeCell ref="B34:B35"/>
    <mergeCell ref="A53:A63"/>
    <mergeCell ref="D33:D42"/>
    <mergeCell ref="C53:C63"/>
    <mergeCell ref="I62:I63"/>
    <mergeCell ref="C43:C52"/>
    <mergeCell ref="D43:D52"/>
    <mergeCell ref="E43:E52"/>
    <mergeCell ref="F43:F52"/>
    <mergeCell ref="E33:E42"/>
    <mergeCell ref="H62:H63"/>
    <mergeCell ref="B17:B22"/>
    <mergeCell ref="C13:C22"/>
    <mergeCell ref="D13:D22"/>
    <mergeCell ref="E13:E22"/>
    <mergeCell ref="F13:F22"/>
    <mergeCell ref="E53:E63"/>
    <mergeCell ref="G62:G63"/>
    <mergeCell ref="B31:B32"/>
    <mergeCell ref="D53:D63"/>
    <mergeCell ref="B43:B46"/>
    <mergeCell ref="B53:B63"/>
    <mergeCell ref="B49:B52"/>
    <mergeCell ref="B64:B73"/>
    <mergeCell ref="C64:C73"/>
    <mergeCell ref="D64:D73"/>
    <mergeCell ref="F23:F32"/>
    <mergeCell ref="C23:C32"/>
    <mergeCell ref="F64:F73"/>
    <mergeCell ref="C124:G124"/>
    <mergeCell ref="C125:G125"/>
    <mergeCell ref="C126:G126"/>
    <mergeCell ref="D23:D32"/>
    <mergeCell ref="E23:E32"/>
    <mergeCell ref="F33:F42"/>
    <mergeCell ref="C33:C42"/>
    <mergeCell ref="E74:E83"/>
    <mergeCell ref="F74:F83"/>
    <mergeCell ref="A94:A103"/>
    <mergeCell ref="F104:F113"/>
    <mergeCell ref="B110:B113"/>
    <mergeCell ref="D104:D113"/>
    <mergeCell ref="E104:E113"/>
    <mergeCell ref="C74:C83"/>
    <mergeCell ref="B74:B83"/>
    <mergeCell ref="D74:D83"/>
    <mergeCell ref="B114:B117"/>
    <mergeCell ref="B119:B123"/>
    <mergeCell ref="C114:C123"/>
    <mergeCell ref="A104:A113"/>
    <mergeCell ref="B104:B108"/>
    <mergeCell ref="C104:C113"/>
    <mergeCell ref="D84:D93"/>
    <mergeCell ref="A74:A83"/>
  </mergeCells>
  <printOptions/>
  <pageMargins left="0.4724409448818898" right="0.7480314960629921" top="0.7874015748031497" bottom="1.141732283464567" header="0.5118110236220472" footer="0.6692913385826772"/>
  <pageSetup horizontalDpi="600" verticalDpi="600" orientation="portrait" paperSize="9" scale="75" r:id="rId1"/>
  <rowBreaks count="2" manualBreakCount="2">
    <brk id="35" max="8" man="1"/>
    <brk id="73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1">
      <selection activeCell="J32" sqref="J32"/>
    </sheetView>
  </sheetViews>
  <sheetFormatPr defaultColWidth="9.00390625" defaultRowHeight="12.75"/>
  <cols>
    <col min="1" max="1" width="4.875" style="1" customWidth="1"/>
    <col min="2" max="2" width="9.375" style="1" customWidth="1"/>
    <col min="3" max="3" width="7.375" style="1" customWidth="1"/>
    <col min="4" max="4" width="12.875" style="1" customWidth="1"/>
    <col min="5" max="5" width="14.375" style="1" customWidth="1"/>
    <col min="6" max="6" width="12.125" style="1" customWidth="1"/>
    <col min="7" max="7" width="12.25390625" style="1" customWidth="1"/>
    <col min="8" max="8" width="10.875" style="1" customWidth="1"/>
    <col min="9" max="9" width="6.25390625" style="1" customWidth="1"/>
    <col min="10" max="10" width="10.875" style="1" customWidth="1"/>
    <col min="11" max="11" width="9.25390625" style="0" customWidth="1"/>
    <col min="12" max="12" width="8.75390625" style="0" customWidth="1"/>
    <col min="13" max="13" width="9.125" style="0" customWidth="1"/>
    <col min="15" max="15" width="5.875" style="0" customWidth="1"/>
  </cols>
  <sheetData>
    <row r="1" spans="1:17" ht="36" customHeight="1">
      <c r="A1" s="131" t="s">
        <v>73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32"/>
    </row>
    <row r="2" spans="1:7" ht="18">
      <c r="A2" s="2"/>
      <c r="B2" s="2"/>
      <c r="C2" s="2"/>
      <c r="D2" s="2"/>
      <c r="E2" s="2"/>
      <c r="F2" s="2"/>
      <c r="G2" s="2"/>
    </row>
    <row r="3" spans="1:16" s="9" customFormat="1" ht="18.75" customHeight="1">
      <c r="A3" s="18"/>
      <c r="B3" s="18"/>
      <c r="C3" s="18"/>
      <c r="D3" s="18"/>
      <c r="E3" s="18"/>
      <c r="F3" s="18"/>
      <c r="G3" s="17"/>
      <c r="H3" s="17"/>
      <c r="I3" s="17"/>
      <c r="J3" s="17"/>
      <c r="K3" s="17"/>
      <c r="L3" s="15"/>
      <c r="M3" s="15"/>
      <c r="N3" s="15"/>
      <c r="O3" s="15"/>
      <c r="P3" s="19" t="s">
        <v>15</v>
      </c>
    </row>
    <row r="4" spans="1:16" s="9" customFormat="1" ht="12.75">
      <c r="A4" s="188" t="s">
        <v>1</v>
      </c>
      <c r="B4" s="188" t="s">
        <v>2</v>
      </c>
      <c r="C4" s="188" t="s">
        <v>3</v>
      </c>
      <c r="D4" s="188" t="s">
        <v>47</v>
      </c>
      <c r="E4" s="191" t="s">
        <v>76</v>
      </c>
      <c r="F4" s="194" t="s">
        <v>61</v>
      </c>
      <c r="G4" s="195"/>
      <c r="H4" s="195"/>
      <c r="I4" s="195"/>
      <c r="J4" s="195"/>
      <c r="K4" s="195"/>
      <c r="L4" s="195"/>
      <c r="M4" s="195"/>
      <c r="N4" s="195"/>
      <c r="O4" s="195"/>
      <c r="P4" s="196"/>
    </row>
    <row r="5" spans="1:16" s="9" customFormat="1" ht="12.75">
      <c r="A5" s="189"/>
      <c r="B5" s="189"/>
      <c r="C5" s="189"/>
      <c r="D5" s="189"/>
      <c r="E5" s="192"/>
      <c r="F5" s="191" t="s">
        <v>9</v>
      </c>
      <c r="G5" s="197" t="s">
        <v>61</v>
      </c>
      <c r="H5" s="197"/>
      <c r="I5" s="197"/>
      <c r="J5" s="197"/>
      <c r="K5" s="197"/>
      <c r="L5" s="191" t="s">
        <v>10</v>
      </c>
      <c r="M5" s="198" t="s">
        <v>61</v>
      </c>
      <c r="N5" s="199"/>
      <c r="O5" s="199"/>
      <c r="P5" s="200"/>
    </row>
    <row r="6" spans="1:16" s="9" customFormat="1" ht="25.5" customHeight="1">
      <c r="A6" s="189"/>
      <c r="B6" s="189"/>
      <c r="C6" s="189"/>
      <c r="D6" s="189"/>
      <c r="E6" s="192"/>
      <c r="F6" s="192"/>
      <c r="G6" s="194" t="s">
        <v>41</v>
      </c>
      <c r="H6" s="196"/>
      <c r="I6" s="191" t="s">
        <v>43</v>
      </c>
      <c r="J6" s="191" t="s">
        <v>44</v>
      </c>
      <c r="K6" s="191" t="s">
        <v>45</v>
      </c>
      <c r="L6" s="192"/>
      <c r="M6" s="194" t="s">
        <v>46</v>
      </c>
      <c r="N6" s="30" t="s">
        <v>4</v>
      </c>
      <c r="O6" s="197" t="s">
        <v>50</v>
      </c>
      <c r="P6" s="197" t="s">
        <v>74</v>
      </c>
    </row>
    <row r="7" spans="1:16" s="9" customFormat="1" ht="84">
      <c r="A7" s="190"/>
      <c r="B7" s="190"/>
      <c r="C7" s="190"/>
      <c r="D7" s="190"/>
      <c r="E7" s="193"/>
      <c r="F7" s="193"/>
      <c r="G7" s="23" t="s">
        <v>62</v>
      </c>
      <c r="H7" s="23" t="s">
        <v>42</v>
      </c>
      <c r="I7" s="193"/>
      <c r="J7" s="193"/>
      <c r="K7" s="193"/>
      <c r="L7" s="193"/>
      <c r="M7" s="197"/>
      <c r="N7" s="28" t="s">
        <v>63</v>
      </c>
      <c r="O7" s="197"/>
      <c r="P7" s="197"/>
    </row>
    <row r="8" spans="1:16" s="9" customFormat="1" ht="10.5" customHeight="1">
      <c r="A8" s="33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>
        <v>9</v>
      </c>
      <c r="J8" s="33">
        <v>10</v>
      </c>
      <c r="K8" s="33">
        <v>11</v>
      </c>
      <c r="L8" s="33">
        <v>12</v>
      </c>
      <c r="M8" s="33">
        <v>13</v>
      </c>
      <c r="N8" s="33">
        <v>14</v>
      </c>
      <c r="O8" s="33">
        <v>15</v>
      </c>
      <c r="P8" s="33">
        <v>16</v>
      </c>
    </row>
    <row r="9" spans="1:16" s="9" customFormat="1" ht="13.5">
      <c r="A9" s="36" t="s">
        <v>85</v>
      </c>
      <c r="B9" s="53"/>
      <c r="C9" s="54"/>
      <c r="D9" s="49">
        <f aca="true" t="shared" si="0" ref="D9:I9">SUM(D10)</f>
        <v>5000</v>
      </c>
      <c r="E9" s="49">
        <f t="shared" si="0"/>
        <v>5000</v>
      </c>
      <c r="F9" s="49">
        <f t="shared" si="0"/>
        <v>5000</v>
      </c>
      <c r="G9" s="49">
        <f t="shared" si="0"/>
        <v>0</v>
      </c>
      <c r="H9" s="49">
        <f t="shared" si="0"/>
        <v>5000</v>
      </c>
      <c r="I9" s="49">
        <f t="shared" si="0"/>
        <v>0</v>
      </c>
      <c r="J9" s="49">
        <f aca="true" t="shared" si="1" ref="J9:P9">SUM(J10)</f>
        <v>0</v>
      </c>
      <c r="K9" s="49">
        <f t="shared" si="1"/>
        <v>0</v>
      </c>
      <c r="L9" s="49">
        <f t="shared" si="1"/>
        <v>0</v>
      </c>
      <c r="M9" s="49">
        <f t="shared" si="1"/>
        <v>0</v>
      </c>
      <c r="N9" s="49">
        <f t="shared" si="1"/>
        <v>0</v>
      </c>
      <c r="O9" s="49">
        <f t="shared" si="1"/>
        <v>0</v>
      </c>
      <c r="P9" s="49">
        <f t="shared" si="1"/>
        <v>0</v>
      </c>
    </row>
    <row r="10" spans="1:18" s="9" customFormat="1" ht="12.75">
      <c r="A10" s="37" t="s">
        <v>85</v>
      </c>
      <c r="B10" s="55" t="s">
        <v>86</v>
      </c>
      <c r="C10" s="56">
        <v>2110</v>
      </c>
      <c r="D10" s="50">
        <v>5000</v>
      </c>
      <c r="E10" s="50">
        <f>SUM(L10+F10)</f>
        <v>5000</v>
      </c>
      <c r="F10" s="50">
        <f>SUM(G10:K10)</f>
        <v>5000</v>
      </c>
      <c r="G10" s="51">
        <v>0</v>
      </c>
      <c r="H10" s="51">
        <v>5000</v>
      </c>
      <c r="I10" s="51">
        <v>0</v>
      </c>
      <c r="J10" s="51">
        <v>0</v>
      </c>
      <c r="K10" s="51">
        <f>-T10</f>
        <v>0</v>
      </c>
      <c r="L10" s="51">
        <v>0</v>
      </c>
      <c r="M10" s="51">
        <v>0</v>
      </c>
      <c r="N10" s="51">
        <f>SUM(O10+Q10+R10)</f>
        <v>0</v>
      </c>
      <c r="O10" s="51">
        <v>0</v>
      </c>
      <c r="P10" s="51">
        <v>0</v>
      </c>
      <c r="Q10" s="44"/>
      <c r="R10" s="44"/>
    </row>
    <row r="11" spans="1:16" s="9" customFormat="1" ht="13.5">
      <c r="A11" s="36" t="s">
        <v>87</v>
      </c>
      <c r="B11" s="57"/>
      <c r="C11" s="54"/>
      <c r="D11" s="49">
        <f>SUM(D12)</f>
        <v>25000</v>
      </c>
      <c r="E11" s="49">
        <f>SUM(E12)</f>
        <v>25000</v>
      </c>
      <c r="F11" s="49">
        <f aca="true" t="shared" si="2" ref="F11:P11">SUM(F12)</f>
        <v>25000</v>
      </c>
      <c r="G11" s="49">
        <f t="shared" si="2"/>
        <v>0</v>
      </c>
      <c r="H11" s="49">
        <f t="shared" si="2"/>
        <v>25000</v>
      </c>
      <c r="I11" s="49">
        <f t="shared" si="2"/>
        <v>0</v>
      </c>
      <c r="J11" s="49">
        <f t="shared" si="2"/>
        <v>0</v>
      </c>
      <c r="K11" s="49">
        <f t="shared" si="2"/>
        <v>0</v>
      </c>
      <c r="L11" s="49">
        <f t="shared" si="2"/>
        <v>0</v>
      </c>
      <c r="M11" s="49">
        <f t="shared" si="2"/>
        <v>0</v>
      </c>
      <c r="N11" s="49">
        <f t="shared" si="2"/>
        <v>0</v>
      </c>
      <c r="O11" s="49">
        <f t="shared" si="2"/>
        <v>0</v>
      </c>
      <c r="P11" s="49">
        <f t="shared" si="2"/>
        <v>0</v>
      </c>
    </row>
    <row r="12" spans="1:18" s="9" customFormat="1" ht="12.75">
      <c r="A12" s="38">
        <v>700</v>
      </c>
      <c r="B12" s="58">
        <v>70005</v>
      </c>
      <c r="C12" s="56">
        <v>2110</v>
      </c>
      <c r="D12" s="50">
        <v>25000</v>
      </c>
      <c r="E12" s="50">
        <f>SUM(N12+F12)</f>
        <v>25000</v>
      </c>
      <c r="F12" s="50">
        <f>SUM(G12:K12)</f>
        <v>25000</v>
      </c>
      <c r="G12" s="51">
        <v>0</v>
      </c>
      <c r="H12" s="51">
        <v>25000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f>SUM(O12+Q12+R12)</f>
        <v>0</v>
      </c>
      <c r="O12" s="51">
        <v>0</v>
      </c>
      <c r="P12" s="51">
        <v>0</v>
      </c>
      <c r="Q12" s="44"/>
      <c r="R12" s="44"/>
    </row>
    <row r="13" spans="1:18" s="9" customFormat="1" ht="13.5">
      <c r="A13" s="39">
        <v>710</v>
      </c>
      <c r="B13" s="59"/>
      <c r="C13" s="54"/>
      <c r="D13" s="49">
        <f>SUM(D14:D16)</f>
        <v>445640</v>
      </c>
      <c r="E13" s="49">
        <f>SUM(E14:E16)</f>
        <v>445640</v>
      </c>
      <c r="F13" s="49">
        <f>SUM(F14:F16)</f>
        <v>445640</v>
      </c>
      <c r="G13" s="49">
        <f aca="true" t="shared" si="3" ref="G13:P13">SUM(G14:G16)</f>
        <v>212657</v>
      </c>
      <c r="H13" s="49">
        <f t="shared" si="3"/>
        <v>232983</v>
      </c>
      <c r="I13" s="49">
        <f t="shared" si="3"/>
        <v>0</v>
      </c>
      <c r="J13" s="49">
        <f t="shared" si="3"/>
        <v>0</v>
      </c>
      <c r="K13" s="49">
        <f t="shared" si="3"/>
        <v>0</v>
      </c>
      <c r="L13" s="49">
        <f t="shared" si="3"/>
        <v>0</v>
      </c>
      <c r="M13" s="49">
        <f t="shared" si="3"/>
        <v>0</v>
      </c>
      <c r="N13" s="49">
        <f t="shared" si="3"/>
        <v>0</v>
      </c>
      <c r="O13" s="49">
        <f t="shared" si="3"/>
        <v>0</v>
      </c>
      <c r="P13" s="49">
        <f t="shared" si="3"/>
        <v>0</v>
      </c>
      <c r="Q13" s="45"/>
      <c r="R13" s="45"/>
    </row>
    <row r="14" spans="1:18" s="9" customFormat="1" ht="12.75">
      <c r="A14" s="38">
        <v>710</v>
      </c>
      <c r="B14" s="58">
        <v>71013</v>
      </c>
      <c r="C14" s="56">
        <v>2110</v>
      </c>
      <c r="D14" s="50">
        <v>188640</v>
      </c>
      <c r="E14" s="50">
        <f>SUM(N14+F14)</f>
        <v>188640</v>
      </c>
      <c r="F14" s="50">
        <f>SUM(G14:K14)</f>
        <v>188640</v>
      </c>
      <c r="G14" s="51">
        <v>0</v>
      </c>
      <c r="H14" s="51">
        <v>188640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f>SUM(O14+Q14+R14)</f>
        <v>0</v>
      </c>
      <c r="O14" s="51">
        <v>0</v>
      </c>
      <c r="P14" s="51">
        <v>0</v>
      </c>
      <c r="Q14" s="44"/>
      <c r="R14" s="44"/>
    </row>
    <row r="15" spans="1:16" s="9" customFormat="1" ht="12.75">
      <c r="A15" s="38">
        <v>710</v>
      </c>
      <c r="B15" s="58">
        <v>71014</v>
      </c>
      <c r="C15" s="56">
        <v>2110</v>
      </c>
      <c r="D15" s="50">
        <v>10000</v>
      </c>
      <c r="E15" s="50">
        <f>SUM(N15+F15)</f>
        <v>10000</v>
      </c>
      <c r="F15" s="50">
        <f>SUM(G15:K15)</f>
        <v>10000</v>
      </c>
      <c r="G15" s="51">
        <v>0</v>
      </c>
      <c r="H15" s="51">
        <v>10000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f>SUM(O15+Q15+R15)</f>
        <v>0</v>
      </c>
      <c r="O15" s="51">
        <v>0</v>
      </c>
      <c r="P15" s="51">
        <v>0</v>
      </c>
    </row>
    <row r="16" spans="1:16" s="9" customFormat="1" ht="12.75">
      <c r="A16" s="38">
        <v>710</v>
      </c>
      <c r="B16" s="58">
        <v>71015</v>
      </c>
      <c r="C16" s="56">
        <v>2110</v>
      </c>
      <c r="D16" s="50">
        <v>247000</v>
      </c>
      <c r="E16" s="50">
        <f>SUM(N16+F16)</f>
        <v>247000</v>
      </c>
      <c r="F16" s="50">
        <f>SUM(G16:K16)</f>
        <v>247000</v>
      </c>
      <c r="G16" s="51">
        <v>212657</v>
      </c>
      <c r="H16" s="51">
        <v>34343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f>SUM(O16+Q16+R16)</f>
        <v>0</v>
      </c>
      <c r="O16" s="51">
        <v>0</v>
      </c>
      <c r="P16" s="51">
        <v>0</v>
      </c>
    </row>
    <row r="17" spans="1:16" s="9" customFormat="1" ht="13.5">
      <c r="A17" s="39">
        <v>750</v>
      </c>
      <c r="B17" s="59"/>
      <c r="C17" s="54"/>
      <c r="D17" s="49">
        <f>SUM(D18:D19)</f>
        <v>161908</v>
      </c>
      <c r="E17" s="49">
        <f>SUM(E18:E19)</f>
        <v>161908</v>
      </c>
      <c r="F17" s="49">
        <f aca="true" t="shared" si="4" ref="F17:P17">SUM(F18:F19)</f>
        <v>161908</v>
      </c>
      <c r="G17" s="49">
        <f t="shared" si="4"/>
        <v>153929</v>
      </c>
      <c r="H17" s="49">
        <f t="shared" si="4"/>
        <v>7979</v>
      </c>
      <c r="I17" s="49">
        <f t="shared" si="4"/>
        <v>0</v>
      </c>
      <c r="J17" s="49">
        <f t="shared" si="4"/>
        <v>0</v>
      </c>
      <c r="K17" s="49">
        <f t="shared" si="4"/>
        <v>0</v>
      </c>
      <c r="L17" s="49">
        <f t="shared" si="4"/>
        <v>0</v>
      </c>
      <c r="M17" s="49">
        <f t="shared" si="4"/>
        <v>0</v>
      </c>
      <c r="N17" s="49">
        <f t="shared" si="4"/>
        <v>0</v>
      </c>
      <c r="O17" s="49">
        <f t="shared" si="4"/>
        <v>0</v>
      </c>
      <c r="P17" s="49">
        <f t="shared" si="4"/>
        <v>0</v>
      </c>
    </row>
    <row r="18" spans="1:16" s="9" customFormat="1" ht="12.75">
      <c r="A18" s="38">
        <v>750</v>
      </c>
      <c r="B18" s="58">
        <v>75011</v>
      </c>
      <c r="C18" s="56">
        <v>2110</v>
      </c>
      <c r="D18" s="50">
        <v>146086</v>
      </c>
      <c r="E18" s="50">
        <f>SUM(N18+F18)</f>
        <v>146086</v>
      </c>
      <c r="F18" s="50">
        <f>SUM(G18:K18)</f>
        <v>146086</v>
      </c>
      <c r="G18" s="51">
        <v>146086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f>SUM(O18+Q18+R18)</f>
        <v>0</v>
      </c>
      <c r="O18" s="51">
        <v>0</v>
      </c>
      <c r="P18" s="51">
        <v>0</v>
      </c>
    </row>
    <row r="19" spans="1:16" s="9" customFormat="1" ht="12.75">
      <c r="A19" s="38">
        <v>750</v>
      </c>
      <c r="B19" s="58">
        <v>75045</v>
      </c>
      <c r="C19" s="56">
        <v>2110</v>
      </c>
      <c r="D19" s="50">
        <v>15822</v>
      </c>
      <c r="E19" s="50">
        <f>SUM(N19+F19)</f>
        <v>15822</v>
      </c>
      <c r="F19" s="50">
        <f>SUM(G19:K19)</f>
        <v>15822</v>
      </c>
      <c r="G19" s="51">
        <v>7843</v>
      </c>
      <c r="H19" s="51">
        <v>7979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f>SUM(O19+Q19+R19)</f>
        <v>0</v>
      </c>
      <c r="O19" s="51">
        <v>0</v>
      </c>
      <c r="P19" s="51">
        <v>0</v>
      </c>
    </row>
    <row r="20" spans="1:16" s="10" customFormat="1" ht="14.25" customHeight="1">
      <c r="A20" s="39">
        <v>754</v>
      </c>
      <c r="B20" s="59"/>
      <c r="C20" s="54"/>
      <c r="D20" s="49">
        <f>SUM(D21:D22)</f>
        <v>3166639</v>
      </c>
      <c r="E20" s="49">
        <f>SUM(E22+E21)</f>
        <v>3166639</v>
      </c>
      <c r="F20" s="49">
        <f aca="true" t="shared" si="5" ref="F20:P20">SUM(F21)</f>
        <v>3102728</v>
      </c>
      <c r="G20" s="49">
        <f t="shared" si="5"/>
        <v>2716000</v>
      </c>
      <c r="H20" s="49">
        <f t="shared" si="5"/>
        <v>217728</v>
      </c>
      <c r="I20" s="49">
        <f t="shared" si="5"/>
        <v>0</v>
      </c>
      <c r="J20" s="49">
        <f t="shared" si="5"/>
        <v>169000</v>
      </c>
      <c r="K20" s="49">
        <f t="shared" si="5"/>
        <v>0</v>
      </c>
      <c r="L20" s="49">
        <f>SUM(L21:L22)</f>
        <v>63911</v>
      </c>
      <c r="M20" s="49">
        <f>SUM(M21:M22)</f>
        <v>63911</v>
      </c>
      <c r="N20" s="49">
        <f t="shared" si="5"/>
        <v>0</v>
      </c>
      <c r="O20" s="49">
        <f t="shared" si="5"/>
        <v>0</v>
      </c>
      <c r="P20" s="49">
        <f t="shared" si="5"/>
        <v>0</v>
      </c>
    </row>
    <row r="21" spans="1:16" ht="12.75" customHeight="1">
      <c r="A21" s="38">
        <v>754</v>
      </c>
      <c r="B21" s="58">
        <v>75411</v>
      </c>
      <c r="C21" s="56">
        <v>2110</v>
      </c>
      <c r="D21" s="50">
        <v>3102728</v>
      </c>
      <c r="E21" s="50">
        <f>SUM(N21+F21)</f>
        <v>3102728</v>
      </c>
      <c r="F21" s="50">
        <f>SUM(G21:K21)</f>
        <v>3102728</v>
      </c>
      <c r="G21" s="51">
        <v>2716000</v>
      </c>
      <c r="H21" s="51">
        <v>217728</v>
      </c>
      <c r="I21" s="51">
        <v>0</v>
      </c>
      <c r="J21" s="51">
        <v>169000</v>
      </c>
      <c r="K21" s="51">
        <v>0</v>
      </c>
      <c r="L21" s="51">
        <v>0</v>
      </c>
      <c r="M21" s="51">
        <v>0</v>
      </c>
      <c r="N21" s="51">
        <f>SUM(O21+Q21+R21)</f>
        <v>0</v>
      </c>
      <c r="O21" s="51">
        <v>0</v>
      </c>
      <c r="P21" s="51"/>
    </row>
    <row r="22" spans="1:16" ht="12.75" customHeight="1">
      <c r="A22" s="38"/>
      <c r="B22" s="58"/>
      <c r="C22" s="56">
        <v>6410</v>
      </c>
      <c r="D22" s="50">
        <v>63911</v>
      </c>
      <c r="E22" s="50">
        <v>63911</v>
      </c>
      <c r="F22" s="50">
        <f>SUM(G22:K22)</f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63911</v>
      </c>
      <c r="M22" s="51">
        <v>63911</v>
      </c>
      <c r="N22" s="51">
        <v>0</v>
      </c>
      <c r="O22" s="51">
        <v>0</v>
      </c>
      <c r="P22" s="51">
        <v>0</v>
      </c>
    </row>
    <row r="23" spans="1:16" ht="13.5">
      <c r="A23" s="39">
        <v>851</v>
      </c>
      <c r="B23" s="60"/>
      <c r="C23" s="54"/>
      <c r="D23" s="52">
        <f>SUM(D24)</f>
        <v>2650137</v>
      </c>
      <c r="E23" s="52">
        <f>SUM(E24)</f>
        <v>2650137</v>
      </c>
      <c r="F23" s="52">
        <f aca="true" t="shared" si="6" ref="F23:P23">SUM(F24)</f>
        <v>2650137</v>
      </c>
      <c r="G23" s="52">
        <f t="shared" si="6"/>
        <v>2650137</v>
      </c>
      <c r="H23" s="52">
        <f t="shared" si="6"/>
        <v>0</v>
      </c>
      <c r="I23" s="52">
        <f t="shared" si="6"/>
        <v>0</v>
      </c>
      <c r="J23" s="52">
        <f t="shared" si="6"/>
        <v>0</v>
      </c>
      <c r="K23" s="52">
        <f t="shared" si="6"/>
        <v>0</v>
      </c>
      <c r="L23" s="52">
        <f t="shared" si="6"/>
        <v>0</v>
      </c>
      <c r="M23" s="52">
        <f t="shared" si="6"/>
        <v>0</v>
      </c>
      <c r="N23" s="52">
        <f t="shared" si="6"/>
        <v>0</v>
      </c>
      <c r="O23" s="52">
        <f t="shared" si="6"/>
        <v>0</v>
      </c>
      <c r="P23" s="52">
        <f t="shared" si="6"/>
        <v>0</v>
      </c>
    </row>
    <row r="24" spans="1:17" ht="12.75">
      <c r="A24" s="38">
        <v>851</v>
      </c>
      <c r="B24" s="58">
        <v>85156</v>
      </c>
      <c r="C24" s="56">
        <v>2110</v>
      </c>
      <c r="D24" s="51">
        <v>2650137</v>
      </c>
      <c r="E24" s="50">
        <f>SUM(N24+F24)</f>
        <v>2650137</v>
      </c>
      <c r="F24" s="50">
        <f>SUM(G24:K24)</f>
        <v>2650137</v>
      </c>
      <c r="G24" s="51">
        <v>2650137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f>SUM(O24+Q24+R24)</f>
        <v>0</v>
      </c>
      <c r="O24" s="51">
        <v>0</v>
      </c>
      <c r="P24" s="51">
        <v>0</v>
      </c>
      <c r="Q24" s="44"/>
    </row>
    <row r="25" spans="1:16" ht="13.5">
      <c r="A25" s="39">
        <v>853</v>
      </c>
      <c r="B25" s="60"/>
      <c r="C25" s="54"/>
      <c r="D25" s="52">
        <f>SUM(D26)</f>
        <v>226000</v>
      </c>
      <c r="E25" s="52">
        <f>SUM(E26)</f>
        <v>226000</v>
      </c>
      <c r="F25" s="52">
        <f>SUM(G25:K25)</f>
        <v>226000</v>
      </c>
      <c r="G25" s="52">
        <f aca="true" t="shared" si="7" ref="G25:P25">SUM(G26)</f>
        <v>202000</v>
      </c>
      <c r="H25" s="52">
        <f t="shared" si="7"/>
        <v>24000</v>
      </c>
      <c r="I25" s="52">
        <f t="shared" si="7"/>
        <v>0</v>
      </c>
      <c r="J25" s="52">
        <f t="shared" si="7"/>
        <v>0</v>
      </c>
      <c r="K25" s="52">
        <f t="shared" si="7"/>
        <v>0</v>
      </c>
      <c r="L25" s="52">
        <f t="shared" si="7"/>
        <v>0</v>
      </c>
      <c r="M25" s="52">
        <f t="shared" si="7"/>
        <v>0</v>
      </c>
      <c r="N25" s="52">
        <f t="shared" si="7"/>
        <v>0</v>
      </c>
      <c r="O25" s="52">
        <f t="shared" si="7"/>
        <v>0</v>
      </c>
      <c r="P25" s="52">
        <f t="shared" si="7"/>
        <v>0</v>
      </c>
    </row>
    <row r="26" spans="1:16" ht="12.75">
      <c r="A26" s="38">
        <v>853</v>
      </c>
      <c r="B26" s="58">
        <v>85321</v>
      </c>
      <c r="C26" s="56">
        <v>2110</v>
      </c>
      <c r="D26" s="51">
        <v>226000</v>
      </c>
      <c r="E26" s="50">
        <f>SUM(H26+G26+E31)</f>
        <v>226000</v>
      </c>
      <c r="F26" s="51">
        <f>SUM(G26:K26)</f>
        <v>226000</v>
      </c>
      <c r="G26" s="51">
        <v>202000</v>
      </c>
      <c r="H26" s="51">
        <v>24000</v>
      </c>
      <c r="I26" s="51">
        <v>0</v>
      </c>
      <c r="J26" s="51">
        <v>0</v>
      </c>
      <c r="K26" s="51">
        <v>0</v>
      </c>
      <c r="L26" s="51">
        <v>0</v>
      </c>
      <c r="M26" s="51">
        <f>SUM(N26+P26+Q26)</f>
        <v>0</v>
      </c>
      <c r="N26" s="51">
        <v>0</v>
      </c>
      <c r="O26" s="51">
        <v>0</v>
      </c>
      <c r="P26" s="51">
        <v>0</v>
      </c>
    </row>
    <row r="27" spans="1:16" ht="14.25">
      <c r="A27" s="187" t="s">
        <v>31</v>
      </c>
      <c r="B27" s="187"/>
      <c r="C27" s="187"/>
      <c r="D27" s="52">
        <f>SUM(D9+D11+D13+D17+D20+D23+D25)</f>
        <v>6680324</v>
      </c>
      <c r="E27" s="52">
        <f aca="true" t="shared" si="8" ref="E27:P27">SUM(E9+E11+E13+E17+E20+E23+E25)</f>
        <v>6680324</v>
      </c>
      <c r="F27" s="52">
        <f t="shared" si="8"/>
        <v>6616413</v>
      </c>
      <c r="G27" s="52">
        <f t="shared" si="8"/>
        <v>5934723</v>
      </c>
      <c r="H27" s="52">
        <f t="shared" si="8"/>
        <v>512690</v>
      </c>
      <c r="I27" s="52">
        <f t="shared" si="8"/>
        <v>0</v>
      </c>
      <c r="J27" s="52">
        <f t="shared" si="8"/>
        <v>169000</v>
      </c>
      <c r="K27" s="52">
        <f t="shared" si="8"/>
        <v>0</v>
      </c>
      <c r="L27" s="52">
        <f t="shared" si="8"/>
        <v>63911</v>
      </c>
      <c r="M27" s="52">
        <f t="shared" si="8"/>
        <v>63911</v>
      </c>
      <c r="N27" s="52">
        <f t="shared" si="8"/>
        <v>0</v>
      </c>
      <c r="O27" s="52">
        <f t="shared" si="8"/>
        <v>0</v>
      </c>
      <c r="P27" s="52">
        <f t="shared" si="8"/>
        <v>0</v>
      </c>
    </row>
    <row r="28" ht="12.75">
      <c r="E28" s="3"/>
    </row>
  </sheetData>
  <sheetProtection/>
  <mergeCells count="19">
    <mergeCell ref="L5:L7"/>
    <mergeCell ref="M5:P5"/>
    <mergeCell ref="G6:H6"/>
    <mergeCell ref="I6:I7"/>
    <mergeCell ref="J6:J7"/>
    <mergeCell ref="K6:K7"/>
    <mergeCell ref="M6:M7"/>
    <mergeCell ref="O6:O7"/>
    <mergeCell ref="P6:P7"/>
    <mergeCell ref="A27:C27"/>
    <mergeCell ref="A1:P1"/>
    <mergeCell ref="A4:A7"/>
    <mergeCell ref="B4:B7"/>
    <mergeCell ref="C4:C7"/>
    <mergeCell ref="D4:D7"/>
    <mergeCell ref="E4:E7"/>
    <mergeCell ref="F4:P4"/>
    <mergeCell ref="F5:F7"/>
    <mergeCell ref="G5:K5"/>
  </mergeCells>
  <printOptions horizontalCentered="1"/>
  <pageMargins left="0.3937007874015748" right="0.3937007874015748" top="1.4960629921259843" bottom="0.7874015748031497" header="0.5118110236220472" footer="0.5118110236220472"/>
  <pageSetup horizontalDpi="600" verticalDpi="600" orientation="landscape" paperSize="9" scale="93" r:id="rId1"/>
  <headerFooter alignWithMargins="0">
    <oddHeader>&amp;RZałącznik Nr 6      .
do uchwały Nr                     .
Rady Powiatu w Opatowie    .  
z dnia          września 2011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0"/>
  <sheetViews>
    <sheetView workbookViewId="0" topLeftCell="A1">
      <selection activeCell="N17" sqref="N17"/>
    </sheetView>
  </sheetViews>
  <sheetFormatPr defaultColWidth="9.00390625" defaultRowHeight="12.75"/>
  <cols>
    <col min="1" max="1" width="5.125" style="17" customWidth="1"/>
    <col min="2" max="2" width="8.00390625" style="17" customWidth="1"/>
    <col min="3" max="3" width="7.125" style="17" customWidth="1"/>
    <col min="4" max="4" width="11.625" style="17" customWidth="1"/>
    <col min="5" max="6" width="8.375" style="17" customWidth="1"/>
    <col min="7" max="7" width="9.75390625" style="17" customWidth="1"/>
    <col min="8" max="8" width="7.625" style="17" customWidth="1"/>
    <col min="9" max="9" width="6.00390625" style="17" customWidth="1"/>
    <col min="10" max="11" width="8.375" style="17" customWidth="1"/>
    <col min="12" max="12" width="9.125" style="15" customWidth="1"/>
    <col min="13" max="13" width="8.125" style="15" customWidth="1"/>
    <col min="14" max="14" width="8.875" style="15" customWidth="1"/>
    <col min="15" max="15" width="8.00390625" style="15" customWidth="1"/>
    <col min="16" max="16" width="8.125" style="15" customWidth="1"/>
    <col min="17" max="16384" width="9.125" style="15" customWidth="1"/>
  </cols>
  <sheetData>
    <row r="1" spans="1:16" ht="36" customHeight="1">
      <c r="A1" s="201" t="s">
        <v>75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1:8" ht="18.75">
      <c r="A2" s="16"/>
      <c r="B2" s="16"/>
      <c r="C2" s="16"/>
      <c r="D2" s="16"/>
      <c r="E2" s="16"/>
      <c r="F2" s="16"/>
      <c r="G2" s="16"/>
      <c r="H2" s="16"/>
    </row>
    <row r="3" spans="1:16" ht="12.75">
      <c r="A3" s="18"/>
      <c r="B3" s="18"/>
      <c r="C3" s="18"/>
      <c r="D3" s="18"/>
      <c r="E3" s="18"/>
      <c r="F3" s="18"/>
      <c r="P3" s="19" t="s">
        <v>15</v>
      </c>
    </row>
    <row r="4" spans="1:16" ht="12.75">
      <c r="A4" s="188" t="s">
        <v>1</v>
      </c>
      <c r="B4" s="188" t="s">
        <v>2</v>
      </c>
      <c r="C4" s="188" t="s">
        <v>3</v>
      </c>
      <c r="D4" s="188" t="s">
        <v>47</v>
      </c>
      <c r="E4" s="191" t="s">
        <v>76</v>
      </c>
      <c r="F4" s="194" t="s">
        <v>61</v>
      </c>
      <c r="G4" s="195"/>
      <c r="H4" s="195"/>
      <c r="I4" s="195"/>
      <c r="J4" s="195"/>
      <c r="K4" s="195"/>
      <c r="L4" s="195"/>
      <c r="M4" s="195"/>
      <c r="N4" s="195"/>
      <c r="O4" s="195"/>
      <c r="P4" s="196"/>
    </row>
    <row r="5" spans="1:16" ht="12.75">
      <c r="A5" s="189"/>
      <c r="B5" s="189"/>
      <c r="C5" s="189"/>
      <c r="D5" s="189"/>
      <c r="E5" s="192"/>
      <c r="F5" s="191" t="s">
        <v>9</v>
      </c>
      <c r="G5" s="197" t="s">
        <v>61</v>
      </c>
      <c r="H5" s="197"/>
      <c r="I5" s="197"/>
      <c r="J5" s="197"/>
      <c r="K5" s="197"/>
      <c r="L5" s="191" t="s">
        <v>10</v>
      </c>
      <c r="M5" s="198" t="s">
        <v>61</v>
      </c>
      <c r="N5" s="199"/>
      <c r="O5" s="199"/>
      <c r="P5" s="200"/>
    </row>
    <row r="6" spans="1:16" ht="23.25" customHeight="1">
      <c r="A6" s="189"/>
      <c r="B6" s="189"/>
      <c r="C6" s="189"/>
      <c r="D6" s="189"/>
      <c r="E6" s="192"/>
      <c r="F6" s="192"/>
      <c r="G6" s="194" t="s">
        <v>41</v>
      </c>
      <c r="H6" s="196"/>
      <c r="I6" s="191" t="s">
        <v>43</v>
      </c>
      <c r="J6" s="191" t="s">
        <v>44</v>
      </c>
      <c r="K6" s="191" t="s">
        <v>45</v>
      </c>
      <c r="L6" s="192"/>
      <c r="M6" s="194" t="s">
        <v>46</v>
      </c>
      <c r="N6" s="30" t="s">
        <v>4</v>
      </c>
      <c r="O6" s="197" t="s">
        <v>50</v>
      </c>
      <c r="P6" s="197" t="s">
        <v>74</v>
      </c>
    </row>
    <row r="7" spans="1:16" ht="84">
      <c r="A7" s="190"/>
      <c r="B7" s="190"/>
      <c r="C7" s="190"/>
      <c r="D7" s="190"/>
      <c r="E7" s="193"/>
      <c r="F7" s="193"/>
      <c r="G7" s="23" t="s">
        <v>62</v>
      </c>
      <c r="H7" s="23" t="s">
        <v>42</v>
      </c>
      <c r="I7" s="193"/>
      <c r="J7" s="193"/>
      <c r="K7" s="193"/>
      <c r="L7" s="193"/>
      <c r="M7" s="197"/>
      <c r="N7" s="28" t="s">
        <v>63</v>
      </c>
      <c r="O7" s="197"/>
      <c r="P7" s="197"/>
    </row>
    <row r="8" spans="1:16" ht="14.25" customHeight="1">
      <c r="A8" s="33">
        <v>1</v>
      </c>
      <c r="B8" s="33">
        <v>2</v>
      </c>
      <c r="C8" s="33">
        <v>3</v>
      </c>
      <c r="D8" s="33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0">
        <v>13</v>
      </c>
      <c r="N8" s="20">
        <v>14</v>
      </c>
      <c r="O8" s="20">
        <v>15</v>
      </c>
      <c r="P8" s="20">
        <v>16</v>
      </c>
    </row>
    <row r="9" spans="1:16" ht="12.75">
      <c r="A9" s="101">
        <v>750</v>
      </c>
      <c r="B9" s="101">
        <v>75045</v>
      </c>
      <c r="C9" s="102">
        <v>2120</v>
      </c>
      <c r="D9" s="84">
        <v>37206</v>
      </c>
      <c r="E9" s="114">
        <v>37206</v>
      </c>
      <c r="F9" s="114">
        <v>37206</v>
      </c>
      <c r="G9" s="114">
        <v>10160</v>
      </c>
      <c r="H9" s="114">
        <v>0</v>
      </c>
      <c r="I9" s="114">
        <v>0</v>
      </c>
      <c r="J9" s="114">
        <v>27046</v>
      </c>
      <c r="K9" s="114">
        <v>0</v>
      </c>
      <c r="L9" s="115">
        <v>0</v>
      </c>
      <c r="M9" s="115">
        <v>0</v>
      </c>
      <c r="N9" s="115">
        <v>0</v>
      </c>
      <c r="O9" s="115">
        <v>0</v>
      </c>
      <c r="P9" s="115">
        <v>0</v>
      </c>
    </row>
    <row r="10" spans="1:16" s="18" customFormat="1" ht="24.75" customHeight="1">
      <c r="A10" s="202" t="s">
        <v>31</v>
      </c>
      <c r="B10" s="203"/>
      <c r="C10" s="204"/>
      <c r="D10" s="100">
        <v>37206</v>
      </c>
      <c r="E10" s="47">
        <v>37206</v>
      </c>
      <c r="F10" s="47">
        <v>37206</v>
      </c>
      <c r="G10" s="47">
        <v>10160</v>
      </c>
      <c r="H10" s="47">
        <v>0</v>
      </c>
      <c r="I10" s="47">
        <v>0</v>
      </c>
      <c r="J10" s="47">
        <v>27046</v>
      </c>
      <c r="K10" s="47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</row>
  </sheetData>
  <sheetProtection/>
  <mergeCells count="19">
    <mergeCell ref="A10:C10"/>
    <mergeCell ref="G6:H6"/>
    <mergeCell ref="A4:A7"/>
    <mergeCell ref="B4:B7"/>
    <mergeCell ref="C4:C7"/>
    <mergeCell ref="D4:D7"/>
    <mergeCell ref="F5:F7"/>
    <mergeCell ref="E4:E7"/>
    <mergeCell ref="F4:P4"/>
    <mergeCell ref="G5:K5"/>
    <mergeCell ref="A1:P1"/>
    <mergeCell ref="I6:I7"/>
    <mergeCell ref="J6:J7"/>
    <mergeCell ref="K6:K7"/>
    <mergeCell ref="M6:M7"/>
    <mergeCell ref="L5:L7"/>
    <mergeCell ref="M5:P5"/>
    <mergeCell ref="O6:O7"/>
    <mergeCell ref="P6:P7"/>
  </mergeCells>
  <printOptions horizontalCentered="1"/>
  <pageMargins left="0.3937007874015748" right="0.3937007874015748" top="1.4960629921259843" bottom="0.7874015748031497" header="0.5118110236220472" footer="0.5118110236220472"/>
  <pageSetup horizontalDpi="600" verticalDpi="600" orientation="landscape" paperSize="9" r:id="rId1"/>
  <headerFooter alignWithMargins="0">
    <oddHeader>&amp;RZałącznik nr 7      .
do uchwały Nr                   .
 Rady Powiatu w Opatowie  .
z dnia        września 2011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24"/>
  <sheetViews>
    <sheetView workbookViewId="0" topLeftCell="A6">
      <selection activeCell="I20" sqref="I20:I21"/>
    </sheetView>
  </sheetViews>
  <sheetFormatPr defaultColWidth="9.00390625" defaultRowHeight="12.75"/>
  <cols>
    <col min="1" max="1" width="14.75390625" style="17" customWidth="1"/>
    <col min="2" max="2" width="4.00390625" style="17" customWidth="1"/>
    <col min="3" max="3" width="5.875" style="17" customWidth="1"/>
    <col min="4" max="4" width="7.875" style="17" customWidth="1"/>
    <col min="5" max="5" width="11.375" style="17" customWidth="1"/>
    <col min="6" max="6" width="12.375" style="17" customWidth="1"/>
    <col min="7" max="7" width="10.875" style="17" customWidth="1"/>
    <col min="8" max="8" width="7.75390625" style="17" customWidth="1"/>
    <col min="9" max="9" width="11.00390625" style="17" customWidth="1"/>
    <col min="10" max="10" width="9.625" style="17" customWidth="1"/>
    <col min="11" max="11" width="6.375" style="17" customWidth="1"/>
    <col min="12" max="12" width="8.375" style="17" customWidth="1"/>
    <col min="13" max="13" width="6.375" style="17" customWidth="1"/>
    <col min="14" max="14" width="5.75390625" style="17" customWidth="1"/>
    <col min="15" max="15" width="11.875" style="17" customWidth="1"/>
    <col min="16" max="16" width="10.875" style="15" customWidth="1"/>
    <col min="17" max="17" width="10.75390625" style="15" customWidth="1"/>
    <col min="18" max="18" width="6.25390625" style="15" customWidth="1"/>
    <col min="19" max="19" width="6.75390625" style="15" customWidth="1"/>
    <col min="20" max="16384" width="9.125" style="15" customWidth="1"/>
  </cols>
  <sheetData>
    <row r="1" spans="1:19" ht="14.25">
      <c r="A1" s="208" t="s">
        <v>81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9" ht="18.75">
      <c r="A2" s="16"/>
      <c r="B2" s="16"/>
      <c r="C2" s="16"/>
      <c r="D2" s="16"/>
      <c r="E2" s="16"/>
      <c r="F2" s="16"/>
      <c r="G2" s="16"/>
      <c r="H2" s="16"/>
      <c r="I2" s="16"/>
    </row>
    <row r="3" spans="1:19" ht="12.75">
      <c r="A3" s="18"/>
      <c r="B3" s="18"/>
      <c r="C3" s="18"/>
      <c r="D3" s="18"/>
      <c r="E3" s="18"/>
      <c r="F3" s="18"/>
      <c r="G3" s="18"/>
      <c r="S3" s="19" t="s">
        <v>15</v>
      </c>
    </row>
    <row r="4" spans="1:19" s="22" customFormat="1" ht="11.25">
      <c r="A4" s="191" t="s">
        <v>13</v>
      </c>
      <c r="B4" s="191" t="s">
        <v>1</v>
      </c>
      <c r="C4" s="191" t="s">
        <v>2</v>
      </c>
      <c r="D4" s="191" t="s">
        <v>3</v>
      </c>
      <c r="E4" s="191" t="s">
        <v>28</v>
      </c>
      <c r="F4" s="191" t="s">
        <v>48</v>
      </c>
      <c r="G4" s="194" t="s">
        <v>61</v>
      </c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6"/>
    </row>
    <row r="5" spans="1:19" s="22" customFormat="1" ht="11.25">
      <c r="A5" s="192"/>
      <c r="B5" s="192"/>
      <c r="C5" s="192"/>
      <c r="D5" s="192"/>
      <c r="E5" s="192"/>
      <c r="F5" s="192"/>
      <c r="G5" s="191" t="s">
        <v>9</v>
      </c>
      <c r="H5" s="197" t="s">
        <v>61</v>
      </c>
      <c r="I5" s="197"/>
      <c r="J5" s="197"/>
      <c r="K5" s="197"/>
      <c r="L5" s="197"/>
      <c r="M5" s="197"/>
      <c r="N5" s="197"/>
      <c r="O5" s="191" t="s">
        <v>10</v>
      </c>
      <c r="P5" s="198" t="s">
        <v>61</v>
      </c>
      <c r="Q5" s="199"/>
      <c r="R5" s="199"/>
      <c r="S5" s="200"/>
    </row>
    <row r="6" spans="1:19" s="22" customFormat="1" ht="11.25">
      <c r="A6" s="192"/>
      <c r="B6" s="192"/>
      <c r="C6" s="192"/>
      <c r="D6" s="192"/>
      <c r="E6" s="192"/>
      <c r="F6" s="192"/>
      <c r="G6" s="192"/>
      <c r="H6" s="194" t="s">
        <v>41</v>
      </c>
      <c r="I6" s="196"/>
      <c r="J6" s="191" t="s">
        <v>43</v>
      </c>
      <c r="K6" s="191" t="s">
        <v>44</v>
      </c>
      <c r="L6" s="191" t="s">
        <v>45</v>
      </c>
      <c r="M6" s="191" t="s">
        <v>60</v>
      </c>
      <c r="N6" s="191" t="s">
        <v>27</v>
      </c>
      <c r="O6" s="192"/>
      <c r="P6" s="194" t="s">
        <v>46</v>
      </c>
      <c r="Q6" s="30" t="s">
        <v>4</v>
      </c>
      <c r="R6" s="197" t="s">
        <v>50</v>
      </c>
      <c r="S6" s="197" t="s">
        <v>49</v>
      </c>
    </row>
    <row r="7" spans="1:19" s="22" customFormat="1" ht="84">
      <c r="A7" s="193"/>
      <c r="B7" s="193"/>
      <c r="C7" s="193"/>
      <c r="D7" s="193"/>
      <c r="E7" s="193"/>
      <c r="F7" s="193"/>
      <c r="G7" s="193"/>
      <c r="H7" s="23" t="s">
        <v>62</v>
      </c>
      <c r="I7" s="23" t="s">
        <v>42</v>
      </c>
      <c r="J7" s="193"/>
      <c r="K7" s="193"/>
      <c r="L7" s="193"/>
      <c r="M7" s="193"/>
      <c r="N7" s="193"/>
      <c r="O7" s="193"/>
      <c r="P7" s="197"/>
      <c r="Q7" s="28" t="s">
        <v>63</v>
      </c>
      <c r="R7" s="197"/>
      <c r="S7" s="197"/>
    </row>
    <row r="8" spans="1:19" ht="12" customHeight="1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0">
        <v>13</v>
      </c>
      <c r="N8" s="20">
        <v>14</v>
      </c>
      <c r="O8" s="20">
        <v>15</v>
      </c>
      <c r="P8" s="20">
        <v>16</v>
      </c>
      <c r="Q8" s="20">
        <v>17</v>
      </c>
      <c r="R8" s="20">
        <v>18</v>
      </c>
      <c r="S8" s="20">
        <v>19</v>
      </c>
    </row>
    <row r="9" spans="1:19" ht="48.75" customHeight="1">
      <c r="A9" s="205" t="s">
        <v>36</v>
      </c>
      <c r="B9" s="205"/>
      <c r="C9" s="205"/>
      <c r="D9" s="37"/>
      <c r="E9" s="84">
        <f>SUM(E10:E16)</f>
        <v>308400</v>
      </c>
      <c r="F9" s="84">
        <f>SUM(F10:F16)</f>
        <v>658492</v>
      </c>
      <c r="G9" s="84">
        <f>SUM(G10:G16)</f>
        <v>609249</v>
      </c>
      <c r="H9" s="84">
        <f>SUM(H10:H16)</f>
        <v>7000</v>
      </c>
      <c r="I9" s="84">
        <f aca="true" t="shared" si="0" ref="I9:S9">SUM(I10:I16)</f>
        <v>1400</v>
      </c>
      <c r="J9" s="84">
        <f>SUM(J10:J16)</f>
        <v>513132</v>
      </c>
      <c r="K9" s="84">
        <f t="shared" si="0"/>
        <v>0</v>
      </c>
      <c r="L9" s="84">
        <f>SUM(L10:L16)</f>
        <v>87717</v>
      </c>
      <c r="M9" s="84">
        <f t="shared" si="0"/>
        <v>0</v>
      </c>
      <c r="N9" s="84">
        <f t="shared" si="0"/>
        <v>0</v>
      </c>
      <c r="O9" s="84">
        <f t="shared" si="0"/>
        <v>49243</v>
      </c>
      <c r="P9" s="84">
        <f t="shared" si="0"/>
        <v>49243</v>
      </c>
      <c r="Q9" s="84">
        <f t="shared" si="0"/>
        <v>0</v>
      </c>
      <c r="R9" s="84">
        <f t="shared" si="0"/>
        <v>0</v>
      </c>
      <c r="S9" s="84">
        <f t="shared" si="0"/>
        <v>0</v>
      </c>
    </row>
    <row r="10" spans="1:19" ht="22.5">
      <c r="A10" s="87" t="s">
        <v>88</v>
      </c>
      <c r="B10" s="40">
        <v>600</v>
      </c>
      <c r="C10" s="40">
        <v>60013</v>
      </c>
      <c r="D10" s="37">
        <v>6300</v>
      </c>
      <c r="E10" s="84">
        <v>0</v>
      </c>
      <c r="F10" s="84">
        <v>49243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49243</v>
      </c>
      <c r="P10" s="84">
        <v>49243</v>
      </c>
      <c r="Q10" s="48">
        <v>0</v>
      </c>
      <c r="R10" s="48">
        <v>0</v>
      </c>
      <c r="S10" s="48">
        <v>0</v>
      </c>
    </row>
    <row r="11" spans="1:19" ht="22.5">
      <c r="A11" s="89" t="s">
        <v>89</v>
      </c>
      <c r="B11" s="40">
        <v>750</v>
      </c>
      <c r="C11" s="40">
        <v>75075</v>
      </c>
      <c r="D11" s="37">
        <v>2889</v>
      </c>
      <c r="E11" s="84">
        <v>0</v>
      </c>
      <c r="F11" s="84">
        <v>87717</v>
      </c>
      <c r="G11" s="84">
        <v>87717</v>
      </c>
      <c r="H11" s="84">
        <v>0</v>
      </c>
      <c r="I11" s="84">
        <v>0</v>
      </c>
      <c r="J11" s="84">
        <v>0</v>
      </c>
      <c r="K11" s="84">
        <v>0</v>
      </c>
      <c r="L11" s="84">
        <v>87717</v>
      </c>
      <c r="M11" s="84">
        <v>0</v>
      </c>
      <c r="N11" s="84">
        <v>0</v>
      </c>
      <c r="O11" s="84">
        <v>0</v>
      </c>
      <c r="P11" s="48">
        <v>0</v>
      </c>
      <c r="Q11" s="48">
        <v>0</v>
      </c>
      <c r="R11" s="48">
        <v>0</v>
      </c>
      <c r="S11" s="48">
        <v>0</v>
      </c>
    </row>
    <row r="12" spans="1:19" ht="29.25" customHeight="1">
      <c r="A12" s="87" t="s">
        <v>90</v>
      </c>
      <c r="B12" s="40">
        <v>852</v>
      </c>
      <c r="C12" s="40">
        <v>85201</v>
      </c>
      <c r="D12" s="37">
        <v>2320</v>
      </c>
      <c r="E12" s="84">
        <v>255000</v>
      </c>
      <c r="F12" s="84">
        <v>274000</v>
      </c>
      <c r="G12" s="84">
        <v>274000</v>
      </c>
      <c r="H12" s="84">
        <v>0</v>
      </c>
      <c r="I12" s="84">
        <v>0</v>
      </c>
      <c r="J12" s="84">
        <v>274000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48">
        <v>0</v>
      </c>
      <c r="Q12" s="48">
        <v>0</v>
      </c>
      <c r="R12" s="48">
        <v>0</v>
      </c>
      <c r="S12" s="48">
        <v>0</v>
      </c>
    </row>
    <row r="13" spans="1:19" ht="22.5">
      <c r="A13" s="87" t="s">
        <v>136</v>
      </c>
      <c r="B13" s="40">
        <v>852</v>
      </c>
      <c r="C13" s="40">
        <v>85204</v>
      </c>
      <c r="D13" s="37">
        <v>2320</v>
      </c>
      <c r="E13" s="84">
        <v>45000</v>
      </c>
      <c r="F13" s="84">
        <v>120000</v>
      </c>
      <c r="G13" s="84">
        <v>120000</v>
      </c>
      <c r="H13" s="84">
        <v>0</v>
      </c>
      <c r="I13" s="84">
        <v>0</v>
      </c>
      <c r="J13" s="84">
        <v>120000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48">
        <v>0</v>
      </c>
      <c r="Q13" s="48">
        <v>0</v>
      </c>
      <c r="R13" s="48">
        <v>0</v>
      </c>
      <c r="S13" s="48">
        <v>0</v>
      </c>
    </row>
    <row r="14" spans="1:19" s="18" customFormat="1" ht="24.75" customHeight="1">
      <c r="A14" s="88" t="s">
        <v>137</v>
      </c>
      <c r="B14" s="40">
        <v>853</v>
      </c>
      <c r="C14" s="40">
        <v>85321</v>
      </c>
      <c r="D14" s="37">
        <v>2320</v>
      </c>
      <c r="E14" s="84">
        <v>8400</v>
      </c>
      <c r="F14" s="84">
        <v>8400</v>
      </c>
      <c r="G14" s="84">
        <v>8400</v>
      </c>
      <c r="H14" s="84">
        <v>7000</v>
      </c>
      <c r="I14" s="84">
        <v>1400</v>
      </c>
      <c r="J14" s="84"/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48">
        <v>0</v>
      </c>
      <c r="Q14" s="48">
        <v>0</v>
      </c>
      <c r="R14" s="48">
        <v>0</v>
      </c>
      <c r="S14" s="48">
        <v>0</v>
      </c>
    </row>
    <row r="15" spans="1:19" ht="22.5">
      <c r="A15" s="87" t="s">
        <v>91</v>
      </c>
      <c r="B15" s="40">
        <v>853</v>
      </c>
      <c r="C15" s="40">
        <v>85311</v>
      </c>
      <c r="D15" s="37">
        <v>2580</v>
      </c>
      <c r="E15" s="48">
        <v>0</v>
      </c>
      <c r="F15" s="84">
        <v>87132</v>
      </c>
      <c r="G15" s="84">
        <v>87132</v>
      </c>
      <c r="H15" s="84">
        <v>0</v>
      </c>
      <c r="I15" s="84">
        <v>0</v>
      </c>
      <c r="J15" s="84">
        <v>87132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48">
        <v>0</v>
      </c>
      <c r="Q15" s="48">
        <v>0</v>
      </c>
      <c r="R15" s="48">
        <v>0</v>
      </c>
      <c r="S15" s="48">
        <v>0</v>
      </c>
    </row>
    <row r="16" spans="1:19" ht="18" customHeight="1">
      <c r="A16" s="94" t="s">
        <v>144</v>
      </c>
      <c r="B16" s="40">
        <v>921</v>
      </c>
      <c r="C16" s="40">
        <v>92116</v>
      </c>
      <c r="D16" s="37">
        <v>2310</v>
      </c>
      <c r="E16" s="48">
        <v>0</v>
      </c>
      <c r="F16" s="84">
        <v>32000</v>
      </c>
      <c r="G16" s="84">
        <v>32000</v>
      </c>
      <c r="H16" s="84">
        <v>0</v>
      </c>
      <c r="I16" s="84">
        <v>0</v>
      </c>
      <c r="J16" s="84">
        <v>32000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48">
        <v>0</v>
      </c>
      <c r="Q16" s="84"/>
      <c r="R16" s="48">
        <v>0</v>
      </c>
      <c r="S16" s="48">
        <v>0</v>
      </c>
    </row>
    <row r="17" spans="1:19" ht="48.75" customHeight="1">
      <c r="A17" s="206" t="s">
        <v>92</v>
      </c>
      <c r="B17" s="206"/>
      <c r="C17" s="206"/>
      <c r="D17" s="37"/>
      <c r="E17" s="84">
        <f>SUM(E18:E21)</f>
        <v>2640448</v>
      </c>
      <c r="F17" s="84">
        <f>SUM(F18:F21)</f>
        <v>12725243</v>
      </c>
      <c r="G17" s="84">
        <f>SUM(G18:G21)</f>
        <v>5798633</v>
      </c>
      <c r="H17" s="84">
        <f aca="true" t="shared" si="1" ref="H17:R17">SUM(H18:H19)</f>
        <v>0</v>
      </c>
      <c r="I17" s="84">
        <f>SUM(I18:I21)</f>
        <v>5798633</v>
      </c>
      <c r="J17" s="84">
        <f t="shared" si="1"/>
        <v>0</v>
      </c>
      <c r="K17" s="84">
        <f t="shared" si="1"/>
        <v>0</v>
      </c>
      <c r="L17" s="84">
        <f t="shared" si="1"/>
        <v>0</v>
      </c>
      <c r="M17" s="84">
        <f t="shared" si="1"/>
        <v>0</v>
      </c>
      <c r="N17" s="84">
        <f t="shared" si="1"/>
        <v>0</v>
      </c>
      <c r="O17" s="84">
        <f>SUM(O18:O20)</f>
        <v>6926610</v>
      </c>
      <c r="P17" s="84">
        <f>SUM(P18:P20)</f>
        <v>6926610</v>
      </c>
      <c r="Q17" s="84">
        <f t="shared" si="1"/>
        <v>2560822</v>
      </c>
      <c r="R17" s="84">
        <f t="shared" si="1"/>
        <v>0</v>
      </c>
      <c r="S17" s="84">
        <f>SUM(S18:S21)</f>
        <v>0</v>
      </c>
    </row>
    <row r="18" spans="1:19" ht="27.75" customHeight="1">
      <c r="A18" s="87" t="s">
        <v>93</v>
      </c>
      <c r="B18" s="40">
        <v>600</v>
      </c>
      <c r="C18" s="40">
        <v>60014</v>
      </c>
      <c r="D18" s="37">
        <v>2710</v>
      </c>
      <c r="E18" s="84">
        <v>896723</v>
      </c>
      <c r="F18" s="84">
        <v>3460349</v>
      </c>
      <c r="G18" s="84">
        <v>3460349</v>
      </c>
      <c r="H18" s="84">
        <v>0</v>
      </c>
      <c r="I18" s="84">
        <v>3460349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</row>
    <row r="19" spans="1:19" ht="26.25" customHeight="1">
      <c r="A19" s="87" t="s">
        <v>94</v>
      </c>
      <c r="B19" s="41">
        <v>600</v>
      </c>
      <c r="C19" s="41">
        <v>60014</v>
      </c>
      <c r="D19" s="37">
        <v>6309</v>
      </c>
      <c r="E19" s="84">
        <v>512164</v>
      </c>
      <c r="F19" s="84">
        <v>2560822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2560822</v>
      </c>
      <c r="P19" s="84">
        <v>2560822</v>
      </c>
      <c r="Q19" s="84">
        <v>2560822</v>
      </c>
      <c r="R19" s="84">
        <v>0</v>
      </c>
      <c r="S19" s="84">
        <v>0</v>
      </c>
    </row>
    <row r="20" spans="1:19" ht="108.75" customHeight="1">
      <c r="A20" s="78" t="s">
        <v>166</v>
      </c>
      <c r="B20" s="41">
        <v>600</v>
      </c>
      <c r="C20" s="41">
        <v>60014</v>
      </c>
      <c r="D20" s="37">
        <v>6300</v>
      </c>
      <c r="E20" s="84">
        <v>1062419</v>
      </c>
      <c r="F20" s="84">
        <v>4365788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4365788</v>
      </c>
      <c r="P20" s="84">
        <v>4365788</v>
      </c>
      <c r="Q20" s="84">
        <v>0</v>
      </c>
      <c r="R20" s="84">
        <v>0</v>
      </c>
      <c r="S20" s="84">
        <v>0</v>
      </c>
    </row>
    <row r="21" spans="1:19" ht="33.75" customHeight="1">
      <c r="A21" s="99" t="s">
        <v>153</v>
      </c>
      <c r="B21" s="41">
        <v>600</v>
      </c>
      <c r="C21" s="41">
        <v>60078</v>
      </c>
      <c r="D21" s="37">
        <v>2710</v>
      </c>
      <c r="E21" s="84">
        <v>169142</v>
      </c>
      <c r="F21" s="84">
        <v>2338284</v>
      </c>
      <c r="G21" s="84">
        <v>2338284</v>
      </c>
      <c r="H21" s="84">
        <v>0</v>
      </c>
      <c r="I21" s="84">
        <v>2338284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</row>
    <row r="22" spans="1:19" ht="16.5" customHeight="1">
      <c r="A22" s="207" t="s">
        <v>31</v>
      </c>
      <c r="B22" s="207"/>
      <c r="C22" s="207"/>
      <c r="D22" s="85"/>
      <c r="E22" s="47">
        <f>SUM(E9+E17)</f>
        <v>2948848</v>
      </c>
      <c r="F22" s="47">
        <f>SUM(F9+F17)</f>
        <v>13383735</v>
      </c>
      <c r="G22" s="47">
        <f>SUM(G9+G17)</f>
        <v>6407882</v>
      </c>
      <c r="H22" s="47">
        <f aca="true" t="shared" si="2" ref="H22:S22">SUM(H9+H17)</f>
        <v>7000</v>
      </c>
      <c r="I22" s="47">
        <f t="shared" si="2"/>
        <v>5800033</v>
      </c>
      <c r="J22" s="47">
        <f t="shared" si="2"/>
        <v>513132</v>
      </c>
      <c r="K22" s="47">
        <f t="shared" si="2"/>
        <v>0</v>
      </c>
      <c r="L22" s="47">
        <f>SUM(L9+L17+U18)</f>
        <v>87717</v>
      </c>
      <c r="M22" s="47">
        <f t="shared" si="2"/>
        <v>0</v>
      </c>
      <c r="N22" s="47">
        <f t="shared" si="2"/>
        <v>0</v>
      </c>
      <c r="O22" s="47">
        <f>SUM(O9+O17)</f>
        <v>6975853</v>
      </c>
      <c r="P22" s="47">
        <f>SUM(P9+P17)</f>
        <v>6975853</v>
      </c>
      <c r="Q22" s="47">
        <f t="shared" si="2"/>
        <v>2560822</v>
      </c>
      <c r="R22" s="47">
        <f t="shared" si="2"/>
        <v>0</v>
      </c>
      <c r="S22" s="47">
        <f t="shared" si="2"/>
        <v>0</v>
      </c>
    </row>
    <row r="24" ht="12.75">
      <c r="E24" s="86"/>
    </row>
  </sheetData>
  <sheetProtection/>
  <mergeCells count="24">
    <mergeCell ref="A1:S1"/>
    <mergeCell ref="D4:D7"/>
    <mergeCell ref="F4:F7"/>
    <mergeCell ref="K6:K7"/>
    <mergeCell ref="L6:L7"/>
    <mergeCell ref="R6:R7"/>
    <mergeCell ref="S6:S7"/>
    <mergeCell ref="A17:C17"/>
    <mergeCell ref="A22:C22"/>
    <mergeCell ref="G4:S4"/>
    <mergeCell ref="P5:S5"/>
    <mergeCell ref="M6:M7"/>
    <mergeCell ref="P6:P7"/>
    <mergeCell ref="G5:G7"/>
    <mergeCell ref="H5:N5"/>
    <mergeCell ref="N6:N7"/>
    <mergeCell ref="H6:I6"/>
    <mergeCell ref="A9:C9"/>
    <mergeCell ref="E4:E7"/>
    <mergeCell ref="O5:O7"/>
    <mergeCell ref="A4:A7"/>
    <mergeCell ref="J6:J7"/>
    <mergeCell ref="B4:B7"/>
    <mergeCell ref="C4:C7"/>
  </mergeCells>
  <printOptions horizontalCentered="1"/>
  <pageMargins left="0.2755905511811024" right="0.4724409448818898" top="1.1023622047244095" bottom="0.7874015748031497" header="0.5118110236220472" footer="0.5118110236220472"/>
  <pageSetup horizontalDpi="600" verticalDpi="600" orientation="landscape" paperSize="9" scale="73" r:id="rId1"/>
  <headerFooter alignWithMargins="0">
    <oddHeader>&amp;RZałącznik nr 8 .   
do uchwały Nr ................  ..
Rady powiatu w Opatowie   .
z dnia     września 2011 roku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view="pageLayout" workbookViewId="0" topLeftCell="A1">
      <selection activeCell="I7" sqref="I7"/>
    </sheetView>
  </sheetViews>
  <sheetFormatPr defaultColWidth="9.00390625" defaultRowHeight="12.75"/>
  <cols>
    <col min="1" max="1" width="4.75390625" style="0" customWidth="1"/>
    <col min="2" max="2" width="22.125" style="0" customWidth="1"/>
    <col min="3" max="3" width="7.25390625" style="0" customWidth="1"/>
    <col min="4" max="4" width="11.125" style="0" customWidth="1"/>
    <col min="5" max="5" width="12.875" style="0" customWidth="1"/>
    <col min="6" max="6" width="11.875" style="0" customWidth="1"/>
    <col min="7" max="7" width="11.375" style="0" customWidth="1"/>
    <col min="8" max="8" width="11.75390625" style="0" customWidth="1"/>
  </cols>
  <sheetData>
    <row r="1" spans="1:8" ht="32.25" customHeight="1">
      <c r="A1" s="209" t="s">
        <v>83</v>
      </c>
      <c r="B1" s="209"/>
      <c r="C1" s="209"/>
      <c r="D1" s="209"/>
      <c r="E1" s="209"/>
      <c r="F1" s="209"/>
      <c r="G1" s="209"/>
      <c r="H1" s="209"/>
    </row>
    <row r="2" spans="1:8" ht="16.5">
      <c r="A2" s="210"/>
      <c r="B2" s="210"/>
      <c r="C2" s="210"/>
      <c r="D2" s="210"/>
      <c r="E2" s="210"/>
      <c r="F2" s="210"/>
      <c r="G2" s="210"/>
      <c r="H2" s="210"/>
    </row>
    <row r="3" spans="1:8" ht="13.5" customHeight="1">
      <c r="A3" s="13"/>
      <c r="B3" s="13"/>
      <c r="C3" s="13"/>
      <c r="D3" s="13"/>
      <c r="E3" s="13"/>
      <c r="F3" s="13"/>
      <c r="G3" s="13"/>
      <c r="H3" s="13"/>
    </row>
    <row r="4" spans="1:8" ht="12.75">
      <c r="A4" s="1"/>
      <c r="B4" s="1"/>
      <c r="C4" s="1"/>
      <c r="D4" s="1"/>
      <c r="E4" s="1"/>
      <c r="F4" s="1"/>
      <c r="G4" s="1"/>
      <c r="H4" s="4" t="s">
        <v>12</v>
      </c>
    </row>
    <row r="5" spans="1:8" s="15" customFormat="1" ht="55.5" customHeight="1">
      <c r="A5" s="26" t="s">
        <v>16</v>
      </c>
      <c r="B5" s="26" t="s">
        <v>38</v>
      </c>
      <c r="C5" s="21" t="s">
        <v>1</v>
      </c>
      <c r="D5" s="29" t="s">
        <v>2</v>
      </c>
      <c r="E5" s="21" t="s">
        <v>79</v>
      </c>
      <c r="F5" s="21" t="s">
        <v>77</v>
      </c>
      <c r="G5" s="21" t="s">
        <v>39</v>
      </c>
      <c r="H5" s="21" t="s">
        <v>82</v>
      </c>
    </row>
    <row r="6" spans="1:8" ht="7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ht="33.75" customHeight="1">
      <c r="A7" s="93" t="s">
        <v>5</v>
      </c>
      <c r="B7" s="8" t="s">
        <v>125</v>
      </c>
      <c r="C7" s="93">
        <v>801</v>
      </c>
      <c r="D7" s="93">
        <v>80130</v>
      </c>
      <c r="E7" s="90">
        <v>0</v>
      </c>
      <c r="F7" s="46">
        <v>50000</v>
      </c>
      <c r="G7" s="46">
        <v>50000</v>
      </c>
      <c r="H7" s="90">
        <v>0</v>
      </c>
    </row>
    <row r="8" spans="1:8" ht="21.75" customHeight="1">
      <c r="A8" s="93"/>
      <c r="B8" s="8"/>
      <c r="C8" s="93"/>
      <c r="D8" s="93">
        <v>80195</v>
      </c>
      <c r="E8" s="90">
        <v>0</v>
      </c>
      <c r="F8" s="46">
        <v>88400</v>
      </c>
      <c r="G8" s="46">
        <v>88400</v>
      </c>
      <c r="H8" s="90">
        <v>0</v>
      </c>
    </row>
    <row r="9" spans="1:8" ht="21.75" customHeight="1">
      <c r="A9" s="93"/>
      <c r="B9" s="8"/>
      <c r="C9" s="93">
        <v>854</v>
      </c>
      <c r="D9" s="93">
        <v>85410</v>
      </c>
      <c r="E9" s="90">
        <v>0</v>
      </c>
      <c r="F9" s="46">
        <v>237000</v>
      </c>
      <c r="G9" s="46">
        <v>237000</v>
      </c>
      <c r="H9" s="90">
        <v>0</v>
      </c>
    </row>
    <row r="10" spans="1:8" ht="21.75" customHeight="1">
      <c r="A10" s="93"/>
      <c r="B10" s="8"/>
      <c r="C10" s="93"/>
      <c r="D10" s="93">
        <v>85417</v>
      </c>
      <c r="E10" s="90">
        <v>0</v>
      </c>
      <c r="F10" s="46">
        <v>25000</v>
      </c>
      <c r="G10" s="46">
        <v>25000</v>
      </c>
      <c r="H10" s="90">
        <v>0</v>
      </c>
    </row>
    <row r="11" spans="1:8" ht="30" customHeight="1">
      <c r="A11" s="93" t="s">
        <v>6</v>
      </c>
      <c r="B11" s="8" t="s">
        <v>143</v>
      </c>
      <c r="C11" s="93">
        <v>801</v>
      </c>
      <c r="D11" s="93">
        <v>80120</v>
      </c>
      <c r="E11" s="90">
        <v>0</v>
      </c>
      <c r="F11" s="46">
        <v>151500</v>
      </c>
      <c r="G11" s="46">
        <v>151500</v>
      </c>
      <c r="H11" s="90">
        <v>0</v>
      </c>
    </row>
    <row r="12" spans="1:8" ht="23.25" customHeight="1">
      <c r="A12" s="93"/>
      <c r="B12" s="8"/>
      <c r="C12" s="93">
        <v>801</v>
      </c>
      <c r="D12" s="93">
        <v>80148</v>
      </c>
      <c r="E12" s="90">
        <v>0</v>
      </c>
      <c r="F12" s="46">
        <v>45000</v>
      </c>
      <c r="G12" s="46">
        <v>45000</v>
      </c>
      <c r="H12" s="90">
        <v>0</v>
      </c>
    </row>
    <row r="13" spans="1:8" ht="21.75" customHeight="1">
      <c r="A13" s="93" t="s">
        <v>7</v>
      </c>
      <c r="B13" s="8" t="s">
        <v>142</v>
      </c>
      <c r="C13" s="93">
        <v>801</v>
      </c>
      <c r="D13" s="93">
        <v>80130</v>
      </c>
      <c r="E13" s="90">
        <v>0</v>
      </c>
      <c r="F13" s="46">
        <v>94400</v>
      </c>
      <c r="G13" s="46">
        <v>94400</v>
      </c>
      <c r="H13" s="90">
        <v>0</v>
      </c>
    </row>
    <row r="14" spans="1:8" ht="21.75" customHeight="1">
      <c r="A14" s="93"/>
      <c r="B14" s="8"/>
      <c r="C14" s="93"/>
      <c r="D14" s="93">
        <v>80195</v>
      </c>
      <c r="E14" s="90">
        <v>0</v>
      </c>
      <c r="F14" s="46">
        <v>30000</v>
      </c>
      <c r="G14" s="46">
        <v>30000</v>
      </c>
      <c r="H14" s="90">
        <v>0</v>
      </c>
    </row>
    <row r="15" spans="1:8" s="11" customFormat="1" ht="21.75" customHeight="1">
      <c r="A15" s="211" t="s">
        <v>31</v>
      </c>
      <c r="B15" s="211"/>
      <c r="C15" s="14"/>
      <c r="D15" s="14"/>
      <c r="E15" s="91">
        <f>SUM(E7:E14)</f>
        <v>0</v>
      </c>
      <c r="F15" s="77">
        <f>SUM(F7:F14)</f>
        <v>721300</v>
      </c>
      <c r="G15" s="77">
        <f>SUM(G7:G14)</f>
        <v>721300</v>
      </c>
      <c r="H15" s="91">
        <f>SUM(H7:H14)</f>
        <v>0</v>
      </c>
    </row>
    <row r="16" ht="4.5" customHeight="1"/>
  </sheetData>
  <sheetProtection/>
  <mergeCells count="3">
    <mergeCell ref="A1:H1"/>
    <mergeCell ref="A2:H2"/>
    <mergeCell ref="A15:B15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portrait" paperSize="9" r:id="rId1"/>
  <headerFooter alignWithMargins="0">
    <oddHeader>&amp;R&amp;9Załącznik nr  9     .  
do uchwały Nr............................                   
Rady Powiatu w Opatowie     .   
z dnia       września  2011 roku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fihgra</cp:lastModifiedBy>
  <cp:lastPrinted>2011-09-13T10:17:04Z</cp:lastPrinted>
  <dcterms:created xsi:type="dcterms:W3CDTF">1998-12-09T13:02:10Z</dcterms:created>
  <dcterms:modified xsi:type="dcterms:W3CDTF">2011-09-21T12:09:19Z</dcterms:modified>
  <cp:category/>
  <cp:version/>
  <cp:contentType/>
  <cp:contentStatus/>
</cp:coreProperties>
</file>