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315" windowHeight="11640" activeTab="2"/>
  </bookViews>
  <sheets>
    <sheet name="4" sheetId="1" r:id="rId1"/>
    <sheet name="5" sheetId="2" r:id="rId2"/>
    <sheet name="7" sheetId="3" r:id="rId3"/>
    <sheet name="Arkusz2" sheetId="4" r:id="rId4"/>
    <sheet name="Arkusz4" sheetId="5" r:id="rId5"/>
    <sheet name="Arkusz5" sheetId="6" r:id="rId6"/>
    <sheet name="Arkusz6" sheetId="7" r:id="rId7"/>
  </sheets>
  <definedNames>
    <definedName name="_xlnm.Print_Area" localSheetId="1">'5'!$A$1:$I$115</definedName>
  </definedNames>
  <calcPr fullCalcOnLoad="1"/>
</workbook>
</file>

<file path=xl/sharedStrings.xml><?xml version="1.0" encoding="utf-8"?>
<sst xmlns="http://schemas.openxmlformats.org/spreadsheetml/2006/main" count="249" uniqueCount="124">
  <si>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</si>
  <si>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</si>
  <si>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</si>
  <si>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</si>
  <si>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</si>
  <si>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</si>
  <si>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</si>
  <si>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</si>
  <si>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</si>
  <si>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</si>
  <si>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</si>
  <si>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</si>
  <si>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</si>
  <si>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</si>
  <si>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</si>
  <si>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</si>
  <si>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</si>
  <si>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</si>
  <si>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</si>
  <si>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</si>
  <si>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</si>
  <si>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</si>
  <si>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</si>
  <si>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</si>
  <si>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</si>
  <si>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</si>
  <si>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</si>
  <si>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</si>
  <si>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</si>
  <si>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</si>
  <si>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</si>
  <si>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L.p.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</si>
  <si>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</si>
  <si>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</si>
  <si>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</si>
  <si>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</si>
  <si>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</si>
  <si>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</si>
  <si>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</si>
  <si>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</si>
  <si>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</si>
  <si>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</si>
  <si>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</si>
  <si>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</si>
  <si>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</si>
  <si>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</si>
  <si>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</si>
  <si>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</si>
  <si>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</si>
  <si>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z tego:</t>
  </si>
  <si>
    <t>wynagrodzenia i składki od nich naliczane</t>
  </si>
  <si>
    <t>wydatki na programy finansowane z udziałem środków, o których mowa w art. 5 ust. 1 pkt 2 i 3</t>
  </si>
  <si>
    <t>kredyty i pożyczki zaciągnięte na realizację zadania pod refundację wydatków</t>
  </si>
  <si>
    <t>rok budżetowy 2011 (7+8+9+10)</t>
  </si>
  <si>
    <t>Zadania inwestycyjne roczne w 2011 r.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</si>
  <si>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</si>
  <si>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</si>
  <si>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</si>
  <si>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</si>
  <si>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>Dochody i wydatki związane z realizacją zadań z zakresu administracji rządowej i innych zadań zleconych odrębnymi ustawami w  2011 r.</t>
  </si>
  <si>
    <t>wniesienie wkładów do spółek prawa handlowego</t>
  </si>
  <si>
    <t>Wydatki
na 2011 r.</t>
  </si>
  <si>
    <t>w tym: kredyty i pożyczki zaciągane na wydatki refundowane ze środków UE</t>
  </si>
  <si>
    <t>010</t>
  </si>
  <si>
    <t>01005</t>
  </si>
  <si>
    <t>700</t>
  </si>
  <si>
    <t>Rady Powiatu w Opatowie</t>
  </si>
  <si>
    <t>Starostwo Powiatowe w Opatowie</t>
  </si>
  <si>
    <t xml:space="preserve">Program: Rozwój obszarów wiejskich na lata 2007-2013  </t>
  </si>
  <si>
    <t>Priorytet: Poprawa struktury obszarowej gospodarstw rolnych itd..</t>
  </si>
  <si>
    <t>Działanie: poprawianie i rozwijanie infrastruktury związanej z dostosowaniem rolnictwa i leśnictwa</t>
  </si>
  <si>
    <t>Poddziałanie: Scalanie gruntów</t>
  </si>
  <si>
    <t>Projekt: Scalanie gruntów wsi Biedrzychów, Dębno,Nowe na obszarze 1059 ha</t>
  </si>
  <si>
    <t>2010-2013</t>
  </si>
  <si>
    <t>5.</t>
  </si>
  <si>
    <t>6.</t>
  </si>
  <si>
    <t xml:space="preserve">Oś Priorytetowa: 3 Podniesienie jakości systemu </t>
  </si>
  <si>
    <t xml:space="preserve"> Działanie: 3.2. Rozwój systemów lokalnej infrastruktury komunikacjnej.  </t>
  </si>
  <si>
    <t xml:space="preserve">Projekt: Przebudowa ciągu dróg </t>
  </si>
  <si>
    <t>powiatowych o nr 0743T i 0767T na odcinku Stodoły - Podgrochocice - Bidziny - Stodoły Wieś.</t>
  </si>
  <si>
    <t xml:space="preserve">Program: Regionalny Program Operacyjny Województwa Świętokrzyskiego na lata 2007 - 2013 RPOWŚ                                                                                 </t>
  </si>
  <si>
    <t>2008-2011</t>
  </si>
  <si>
    <t>Zarząd Dróg Powiatowych w Opatowie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</si>
  <si>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</si>
  <si>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JTS"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</si>
  <si>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</si>
  <si>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</si>
  <si>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 xml:space="preserve">w ramach Regionalnego Progrmu OperacyjnegoWojewództwa Swiętokrzyskiego na lata (2007-2013) </t>
  </si>
  <si>
    <t>Starostwo Pow. w Opatowie</t>
  </si>
  <si>
    <t xml:space="preserve"> Działanie 7. 1 Rozwój </t>
  </si>
  <si>
    <t xml:space="preserve">Rozwój i upowszechnianie aktywnej integracji </t>
  </si>
  <si>
    <t xml:space="preserve"> Poddziałanie: 7.1,2 </t>
  </si>
  <si>
    <t>poprzez powiatowe centra pomocy rodzinie</t>
  </si>
  <si>
    <t>210-2012</t>
  </si>
  <si>
    <t>2010-2011</t>
  </si>
  <si>
    <t>2007-2012</t>
  </si>
  <si>
    <t>Zespół Szkół Nr 1 w Opatowie</t>
  </si>
  <si>
    <t>2009-2011</t>
  </si>
  <si>
    <t>Powiatowe Centrum Pomocy Rodzinie</t>
  </si>
  <si>
    <t>Program: Regionalny Program Operacyjny Województwa Świętokrzyskiego na lata 2007-2013  RPOWŚ                                Priorytet: OŚ 5" Wzrost jakości frastruktury społecznej oraz inwestycje w dziedzictwo kulturowe, sport i turystykę"                                 Działanie: 5.2. Podniesienie jakości usług  publicznych,     wspieranie placówek edukacyjnych i kulturalnych.                              Projekt: Rozbudowa budynku Zespołu Szkół  Nr 1 w Opatowie - odnowienie potencjału   sportowo - dydaktycznego</t>
  </si>
  <si>
    <t>Zakup programu komputerowego i komputerów</t>
  </si>
  <si>
    <t>Zakup lodówki i pralki</t>
  </si>
  <si>
    <t>Zakup komputerów</t>
  </si>
  <si>
    <t>Placówka Opiekunczo -Wychowawcza Wielofunkcyjna w Nieskurzowie Nowym</t>
  </si>
  <si>
    <t>Wykonanie dokumentacji</t>
  </si>
  <si>
    <t>7.</t>
  </si>
  <si>
    <t xml:space="preserve">Program: Projekt  " e-świętokrzyskie Budowa Systemu Infrastruktury Informacji Przestrzennej.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</si>
  <si>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Przebudowa drogi powiatowej Nr 0729T Opatów - Wąworków- Karwów odc. Opatów ul. Sempołowskiej wraz z kanalizacją deszczową</t>
  </si>
  <si>
    <t>8.</t>
  </si>
  <si>
    <t>Program operacyjny kapitałludzki Priorytet: VI Rynek pracy otwarty dla wszystkich. Działanie: 6.2. Wsparcie oraz promocjaprzedsiębiorczości i samozatrudnienia</t>
  </si>
  <si>
    <t>Program: Regionalny Program Operacyjny Województwa Świętokrzyskiego na lata 2007-2013                                 Priorytet: OŚ 2" Wsparcie innowacyjnołści, budowa społeczenstwa informacyjnego oraz wzrost potencjału inwestycyjnego regionu."                               Działanie: 2.3. Promocja gospodarcza i turystyczna regionu.                             Projekt: Nad Czarną i Kamienną nieodkryte piękno północnej części Województwa Świętokrzyskiego</t>
  </si>
  <si>
    <t>Program: operacyjny Kapitał Ludzki    Priorytet VII Promoc  poprzez  Powiatowe Centrum Pomocy Rodzinie.</t>
  </si>
  <si>
    <t>9.</t>
  </si>
  <si>
    <t>Program: operacyjny Kapitał Ludzki                              Priorytet IX "Rozwój wykształcenia i kompetencji w regionach".</t>
  </si>
  <si>
    <t xml:space="preserve"> Działanie 9. 5 "Oddolne inicjatywy edukacyjne na obszarach wiejskich",</t>
  </si>
  <si>
    <t xml:space="preserve">kwalifikacji służb ratowniczych gwarancją bezpieczeństwa </t>
  </si>
  <si>
    <t xml:space="preserve"> Projekt: "Podnoszenie </t>
  </si>
  <si>
    <t>na terenie powiatu opatowskiego".</t>
  </si>
  <si>
    <t>Komenda Powiatowa Państwowej Straży Pożarnej w Opatowie</t>
  </si>
  <si>
    <t>Zakup zestawu komputerowego</t>
  </si>
  <si>
    <t xml:space="preserve">A. 750 000  
B. 417 595
C.
D. </t>
  </si>
  <si>
    <t xml:space="preserve">do uchwały Nr  </t>
  </si>
  <si>
    <t>Załącznik Nr 4</t>
  </si>
  <si>
    <t xml:space="preserve">z dnia       czerwca 2011 r 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</si>
</sst>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9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vertical="center"/>
    </xf>
    <xf numFmtId="41" fontId="2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18" fillId="0" borderId="10" xfId="0" applyNumberFormat="1" applyFont="1" applyBorder="1" applyAlignment="1">
      <alignment vertical="center" wrapText="1"/>
    </xf>
    <xf numFmtId="41" fontId="19" fillId="0" borderId="10" xfId="0" applyNumberFormat="1" applyFont="1" applyBorder="1" applyAlignment="1">
      <alignment vertical="center" wrapText="1"/>
    </xf>
    <xf numFmtId="41" fontId="19" fillId="0" borderId="1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1" fontId="21" fillId="0" borderId="0" xfId="0" applyNumberFormat="1" applyFont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NumberFormat="1" applyFont="1" applyBorder="1" applyAlignment="1">
      <alignment vertical="top" wrapText="1"/>
    </xf>
    <xf numFmtId="41" fontId="10" fillId="0" borderId="10" xfId="0" applyNumberFormat="1" applyFont="1" applyBorder="1" applyAlignment="1">
      <alignment vertical="top"/>
    </xf>
    <xf numFmtId="0" fontId="10" fillId="0" borderId="10" xfId="0" applyFont="1" applyBorder="1" applyAlignment="1" quotePrefix="1">
      <alignment vertical="top"/>
    </xf>
    <xf numFmtId="0" fontId="10" fillId="0" borderId="10" xfId="0" applyFont="1" applyBorder="1" applyAlignment="1" quotePrefix="1">
      <alignment vertical="top" wrapText="1"/>
    </xf>
    <xf numFmtId="41" fontId="1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41" fontId="1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 quotePrefix="1">
      <alignment/>
    </xf>
    <xf numFmtId="0" fontId="10" fillId="0" borderId="10" xfId="0" applyFont="1" applyBorder="1" applyAlignment="1" quotePrefix="1">
      <alignment wrapText="1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4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7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0" fillId="0" borderId="17" xfId="0" applyNumberFormat="1" applyFont="1" applyBorder="1" applyAlignment="1">
      <alignment horizontal="center" vertical="top"/>
    </xf>
    <xf numFmtId="41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0" fillId="0" borderId="0" xfId="0" applyFont="1" applyBorder="1" applyAlignment="1" quotePrefix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top" wrapText="1" shrinkToFit="1"/>
    </xf>
    <xf numFmtId="0" fontId="1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Q16" sqref="Q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6" width="11.00390625" style="1" customWidth="1"/>
    <col min="7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1:11" ht="18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12</v>
      </c>
    </row>
    <row r="3" spans="1:11" s="7" customFormat="1" ht="19.5" customHeight="1">
      <c r="A3" s="81" t="s">
        <v>15</v>
      </c>
      <c r="B3" s="81" t="s">
        <v>1</v>
      </c>
      <c r="C3" s="81" t="s">
        <v>11</v>
      </c>
      <c r="D3" s="82" t="s">
        <v>30</v>
      </c>
      <c r="E3" s="82" t="s">
        <v>23</v>
      </c>
      <c r="F3" s="82"/>
      <c r="G3" s="82"/>
      <c r="H3" s="82"/>
      <c r="I3" s="82"/>
      <c r="J3" s="82"/>
      <c r="K3" s="82" t="s">
        <v>16</v>
      </c>
    </row>
    <row r="4" spans="1:11" s="7" customFormat="1" ht="19.5" customHeight="1">
      <c r="A4" s="81"/>
      <c r="B4" s="81"/>
      <c r="C4" s="81"/>
      <c r="D4" s="82"/>
      <c r="E4" s="82" t="s">
        <v>53</v>
      </c>
      <c r="F4" s="82" t="s">
        <v>8</v>
      </c>
      <c r="G4" s="82"/>
      <c r="H4" s="82"/>
      <c r="I4" s="82"/>
      <c r="J4" s="82"/>
      <c r="K4" s="82"/>
    </row>
    <row r="5" spans="1:11" s="7" customFormat="1" ht="19.5" customHeight="1">
      <c r="A5" s="81"/>
      <c r="B5" s="81"/>
      <c r="C5" s="81"/>
      <c r="D5" s="82"/>
      <c r="E5" s="82"/>
      <c r="F5" s="75" t="s">
        <v>28</v>
      </c>
      <c r="G5" s="72" t="s">
        <v>25</v>
      </c>
      <c r="H5" s="18" t="s">
        <v>4</v>
      </c>
      <c r="I5" s="75" t="s">
        <v>29</v>
      </c>
      <c r="J5" s="76" t="s">
        <v>26</v>
      </c>
      <c r="K5" s="82"/>
    </row>
    <row r="6" spans="1:11" s="7" customFormat="1" ht="29.25" customHeight="1">
      <c r="A6" s="81"/>
      <c r="B6" s="81"/>
      <c r="C6" s="81"/>
      <c r="D6" s="82"/>
      <c r="E6" s="82"/>
      <c r="F6" s="73"/>
      <c r="G6" s="73"/>
      <c r="H6" s="79" t="s">
        <v>52</v>
      </c>
      <c r="I6" s="73"/>
      <c r="J6" s="77"/>
      <c r="K6" s="82"/>
    </row>
    <row r="7" spans="1:11" s="7" customFormat="1" ht="19.5" customHeight="1">
      <c r="A7" s="81"/>
      <c r="B7" s="81"/>
      <c r="C7" s="81"/>
      <c r="D7" s="82"/>
      <c r="E7" s="82"/>
      <c r="F7" s="73"/>
      <c r="G7" s="73"/>
      <c r="H7" s="79"/>
      <c r="I7" s="73"/>
      <c r="J7" s="77"/>
      <c r="K7" s="82"/>
    </row>
    <row r="8" spans="1:11" s="7" customFormat="1" ht="44.25" customHeight="1">
      <c r="A8" s="81"/>
      <c r="B8" s="81"/>
      <c r="C8" s="81"/>
      <c r="D8" s="82"/>
      <c r="E8" s="82"/>
      <c r="F8" s="74"/>
      <c r="G8" s="74"/>
      <c r="H8" s="79"/>
      <c r="I8" s="74"/>
      <c r="J8" s="78"/>
      <c r="K8" s="82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/>
      <c r="I9" s="6">
        <v>8</v>
      </c>
      <c r="J9" s="6">
        <v>9</v>
      </c>
      <c r="K9" s="6">
        <v>11</v>
      </c>
    </row>
    <row r="10" spans="1:11" ht="105" customHeight="1">
      <c r="A10" s="63" t="s">
        <v>5</v>
      </c>
      <c r="B10" s="63">
        <v>600</v>
      </c>
      <c r="C10" s="63">
        <v>60014</v>
      </c>
      <c r="D10" s="66" t="s">
        <v>107</v>
      </c>
      <c r="E10" s="65">
        <v>1585190</v>
      </c>
      <c r="F10" s="65">
        <v>417595</v>
      </c>
      <c r="G10" s="65">
        <v>0</v>
      </c>
      <c r="H10" s="65">
        <v>0</v>
      </c>
      <c r="I10" s="62" t="s">
        <v>120</v>
      </c>
      <c r="J10" s="65">
        <v>0</v>
      </c>
      <c r="K10" s="62" t="s">
        <v>82</v>
      </c>
    </row>
    <row r="11" spans="1:11" ht="50.25" customHeight="1">
      <c r="A11" s="63" t="s">
        <v>6</v>
      </c>
      <c r="B11" s="63">
        <v>710</v>
      </c>
      <c r="C11" s="63">
        <v>71012</v>
      </c>
      <c r="D11" s="64" t="s">
        <v>102</v>
      </c>
      <c r="E11" s="30">
        <v>17000</v>
      </c>
      <c r="F11" s="30">
        <v>17000</v>
      </c>
      <c r="G11" s="30">
        <v>0</v>
      </c>
      <c r="H11" s="30">
        <v>0</v>
      </c>
      <c r="I11" s="64" t="s">
        <v>17</v>
      </c>
      <c r="J11" s="62">
        <v>0</v>
      </c>
      <c r="K11" s="62" t="s">
        <v>67</v>
      </c>
    </row>
    <row r="12" spans="1:11" ht="45">
      <c r="A12" s="63" t="s">
        <v>7</v>
      </c>
      <c r="B12" s="63">
        <v>750</v>
      </c>
      <c r="C12" s="63">
        <v>75020</v>
      </c>
      <c r="D12" s="64" t="s">
        <v>100</v>
      </c>
      <c r="E12" s="30">
        <v>20000</v>
      </c>
      <c r="F12" s="30">
        <v>20000</v>
      </c>
      <c r="G12" s="30">
        <v>0</v>
      </c>
      <c r="H12" s="30">
        <v>0</v>
      </c>
      <c r="I12" s="64" t="s">
        <v>17</v>
      </c>
      <c r="J12" s="62">
        <v>0</v>
      </c>
      <c r="K12" s="62" t="s">
        <v>67</v>
      </c>
    </row>
    <row r="13" spans="1:11" ht="47.25" customHeight="1">
      <c r="A13" s="63" t="s">
        <v>0</v>
      </c>
      <c r="B13" s="63">
        <v>852</v>
      </c>
      <c r="C13" s="63">
        <v>85201</v>
      </c>
      <c r="D13" s="64" t="s">
        <v>101</v>
      </c>
      <c r="E13" s="30">
        <v>15000</v>
      </c>
      <c r="F13" s="30">
        <v>15000</v>
      </c>
      <c r="G13" s="30">
        <v>0</v>
      </c>
      <c r="H13" s="30">
        <v>0</v>
      </c>
      <c r="I13" s="64" t="s">
        <v>17</v>
      </c>
      <c r="J13" s="62">
        <v>0</v>
      </c>
      <c r="K13" s="62" t="s">
        <v>103</v>
      </c>
    </row>
    <row r="14" spans="1:11" ht="44.25" customHeight="1">
      <c r="A14" s="63" t="s">
        <v>74</v>
      </c>
      <c r="B14" s="63">
        <v>900</v>
      </c>
      <c r="C14" s="63">
        <v>90019</v>
      </c>
      <c r="D14" s="64" t="s">
        <v>104</v>
      </c>
      <c r="E14" s="30">
        <v>342000</v>
      </c>
      <c r="F14" s="30">
        <v>342000</v>
      </c>
      <c r="G14" s="30">
        <v>0</v>
      </c>
      <c r="H14" s="30">
        <v>0</v>
      </c>
      <c r="I14" s="64" t="s">
        <v>17</v>
      </c>
      <c r="J14" s="62">
        <v>0</v>
      </c>
      <c r="K14" s="62" t="s">
        <v>67</v>
      </c>
    </row>
    <row r="15" spans="1:11" ht="49.5" customHeight="1">
      <c r="A15" s="63" t="s">
        <v>75</v>
      </c>
      <c r="B15" s="63">
        <v>754</v>
      </c>
      <c r="C15" s="63">
        <v>75411</v>
      </c>
      <c r="D15" s="64" t="s">
        <v>119</v>
      </c>
      <c r="E15" s="30">
        <v>6291</v>
      </c>
      <c r="F15" s="30">
        <v>6291</v>
      </c>
      <c r="G15" s="30">
        <v>0</v>
      </c>
      <c r="H15" s="30">
        <v>0</v>
      </c>
      <c r="I15" s="64" t="s">
        <v>17</v>
      </c>
      <c r="J15" s="62">
        <v>0</v>
      </c>
      <c r="K15" s="62" t="s">
        <v>118</v>
      </c>
    </row>
    <row r="16" spans="1:11" ht="34.5" customHeight="1">
      <c r="A16" s="69" t="s">
        <v>27</v>
      </c>
      <c r="B16" s="70"/>
      <c r="C16" s="70"/>
      <c r="D16" s="71"/>
      <c r="E16" s="31">
        <f>SUM(E10:E15)</f>
        <v>1985481</v>
      </c>
      <c r="F16" s="31">
        <f>SUM(F10:F15)</f>
        <v>817886</v>
      </c>
      <c r="G16" s="30">
        <v>0</v>
      </c>
      <c r="H16" s="30">
        <v>0</v>
      </c>
      <c r="I16" s="31">
        <v>1167595</v>
      </c>
      <c r="J16" s="31">
        <f>SUM(J11:J14)</f>
        <v>0</v>
      </c>
      <c r="K16" s="10" t="s">
        <v>13</v>
      </c>
    </row>
    <row r="18" ht="12.75">
      <c r="A18" s="1" t="s">
        <v>22</v>
      </c>
    </row>
    <row r="19" ht="12.75">
      <c r="A19" s="1" t="s">
        <v>18</v>
      </c>
    </row>
    <row r="20" ht="12.75">
      <c r="A20" s="1" t="s">
        <v>19</v>
      </c>
    </row>
    <row r="21" ht="12.75">
      <c r="A21" s="1" t="s">
        <v>20</v>
      </c>
    </row>
    <row r="22" ht="12.75">
      <c r="A22" s="1" t="s">
        <v>21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16:D16"/>
    <mergeCell ref="G5:G8"/>
    <mergeCell ref="I5:I8"/>
    <mergeCell ref="J5:J8"/>
    <mergeCell ref="F5:F8"/>
    <mergeCell ref="H6:H8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0" r:id="rId1"/>
  <headerFooter alignWithMargins="0">
    <oddHeader>&amp;R&amp;9Załącznik nr  3
do uchwały Nr.....................   ....... 
Rady Powiatu Opatowie            .   
z dnia ..........czerwca 2011 roku.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view="pageLayout" workbookViewId="0" topLeftCell="A93">
      <selection activeCell="L10" sqref="L10"/>
    </sheetView>
  </sheetViews>
  <sheetFormatPr defaultColWidth="9.00390625" defaultRowHeight="12.75"/>
  <cols>
    <col min="1" max="1" width="2.75390625" style="17" customWidth="1"/>
    <col min="2" max="2" width="23.25390625" style="17" customWidth="1"/>
    <col min="3" max="3" width="6.25390625" style="17" customWidth="1"/>
    <col min="4" max="4" width="9.375" style="17" customWidth="1"/>
    <col min="5" max="5" width="5.00390625" style="17" customWidth="1"/>
    <col min="6" max="6" width="7.00390625" style="17" customWidth="1"/>
    <col min="7" max="7" width="22.375" style="17" customWidth="1"/>
    <col min="8" max="8" width="12.375" style="17" customWidth="1"/>
    <col min="9" max="9" width="15.625" style="17" customWidth="1"/>
    <col min="10" max="10" width="11.375" style="17" bestFit="1" customWidth="1"/>
    <col min="11" max="11" width="10.625" style="17" bestFit="1" customWidth="1"/>
    <col min="12" max="16384" width="9.125" style="17" customWidth="1"/>
  </cols>
  <sheetData>
    <row r="1" ht="12.75">
      <c r="G1" s="17" t="s">
        <v>122</v>
      </c>
    </row>
    <row r="2" ht="12.75">
      <c r="G2" s="17" t="s">
        <v>121</v>
      </c>
    </row>
    <row r="3" ht="12.75">
      <c r="G3" s="17" t="s">
        <v>66</v>
      </c>
    </row>
    <row r="4" ht="12.75">
      <c r="G4" s="17" t="s">
        <v>123</v>
      </c>
    </row>
    <row r="7" spans="1:9" ht="25.5" customHeight="1">
      <c r="A7" s="124" t="s">
        <v>56</v>
      </c>
      <c r="B7" s="124"/>
      <c r="C7" s="124"/>
      <c r="D7" s="124"/>
      <c r="E7" s="124"/>
      <c r="F7" s="124"/>
      <c r="G7" s="124"/>
      <c r="H7" s="124"/>
      <c r="I7" s="124"/>
    </row>
    <row r="8" spans="1:9" ht="12.75">
      <c r="A8" s="16"/>
      <c r="B8" s="16"/>
      <c r="C8" s="16"/>
      <c r="D8" s="16"/>
      <c r="E8" s="16"/>
      <c r="F8" s="16"/>
      <c r="G8" s="16"/>
      <c r="H8" s="16"/>
      <c r="I8" s="16"/>
    </row>
    <row r="10" spans="1:9" ht="48" customHeight="1">
      <c r="A10" s="123" t="s">
        <v>31</v>
      </c>
      <c r="B10" s="123" t="s">
        <v>44</v>
      </c>
      <c r="C10" s="123" t="s">
        <v>45</v>
      </c>
      <c r="D10" s="123" t="s">
        <v>16</v>
      </c>
      <c r="E10" s="123" t="s">
        <v>1</v>
      </c>
      <c r="F10" s="123" t="s">
        <v>2</v>
      </c>
      <c r="G10" s="123" t="s">
        <v>46</v>
      </c>
      <c r="H10" s="123"/>
      <c r="I10" s="123" t="s">
        <v>55</v>
      </c>
    </row>
    <row r="11" spans="1:9" ht="21" customHeight="1">
      <c r="A11" s="123"/>
      <c r="B11" s="123"/>
      <c r="C11" s="123"/>
      <c r="D11" s="123"/>
      <c r="E11" s="123"/>
      <c r="F11" s="123"/>
      <c r="G11" s="28" t="s">
        <v>47</v>
      </c>
      <c r="H11" s="28" t="s">
        <v>40</v>
      </c>
      <c r="I11" s="123"/>
    </row>
    <row r="12" spans="1:9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</row>
    <row r="13" spans="1:9" ht="27.75" customHeight="1">
      <c r="A13" s="83" t="s">
        <v>5</v>
      </c>
      <c r="B13" s="24" t="s">
        <v>68</v>
      </c>
      <c r="C13" s="100" t="s">
        <v>73</v>
      </c>
      <c r="D13" s="100" t="s">
        <v>88</v>
      </c>
      <c r="E13" s="109" t="s">
        <v>63</v>
      </c>
      <c r="F13" s="109" t="s">
        <v>64</v>
      </c>
      <c r="G13" s="47" t="s">
        <v>48</v>
      </c>
      <c r="H13" s="49">
        <f>SUM(H14+H18)</f>
        <v>7929656</v>
      </c>
      <c r="I13" s="49">
        <f>SUM(I14+I18)</f>
        <v>811000</v>
      </c>
    </row>
    <row r="14" spans="1:9" ht="39" customHeight="1">
      <c r="A14" s="84"/>
      <c r="B14" s="24" t="s">
        <v>69</v>
      </c>
      <c r="C14" s="107"/>
      <c r="D14" s="107"/>
      <c r="E14" s="95"/>
      <c r="F14" s="95"/>
      <c r="G14" s="47" t="s">
        <v>57</v>
      </c>
      <c r="H14" s="49">
        <f>SUM(H15:H17)</f>
        <v>2832021</v>
      </c>
      <c r="I14" s="49">
        <f>SUM(I15:I17)</f>
        <v>811000</v>
      </c>
    </row>
    <row r="15" spans="1:9" ht="51" customHeight="1">
      <c r="A15" s="84"/>
      <c r="B15" s="24" t="s">
        <v>70</v>
      </c>
      <c r="C15" s="107"/>
      <c r="D15" s="107"/>
      <c r="E15" s="95"/>
      <c r="F15" s="95"/>
      <c r="G15" s="50" t="s">
        <v>41</v>
      </c>
      <c r="H15" s="49">
        <v>0</v>
      </c>
      <c r="I15" s="49">
        <v>0</v>
      </c>
    </row>
    <row r="16" spans="1:9" ht="25.5">
      <c r="A16" s="84"/>
      <c r="B16" s="24" t="s">
        <v>71</v>
      </c>
      <c r="C16" s="107"/>
      <c r="D16" s="107"/>
      <c r="E16" s="95"/>
      <c r="F16" s="95"/>
      <c r="G16" s="50" t="s">
        <v>42</v>
      </c>
      <c r="H16" s="49">
        <v>858892</v>
      </c>
      <c r="I16" s="49">
        <v>312000</v>
      </c>
    </row>
    <row r="17" spans="1:9" ht="54.75" customHeight="1">
      <c r="A17" s="84"/>
      <c r="B17" s="100" t="s">
        <v>72</v>
      </c>
      <c r="C17" s="107"/>
      <c r="D17" s="107"/>
      <c r="E17" s="95"/>
      <c r="F17" s="95"/>
      <c r="G17" s="51" t="s">
        <v>43</v>
      </c>
      <c r="H17" s="49">
        <v>1973129</v>
      </c>
      <c r="I17" s="49">
        <v>499000</v>
      </c>
    </row>
    <row r="18" spans="1:9" ht="23.25" customHeight="1">
      <c r="A18" s="84"/>
      <c r="B18" s="105"/>
      <c r="C18" s="107"/>
      <c r="D18" s="107"/>
      <c r="E18" s="95"/>
      <c r="F18" s="95"/>
      <c r="G18" s="47" t="s">
        <v>58</v>
      </c>
      <c r="H18" s="49">
        <f>SUM(H19:H22)</f>
        <v>5097635</v>
      </c>
      <c r="I18" s="49">
        <f>SUM(I19:I22)</f>
        <v>0</v>
      </c>
    </row>
    <row r="19" spans="1:9" ht="21" customHeight="1">
      <c r="A19" s="84"/>
      <c r="B19" s="105"/>
      <c r="C19" s="107"/>
      <c r="D19" s="107"/>
      <c r="E19" s="95"/>
      <c r="F19" s="95"/>
      <c r="G19" s="50" t="s">
        <v>41</v>
      </c>
      <c r="H19" s="49">
        <v>0</v>
      </c>
      <c r="I19" s="49">
        <v>0</v>
      </c>
    </row>
    <row r="20" spans="1:9" ht="20.25" customHeight="1">
      <c r="A20" s="84"/>
      <c r="B20" s="105"/>
      <c r="C20" s="107"/>
      <c r="D20" s="107"/>
      <c r="E20" s="95"/>
      <c r="F20" s="95"/>
      <c r="G20" s="50" t="s">
        <v>42</v>
      </c>
      <c r="H20" s="49">
        <v>1546004</v>
      </c>
      <c r="I20" s="49">
        <v>0</v>
      </c>
    </row>
    <row r="21" spans="1:9" ht="25.5">
      <c r="A21" s="84"/>
      <c r="B21" s="105"/>
      <c r="C21" s="107"/>
      <c r="D21" s="107"/>
      <c r="E21" s="95"/>
      <c r="F21" s="95"/>
      <c r="G21" s="51" t="s">
        <v>43</v>
      </c>
      <c r="H21" s="49">
        <v>3551631</v>
      </c>
      <c r="I21" s="49">
        <v>0</v>
      </c>
    </row>
    <row r="22" spans="1:9" ht="42.75" customHeight="1">
      <c r="A22" s="85"/>
      <c r="B22" s="106"/>
      <c r="C22" s="108"/>
      <c r="D22" s="108"/>
      <c r="E22" s="96"/>
      <c r="F22" s="96"/>
      <c r="G22" s="24" t="s">
        <v>62</v>
      </c>
      <c r="H22" s="49">
        <v>0</v>
      </c>
      <c r="I22" s="49">
        <v>0</v>
      </c>
    </row>
    <row r="23" spans="1:9" ht="12.75" customHeight="1">
      <c r="A23" s="118" t="s">
        <v>6</v>
      </c>
      <c r="B23" s="122" t="s">
        <v>80</v>
      </c>
      <c r="C23" s="100" t="s">
        <v>81</v>
      </c>
      <c r="D23" s="100" t="s">
        <v>82</v>
      </c>
      <c r="E23" s="86">
        <v>600</v>
      </c>
      <c r="F23" s="86">
        <v>60014</v>
      </c>
      <c r="G23" s="47" t="s">
        <v>48</v>
      </c>
      <c r="H23" s="49">
        <f>SUM(H28+H24)</f>
        <v>7535537</v>
      </c>
      <c r="I23" s="49">
        <f>SUM(I28+I24)</f>
        <v>2560822</v>
      </c>
    </row>
    <row r="24" spans="1:9" ht="12.75">
      <c r="A24" s="118"/>
      <c r="B24" s="113"/>
      <c r="C24" s="103"/>
      <c r="D24" s="103"/>
      <c r="E24" s="87"/>
      <c r="F24" s="87"/>
      <c r="G24" s="47" t="s">
        <v>57</v>
      </c>
      <c r="H24" s="49">
        <f>SUM(H26:H27)</f>
        <v>0</v>
      </c>
      <c r="I24" s="49">
        <f>SUM(I26:I27)</f>
        <v>0</v>
      </c>
    </row>
    <row r="25" spans="1:9" ht="12.75">
      <c r="A25" s="118"/>
      <c r="B25" s="113"/>
      <c r="C25" s="103"/>
      <c r="D25" s="103"/>
      <c r="E25" s="87"/>
      <c r="F25" s="87"/>
      <c r="G25" s="50" t="s">
        <v>41</v>
      </c>
      <c r="H25" s="49">
        <v>0</v>
      </c>
      <c r="I25" s="49">
        <v>0</v>
      </c>
    </row>
    <row r="26" spans="1:9" ht="16.5" customHeight="1">
      <c r="A26" s="118"/>
      <c r="B26" s="113"/>
      <c r="C26" s="103"/>
      <c r="D26" s="103"/>
      <c r="E26" s="87"/>
      <c r="F26" s="87"/>
      <c r="G26" s="50" t="s">
        <v>42</v>
      </c>
      <c r="H26" s="49">
        <v>0</v>
      </c>
      <c r="I26" s="49">
        <v>0</v>
      </c>
    </row>
    <row r="27" spans="1:9" ht="28.5" customHeight="1">
      <c r="A27" s="118"/>
      <c r="B27" s="98" t="s">
        <v>76</v>
      </c>
      <c r="C27" s="103"/>
      <c r="D27" s="103"/>
      <c r="E27" s="103"/>
      <c r="F27" s="103"/>
      <c r="G27" s="51" t="s">
        <v>43</v>
      </c>
      <c r="H27" s="49">
        <v>0</v>
      </c>
      <c r="I27" s="49">
        <v>0</v>
      </c>
    </row>
    <row r="28" spans="1:9" ht="13.5" customHeight="1">
      <c r="A28" s="118"/>
      <c r="B28" s="113"/>
      <c r="C28" s="103"/>
      <c r="D28" s="103"/>
      <c r="E28" s="103"/>
      <c r="F28" s="103"/>
      <c r="G28" s="47" t="s">
        <v>58</v>
      </c>
      <c r="H28" s="49">
        <f>SUM(H29:H32)</f>
        <v>7535537</v>
      </c>
      <c r="I28" s="49">
        <f>SUM(I29:I32)</f>
        <v>2560822</v>
      </c>
    </row>
    <row r="29" spans="1:9" ht="54" customHeight="1">
      <c r="A29" s="118"/>
      <c r="B29" s="24" t="s">
        <v>77</v>
      </c>
      <c r="C29" s="103"/>
      <c r="D29" s="103"/>
      <c r="E29" s="103"/>
      <c r="F29" s="103"/>
      <c r="G29" s="50" t="s">
        <v>41</v>
      </c>
      <c r="H29" s="49">
        <v>3092099</v>
      </c>
      <c r="I29" s="49">
        <v>1024328</v>
      </c>
    </row>
    <row r="30" spans="1:9" ht="29.25" customHeight="1">
      <c r="A30" s="118"/>
      <c r="B30" s="24" t="s">
        <v>78</v>
      </c>
      <c r="C30" s="103"/>
      <c r="D30" s="103"/>
      <c r="E30" s="103"/>
      <c r="F30" s="103"/>
      <c r="G30" s="50" t="s">
        <v>42</v>
      </c>
      <c r="H30" s="49">
        <v>0</v>
      </c>
      <c r="I30" s="49">
        <v>0</v>
      </c>
    </row>
    <row r="31" spans="1:9" ht="50.25" customHeight="1">
      <c r="A31" s="118"/>
      <c r="B31" s="100" t="s">
        <v>79</v>
      </c>
      <c r="C31" s="103"/>
      <c r="D31" s="103"/>
      <c r="E31" s="103"/>
      <c r="F31" s="103"/>
      <c r="G31" s="51" t="s">
        <v>43</v>
      </c>
      <c r="H31" s="49">
        <v>4443438</v>
      </c>
      <c r="I31" s="49">
        <v>1536494</v>
      </c>
    </row>
    <row r="32" spans="1:9" ht="42" customHeight="1">
      <c r="A32" s="118"/>
      <c r="B32" s="106"/>
      <c r="C32" s="104"/>
      <c r="D32" s="104"/>
      <c r="E32" s="104"/>
      <c r="F32" s="104"/>
      <c r="G32" s="24" t="s">
        <v>62</v>
      </c>
      <c r="H32" s="49">
        <v>0</v>
      </c>
      <c r="I32" s="49">
        <v>0</v>
      </c>
    </row>
    <row r="33" spans="1:9" ht="53.25" customHeight="1">
      <c r="A33" s="60" t="s">
        <v>7</v>
      </c>
      <c r="B33" s="48" t="s">
        <v>84</v>
      </c>
      <c r="C33" s="100" t="s">
        <v>93</v>
      </c>
      <c r="D33" s="100" t="s">
        <v>67</v>
      </c>
      <c r="E33" s="86">
        <v>720</v>
      </c>
      <c r="F33" s="86">
        <v>72095</v>
      </c>
      <c r="G33" s="47" t="s">
        <v>48</v>
      </c>
      <c r="H33" s="52">
        <f>SUM(H34+H38)</f>
        <v>337984</v>
      </c>
      <c r="I33" s="52">
        <f>SUM(I34+I38)</f>
        <v>284600</v>
      </c>
    </row>
    <row r="34" spans="1:9" ht="49.5" customHeight="1">
      <c r="A34" s="111"/>
      <c r="B34" s="97" t="s">
        <v>87</v>
      </c>
      <c r="C34" s="107"/>
      <c r="D34" s="107"/>
      <c r="E34" s="105"/>
      <c r="F34" s="105"/>
      <c r="G34" s="47" t="s">
        <v>57</v>
      </c>
      <c r="H34" s="52">
        <f>SUM(H35:H37)</f>
        <v>0</v>
      </c>
      <c r="I34" s="52">
        <f>SUM(I35:I37)</f>
        <v>0</v>
      </c>
    </row>
    <row r="35" spans="1:9" ht="15.75" customHeight="1">
      <c r="A35" s="111"/>
      <c r="B35" s="98"/>
      <c r="C35" s="107"/>
      <c r="D35" s="107"/>
      <c r="E35" s="105"/>
      <c r="F35" s="105"/>
      <c r="G35" s="50" t="s">
        <v>41</v>
      </c>
      <c r="H35" s="52">
        <v>0</v>
      </c>
      <c r="I35" s="52">
        <v>0</v>
      </c>
    </row>
    <row r="36" spans="1:9" ht="45.75" customHeight="1">
      <c r="A36" s="111"/>
      <c r="B36" s="97" t="s">
        <v>83</v>
      </c>
      <c r="C36" s="107"/>
      <c r="D36" s="107"/>
      <c r="E36" s="105"/>
      <c r="F36" s="105"/>
      <c r="G36" s="51" t="s">
        <v>42</v>
      </c>
      <c r="H36" s="52">
        <v>0</v>
      </c>
      <c r="I36" s="52">
        <v>0</v>
      </c>
    </row>
    <row r="37" spans="1:9" ht="29.25" customHeight="1">
      <c r="A37" s="111"/>
      <c r="B37" s="98"/>
      <c r="C37" s="107"/>
      <c r="D37" s="107"/>
      <c r="E37" s="105"/>
      <c r="F37" s="105"/>
      <c r="G37" s="51" t="s">
        <v>43</v>
      </c>
      <c r="H37" s="52">
        <v>0</v>
      </c>
      <c r="I37" s="52">
        <v>0</v>
      </c>
    </row>
    <row r="38" spans="1:9" ht="14.25" customHeight="1">
      <c r="A38" s="111"/>
      <c r="B38" s="98"/>
      <c r="C38" s="107"/>
      <c r="D38" s="107"/>
      <c r="E38" s="105"/>
      <c r="F38" s="105"/>
      <c r="G38" s="47" t="s">
        <v>58</v>
      </c>
      <c r="H38" s="52">
        <f>SUM(H39:H42)</f>
        <v>337984</v>
      </c>
      <c r="I38" s="52">
        <f>SUM(I39:I42)</f>
        <v>284600</v>
      </c>
    </row>
    <row r="39" spans="1:9" ht="42" customHeight="1">
      <c r="A39" s="111"/>
      <c r="B39" s="100"/>
      <c r="C39" s="107"/>
      <c r="D39" s="107"/>
      <c r="E39" s="105"/>
      <c r="F39" s="105"/>
      <c r="G39" s="50" t="s">
        <v>41</v>
      </c>
      <c r="H39" s="52">
        <v>69018</v>
      </c>
      <c r="I39" s="52">
        <v>59391</v>
      </c>
    </row>
    <row r="40" spans="1:9" ht="12.75">
      <c r="A40" s="111"/>
      <c r="B40" s="101"/>
      <c r="C40" s="107"/>
      <c r="D40" s="107"/>
      <c r="E40" s="105"/>
      <c r="F40" s="105"/>
      <c r="G40" s="50" t="s">
        <v>42</v>
      </c>
      <c r="H40" s="52">
        <v>0</v>
      </c>
      <c r="I40" s="52">
        <v>0</v>
      </c>
    </row>
    <row r="41" spans="1:9" ht="27" customHeight="1">
      <c r="A41" s="111"/>
      <c r="B41" s="101"/>
      <c r="C41" s="107"/>
      <c r="D41" s="107"/>
      <c r="E41" s="105"/>
      <c r="F41" s="105"/>
      <c r="G41" s="51" t="s">
        <v>43</v>
      </c>
      <c r="H41" s="52">
        <v>268966</v>
      </c>
      <c r="I41" s="52">
        <v>225209</v>
      </c>
    </row>
    <row r="42" spans="1:9" ht="39" customHeight="1">
      <c r="A42" s="111"/>
      <c r="B42" s="108"/>
      <c r="C42" s="108"/>
      <c r="D42" s="108"/>
      <c r="E42" s="106"/>
      <c r="F42" s="106"/>
      <c r="G42" s="24" t="s">
        <v>62</v>
      </c>
      <c r="H42" s="52">
        <v>0</v>
      </c>
      <c r="I42" s="52">
        <v>0</v>
      </c>
    </row>
    <row r="43" spans="1:9" ht="12.75">
      <c r="A43" s="111" t="s">
        <v>0</v>
      </c>
      <c r="B43" s="97" t="s">
        <v>106</v>
      </c>
      <c r="C43" s="98" t="s">
        <v>94</v>
      </c>
      <c r="D43" s="98" t="s">
        <v>67</v>
      </c>
      <c r="E43" s="98">
        <v>720</v>
      </c>
      <c r="F43" s="98">
        <v>72095</v>
      </c>
      <c r="G43" s="47" t="s">
        <v>48</v>
      </c>
      <c r="H43" s="52">
        <f>SUM(H48+H44)</f>
        <v>887567</v>
      </c>
      <c r="I43" s="52">
        <f>SUM(I48+I44)</f>
        <v>886567</v>
      </c>
    </row>
    <row r="44" spans="1:9" ht="12.75">
      <c r="A44" s="111"/>
      <c r="B44" s="98"/>
      <c r="C44" s="98"/>
      <c r="D44" s="98"/>
      <c r="E44" s="98"/>
      <c r="F44" s="98"/>
      <c r="G44" s="47" t="s">
        <v>57</v>
      </c>
      <c r="H44" s="52">
        <f>SUM(H45:H47)</f>
        <v>0</v>
      </c>
      <c r="I44" s="52">
        <f>SUM(I45:I47)</f>
        <v>0</v>
      </c>
    </row>
    <row r="45" spans="1:9" ht="12.75">
      <c r="A45" s="111"/>
      <c r="B45" s="98"/>
      <c r="C45" s="98"/>
      <c r="D45" s="98"/>
      <c r="E45" s="98"/>
      <c r="F45" s="98"/>
      <c r="G45" s="50" t="s">
        <v>41</v>
      </c>
      <c r="H45" s="52">
        <v>0</v>
      </c>
      <c r="I45" s="52">
        <v>0</v>
      </c>
    </row>
    <row r="46" spans="1:9" ht="13.5" customHeight="1">
      <c r="A46" s="111"/>
      <c r="B46" s="98"/>
      <c r="C46" s="98"/>
      <c r="D46" s="98"/>
      <c r="E46" s="98"/>
      <c r="F46" s="98"/>
      <c r="G46" s="50" t="s">
        <v>42</v>
      </c>
      <c r="H46" s="52">
        <v>0</v>
      </c>
      <c r="I46" s="52">
        <v>0</v>
      </c>
    </row>
    <row r="47" spans="1:9" ht="40.5" customHeight="1">
      <c r="A47" s="111"/>
      <c r="B47" s="24" t="s">
        <v>87</v>
      </c>
      <c r="C47" s="98"/>
      <c r="D47" s="98"/>
      <c r="E47" s="98"/>
      <c r="F47" s="98"/>
      <c r="G47" s="51" t="s">
        <v>43</v>
      </c>
      <c r="H47" s="52">
        <v>0</v>
      </c>
      <c r="I47" s="52">
        <v>0</v>
      </c>
    </row>
    <row r="48" spans="1:9" ht="42" customHeight="1">
      <c r="A48" s="111"/>
      <c r="B48" s="24" t="s">
        <v>85</v>
      </c>
      <c r="C48" s="98"/>
      <c r="D48" s="98"/>
      <c r="E48" s="98"/>
      <c r="F48" s="98"/>
      <c r="G48" s="47" t="s">
        <v>58</v>
      </c>
      <c r="H48" s="52">
        <f>SUM(H49:H52)</f>
        <v>887567</v>
      </c>
      <c r="I48" s="52">
        <f>SUM(I49:I52)</f>
        <v>886567</v>
      </c>
    </row>
    <row r="49" spans="1:9" ht="79.5" customHeight="1">
      <c r="A49" s="111"/>
      <c r="B49" s="98" t="s">
        <v>86</v>
      </c>
      <c r="C49" s="98"/>
      <c r="D49" s="98"/>
      <c r="E49" s="98"/>
      <c r="F49" s="98"/>
      <c r="G49" s="51" t="s">
        <v>41</v>
      </c>
      <c r="H49" s="52">
        <v>181286</v>
      </c>
      <c r="I49" s="52">
        <v>180286</v>
      </c>
    </row>
    <row r="50" spans="1:9" ht="17.25" customHeight="1">
      <c r="A50" s="111"/>
      <c r="B50" s="98"/>
      <c r="C50" s="98"/>
      <c r="D50" s="98"/>
      <c r="E50" s="98"/>
      <c r="F50" s="98"/>
      <c r="G50" s="50" t="s">
        <v>42</v>
      </c>
      <c r="H50" s="52">
        <v>0</v>
      </c>
      <c r="I50" s="52">
        <v>0</v>
      </c>
    </row>
    <row r="51" spans="1:9" ht="25.5">
      <c r="A51" s="111"/>
      <c r="B51" s="98"/>
      <c r="C51" s="98"/>
      <c r="D51" s="98"/>
      <c r="E51" s="98"/>
      <c r="F51" s="98"/>
      <c r="G51" s="51" t="s">
        <v>43</v>
      </c>
      <c r="H51" s="52">
        <v>706281</v>
      </c>
      <c r="I51" s="52">
        <v>706281</v>
      </c>
    </row>
    <row r="52" spans="1:9" ht="51">
      <c r="A52" s="111"/>
      <c r="B52" s="98"/>
      <c r="C52" s="98"/>
      <c r="D52" s="98"/>
      <c r="E52" s="98"/>
      <c r="F52" s="98"/>
      <c r="G52" s="24" t="s">
        <v>62</v>
      </c>
      <c r="H52" s="52">
        <v>0</v>
      </c>
      <c r="I52" s="52">
        <v>0</v>
      </c>
    </row>
    <row r="53" spans="1:9" ht="12.75">
      <c r="A53" s="118" t="s">
        <v>74</v>
      </c>
      <c r="B53" s="99" t="s">
        <v>99</v>
      </c>
      <c r="C53" s="98" t="s">
        <v>95</v>
      </c>
      <c r="D53" s="98" t="s">
        <v>96</v>
      </c>
      <c r="E53" s="113">
        <v>801</v>
      </c>
      <c r="F53" s="113">
        <v>80195</v>
      </c>
      <c r="G53" s="47" t="s">
        <v>48</v>
      </c>
      <c r="H53" s="52">
        <f>SUM(H58+H54)</f>
        <v>4727419</v>
      </c>
      <c r="I53" s="52">
        <f>SUM(I58+I54)</f>
        <v>1589934</v>
      </c>
    </row>
    <row r="54" spans="1:9" ht="12.75">
      <c r="A54" s="118"/>
      <c r="B54" s="99"/>
      <c r="C54" s="112"/>
      <c r="D54" s="112"/>
      <c r="E54" s="112"/>
      <c r="F54" s="112"/>
      <c r="G54" s="47" t="s">
        <v>57</v>
      </c>
      <c r="H54" s="52">
        <f>SUM(H55:H57)</f>
        <v>0</v>
      </c>
      <c r="I54" s="52">
        <f>SUM(I55:I57)</f>
        <v>0</v>
      </c>
    </row>
    <row r="55" spans="1:9" ht="12.75">
      <c r="A55" s="118"/>
      <c r="B55" s="99"/>
      <c r="C55" s="112"/>
      <c r="D55" s="112"/>
      <c r="E55" s="112"/>
      <c r="F55" s="112"/>
      <c r="G55" s="50" t="s">
        <v>41</v>
      </c>
      <c r="H55" s="52">
        <v>0</v>
      </c>
      <c r="I55" s="52">
        <v>0</v>
      </c>
    </row>
    <row r="56" spans="1:9" ht="12.75">
      <c r="A56" s="118"/>
      <c r="B56" s="99"/>
      <c r="C56" s="112"/>
      <c r="D56" s="112"/>
      <c r="E56" s="112"/>
      <c r="F56" s="112"/>
      <c r="G56" s="50" t="s">
        <v>42</v>
      </c>
      <c r="H56" s="52">
        <v>0</v>
      </c>
      <c r="I56" s="52">
        <v>0</v>
      </c>
    </row>
    <row r="57" spans="1:9" ht="32.25" customHeight="1">
      <c r="A57" s="118"/>
      <c r="B57" s="99"/>
      <c r="C57" s="112"/>
      <c r="D57" s="112"/>
      <c r="E57" s="112"/>
      <c r="F57" s="112"/>
      <c r="G57" s="51" t="s">
        <v>43</v>
      </c>
      <c r="H57" s="52">
        <v>0</v>
      </c>
      <c r="I57" s="52">
        <v>0</v>
      </c>
    </row>
    <row r="58" spans="1:9" ht="12.75">
      <c r="A58" s="118"/>
      <c r="B58" s="99"/>
      <c r="C58" s="112"/>
      <c r="D58" s="112"/>
      <c r="E58" s="112"/>
      <c r="F58" s="112"/>
      <c r="G58" s="47" t="s">
        <v>58</v>
      </c>
      <c r="H58" s="52">
        <f>SUM(H59:H63)</f>
        <v>4727419</v>
      </c>
      <c r="I58" s="52">
        <f>SUM(I59:I63)</f>
        <v>1589934</v>
      </c>
    </row>
    <row r="59" spans="1:9" ht="12.75">
      <c r="A59" s="118"/>
      <c r="B59" s="99"/>
      <c r="C59" s="112"/>
      <c r="D59" s="112"/>
      <c r="E59" s="112"/>
      <c r="F59" s="112"/>
      <c r="G59" s="50" t="s">
        <v>41</v>
      </c>
      <c r="H59" s="52">
        <v>1919992</v>
      </c>
      <c r="I59" s="52">
        <v>635974</v>
      </c>
    </row>
    <row r="60" spans="1:9" ht="12.75">
      <c r="A60" s="118"/>
      <c r="B60" s="99"/>
      <c r="C60" s="112"/>
      <c r="D60" s="112"/>
      <c r="E60" s="112"/>
      <c r="F60" s="112"/>
      <c r="G60" s="50" t="s">
        <v>42</v>
      </c>
      <c r="H60" s="52">
        <v>0</v>
      </c>
      <c r="I60" s="52">
        <v>0</v>
      </c>
    </row>
    <row r="61" spans="1:9" ht="25.5">
      <c r="A61" s="118"/>
      <c r="B61" s="99"/>
      <c r="C61" s="112"/>
      <c r="D61" s="112"/>
      <c r="E61" s="112"/>
      <c r="F61" s="112"/>
      <c r="G61" s="51" t="s">
        <v>43</v>
      </c>
      <c r="H61" s="52">
        <v>2807427</v>
      </c>
      <c r="I61" s="52">
        <v>953960</v>
      </c>
    </row>
    <row r="62" spans="1:9" ht="14.25" customHeight="1">
      <c r="A62" s="118"/>
      <c r="B62" s="99"/>
      <c r="C62" s="112"/>
      <c r="D62" s="112"/>
      <c r="E62" s="112"/>
      <c r="F62" s="112"/>
      <c r="G62" s="98" t="s">
        <v>62</v>
      </c>
      <c r="H62" s="110">
        <v>0</v>
      </c>
      <c r="I62" s="110">
        <v>0</v>
      </c>
    </row>
    <row r="63" spans="1:9" ht="42.75" customHeight="1">
      <c r="A63" s="118"/>
      <c r="B63" s="99"/>
      <c r="C63" s="112"/>
      <c r="D63" s="112"/>
      <c r="E63" s="112"/>
      <c r="F63" s="112"/>
      <c r="G63" s="113"/>
      <c r="H63" s="98"/>
      <c r="I63" s="98"/>
    </row>
    <row r="64" spans="1:9" ht="21" customHeight="1">
      <c r="A64" s="83" t="s">
        <v>75</v>
      </c>
      <c r="B64" s="100" t="s">
        <v>109</v>
      </c>
      <c r="C64" s="100" t="s">
        <v>94</v>
      </c>
      <c r="D64" s="98" t="s">
        <v>67</v>
      </c>
      <c r="E64" s="86">
        <v>853</v>
      </c>
      <c r="F64" s="86">
        <v>85395</v>
      </c>
      <c r="G64" s="47" t="s">
        <v>48</v>
      </c>
      <c r="H64" s="52">
        <f>SUM(H69+H65)</f>
        <v>46567</v>
      </c>
      <c r="I64" s="52">
        <f>SUM(I69+I65)</f>
        <v>23693</v>
      </c>
    </row>
    <row r="65" spans="1:9" ht="21" customHeight="1">
      <c r="A65" s="84"/>
      <c r="B65" s="101"/>
      <c r="C65" s="101"/>
      <c r="D65" s="98"/>
      <c r="E65" s="87"/>
      <c r="F65" s="87"/>
      <c r="G65" s="47" t="s">
        <v>57</v>
      </c>
      <c r="H65" s="52">
        <f>SUM(H66:H68)</f>
        <v>46567</v>
      </c>
      <c r="I65" s="52">
        <f>SUM(I66:I68)</f>
        <v>23693</v>
      </c>
    </row>
    <row r="66" spans="1:9" ht="18" customHeight="1">
      <c r="A66" s="84"/>
      <c r="B66" s="101"/>
      <c r="C66" s="101"/>
      <c r="D66" s="98"/>
      <c r="E66" s="87"/>
      <c r="F66" s="87"/>
      <c r="G66" s="50" t="s">
        <v>41</v>
      </c>
      <c r="H66" s="52">
        <v>0</v>
      </c>
      <c r="I66" s="52">
        <v>0</v>
      </c>
    </row>
    <row r="67" spans="1:13" ht="18" customHeight="1">
      <c r="A67" s="84"/>
      <c r="B67" s="101"/>
      <c r="C67" s="101"/>
      <c r="D67" s="98"/>
      <c r="E67" s="87"/>
      <c r="F67" s="87"/>
      <c r="G67" s="50" t="s">
        <v>42</v>
      </c>
      <c r="H67" s="52">
        <v>6985</v>
      </c>
      <c r="I67" s="52">
        <v>3554</v>
      </c>
      <c r="M67" s="67"/>
    </row>
    <row r="68" spans="1:9" ht="24.75" customHeight="1">
      <c r="A68" s="84"/>
      <c r="B68" s="101"/>
      <c r="C68" s="101"/>
      <c r="D68" s="98"/>
      <c r="E68" s="87"/>
      <c r="F68" s="87"/>
      <c r="G68" s="51" t="s">
        <v>43</v>
      </c>
      <c r="H68" s="52">
        <v>39582</v>
      </c>
      <c r="I68" s="52">
        <v>20139</v>
      </c>
    </row>
    <row r="69" spans="1:9" ht="23.25" customHeight="1">
      <c r="A69" s="84"/>
      <c r="B69" s="101"/>
      <c r="C69" s="101"/>
      <c r="D69" s="98"/>
      <c r="E69" s="87"/>
      <c r="F69" s="87"/>
      <c r="G69" s="47" t="s">
        <v>58</v>
      </c>
      <c r="H69" s="52">
        <v>0</v>
      </c>
      <c r="I69" s="52">
        <v>0</v>
      </c>
    </row>
    <row r="70" spans="1:9" ht="19.5" customHeight="1">
      <c r="A70" s="84"/>
      <c r="B70" s="101"/>
      <c r="C70" s="101"/>
      <c r="D70" s="98"/>
      <c r="E70" s="87"/>
      <c r="F70" s="87"/>
      <c r="G70" s="50" t="s">
        <v>41</v>
      </c>
      <c r="H70" s="52">
        <v>0</v>
      </c>
      <c r="I70" s="52">
        <v>0</v>
      </c>
    </row>
    <row r="71" spans="1:9" ht="22.5" customHeight="1">
      <c r="A71" s="84"/>
      <c r="B71" s="101"/>
      <c r="C71" s="101"/>
      <c r="D71" s="98"/>
      <c r="E71" s="87"/>
      <c r="F71" s="87"/>
      <c r="G71" s="50" t="s">
        <v>42</v>
      </c>
      <c r="H71" s="52">
        <v>0</v>
      </c>
      <c r="I71" s="52">
        <v>0</v>
      </c>
    </row>
    <row r="72" spans="1:9" ht="28.5" customHeight="1">
      <c r="A72" s="84"/>
      <c r="B72" s="101"/>
      <c r="C72" s="101"/>
      <c r="D72" s="98"/>
      <c r="E72" s="87"/>
      <c r="F72" s="87"/>
      <c r="G72" s="51" t="s">
        <v>43</v>
      </c>
      <c r="H72" s="52">
        <v>0</v>
      </c>
      <c r="I72" s="52">
        <v>0</v>
      </c>
    </row>
    <row r="73" spans="1:9" ht="40.5" customHeight="1">
      <c r="A73" s="85"/>
      <c r="B73" s="102"/>
      <c r="C73" s="102"/>
      <c r="D73" s="98"/>
      <c r="E73" s="88"/>
      <c r="F73" s="88"/>
      <c r="G73" s="24" t="s">
        <v>62</v>
      </c>
      <c r="H73" s="52">
        <v>0</v>
      </c>
      <c r="I73" s="52">
        <v>0</v>
      </c>
    </row>
    <row r="74" spans="1:13" ht="16.5" customHeight="1">
      <c r="A74" s="83" t="s">
        <v>105</v>
      </c>
      <c r="B74" s="100" t="s">
        <v>110</v>
      </c>
      <c r="C74" s="100" t="s">
        <v>94</v>
      </c>
      <c r="D74" s="98" t="s">
        <v>67</v>
      </c>
      <c r="E74" s="86">
        <v>750</v>
      </c>
      <c r="F74" s="86">
        <v>75075</v>
      </c>
      <c r="G74" s="47" t="s">
        <v>48</v>
      </c>
      <c r="H74" s="52">
        <f>SUM(H79+H75)</f>
        <v>137303</v>
      </c>
      <c r="I74" s="52">
        <f>SUM(I79+I75)</f>
        <v>90818</v>
      </c>
      <c r="M74" s="68"/>
    </row>
    <row r="75" spans="1:9" ht="18" customHeight="1">
      <c r="A75" s="84"/>
      <c r="B75" s="101"/>
      <c r="C75" s="101"/>
      <c r="D75" s="98"/>
      <c r="E75" s="87"/>
      <c r="F75" s="87"/>
      <c r="G75" s="47" t="s">
        <v>57</v>
      </c>
      <c r="H75" s="52">
        <f>SUM(H76:H78)</f>
        <v>137303</v>
      </c>
      <c r="I75" s="52">
        <f>SUM(I76:I78)</f>
        <v>90818</v>
      </c>
    </row>
    <row r="76" spans="1:9" ht="21.75" customHeight="1">
      <c r="A76" s="84"/>
      <c r="B76" s="101"/>
      <c r="C76" s="101"/>
      <c r="D76" s="98"/>
      <c r="E76" s="87"/>
      <c r="F76" s="87"/>
      <c r="G76" s="50" t="s">
        <v>41</v>
      </c>
      <c r="H76" s="52">
        <v>135432</v>
      </c>
      <c r="I76" s="52">
        <v>88947</v>
      </c>
    </row>
    <row r="77" spans="1:9" ht="22.5" customHeight="1">
      <c r="A77" s="84"/>
      <c r="B77" s="101"/>
      <c r="C77" s="101"/>
      <c r="D77" s="98"/>
      <c r="E77" s="87"/>
      <c r="F77" s="87"/>
      <c r="G77" s="50" t="s">
        <v>42</v>
      </c>
      <c r="H77" s="52">
        <v>0</v>
      </c>
      <c r="I77" s="52">
        <v>0</v>
      </c>
    </row>
    <row r="78" spans="1:9" ht="27.75" customHeight="1">
      <c r="A78" s="84"/>
      <c r="B78" s="101"/>
      <c r="C78" s="101"/>
      <c r="D78" s="98"/>
      <c r="E78" s="87"/>
      <c r="F78" s="87"/>
      <c r="G78" s="51" t="s">
        <v>43</v>
      </c>
      <c r="H78" s="52">
        <v>1871</v>
      </c>
      <c r="I78" s="52">
        <v>1871</v>
      </c>
    </row>
    <row r="79" spans="1:9" ht="19.5" customHeight="1">
      <c r="A79" s="84"/>
      <c r="B79" s="101"/>
      <c r="C79" s="101"/>
      <c r="D79" s="98"/>
      <c r="E79" s="87"/>
      <c r="F79" s="87"/>
      <c r="G79" s="47" t="s">
        <v>58</v>
      </c>
      <c r="H79" s="52">
        <v>0</v>
      </c>
      <c r="I79" s="52">
        <v>0</v>
      </c>
    </row>
    <row r="80" spans="1:9" ht="18" customHeight="1">
      <c r="A80" s="84"/>
      <c r="B80" s="101"/>
      <c r="C80" s="101"/>
      <c r="D80" s="98"/>
      <c r="E80" s="87"/>
      <c r="F80" s="87"/>
      <c r="G80" s="50" t="s">
        <v>41</v>
      </c>
      <c r="H80" s="52">
        <v>0</v>
      </c>
      <c r="I80" s="52">
        <v>0</v>
      </c>
    </row>
    <row r="81" spans="1:9" ht="18" customHeight="1">
      <c r="A81" s="84"/>
      <c r="B81" s="101"/>
      <c r="C81" s="101"/>
      <c r="D81" s="98"/>
      <c r="E81" s="87"/>
      <c r="F81" s="87"/>
      <c r="G81" s="50" t="s">
        <v>42</v>
      </c>
      <c r="H81" s="52">
        <v>0</v>
      </c>
      <c r="I81" s="52">
        <v>0</v>
      </c>
    </row>
    <row r="82" spans="1:9" ht="31.5" customHeight="1">
      <c r="A82" s="84"/>
      <c r="B82" s="101"/>
      <c r="C82" s="101"/>
      <c r="D82" s="98"/>
      <c r="E82" s="87"/>
      <c r="F82" s="87"/>
      <c r="G82" s="51" t="s">
        <v>43</v>
      </c>
      <c r="H82" s="52">
        <v>0</v>
      </c>
      <c r="I82" s="52">
        <v>0</v>
      </c>
    </row>
    <row r="83" spans="1:9" ht="47.25" customHeight="1">
      <c r="A83" s="85"/>
      <c r="B83" s="102"/>
      <c r="C83" s="102"/>
      <c r="D83" s="98"/>
      <c r="E83" s="88"/>
      <c r="F83" s="88"/>
      <c r="G83" s="24" t="s">
        <v>62</v>
      </c>
      <c r="H83" s="52">
        <v>0</v>
      </c>
      <c r="I83" s="52">
        <v>0</v>
      </c>
    </row>
    <row r="84" spans="1:9" ht="12.75">
      <c r="A84" s="111" t="s">
        <v>108</v>
      </c>
      <c r="B84" s="114" t="s">
        <v>111</v>
      </c>
      <c r="C84" s="98" t="s">
        <v>97</v>
      </c>
      <c r="D84" s="98" t="s">
        <v>98</v>
      </c>
      <c r="E84" s="98">
        <v>852</v>
      </c>
      <c r="F84" s="98">
        <v>85295</v>
      </c>
      <c r="G84" s="47" t="s">
        <v>48</v>
      </c>
      <c r="H84" s="52">
        <f>SUM(H89+H85)</f>
        <v>1715256</v>
      </c>
      <c r="I84" s="52">
        <f>SUM(I89+I85)</f>
        <v>1065183</v>
      </c>
    </row>
    <row r="85" spans="1:9" ht="12.75">
      <c r="A85" s="117"/>
      <c r="B85" s="114"/>
      <c r="C85" s="98"/>
      <c r="D85" s="98"/>
      <c r="E85" s="98"/>
      <c r="F85" s="98"/>
      <c r="G85" s="47" t="s">
        <v>57</v>
      </c>
      <c r="H85" s="52">
        <f>SUM(H86:H88)</f>
        <v>1660206</v>
      </c>
      <c r="I85" s="52">
        <f>SUM(I86:I88)</f>
        <v>1065183</v>
      </c>
    </row>
    <row r="86" spans="1:9" ht="12.75">
      <c r="A86" s="117"/>
      <c r="B86" s="114"/>
      <c r="C86" s="98"/>
      <c r="D86" s="98"/>
      <c r="E86" s="98"/>
      <c r="F86" s="98"/>
      <c r="G86" s="50" t="s">
        <v>41</v>
      </c>
      <c r="H86" s="52">
        <v>76546</v>
      </c>
      <c r="I86" s="52">
        <v>64476</v>
      </c>
    </row>
    <row r="87" spans="1:9" ht="16.5" customHeight="1">
      <c r="A87" s="117"/>
      <c r="B87" s="114"/>
      <c r="C87" s="98"/>
      <c r="D87" s="98"/>
      <c r="E87" s="98"/>
      <c r="F87" s="98"/>
      <c r="G87" s="50" t="s">
        <v>42</v>
      </c>
      <c r="H87" s="52">
        <v>76863</v>
      </c>
      <c r="I87" s="52">
        <v>50318</v>
      </c>
    </row>
    <row r="88" spans="1:9" ht="26.25" customHeight="1">
      <c r="A88" s="117"/>
      <c r="B88" s="24" t="s">
        <v>89</v>
      </c>
      <c r="C88" s="98"/>
      <c r="D88" s="98"/>
      <c r="E88" s="98"/>
      <c r="F88" s="98"/>
      <c r="G88" s="51" t="s">
        <v>43</v>
      </c>
      <c r="H88" s="52">
        <v>1506797</v>
      </c>
      <c r="I88" s="52">
        <v>950389</v>
      </c>
    </row>
    <row r="89" spans="1:9" ht="15.75" customHeight="1">
      <c r="A89" s="117"/>
      <c r="B89" s="24" t="s">
        <v>91</v>
      </c>
      <c r="C89" s="98"/>
      <c r="D89" s="98"/>
      <c r="E89" s="98"/>
      <c r="F89" s="98"/>
      <c r="G89" s="47" t="s">
        <v>58</v>
      </c>
      <c r="H89" s="52">
        <f>SUM(H90:H93)</f>
        <v>55050</v>
      </c>
      <c r="I89" s="52">
        <v>0</v>
      </c>
    </row>
    <row r="90" spans="1:9" ht="27.75" customHeight="1">
      <c r="A90" s="117"/>
      <c r="B90" s="24" t="s">
        <v>90</v>
      </c>
      <c r="C90" s="98"/>
      <c r="D90" s="98"/>
      <c r="E90" s="98"/>
      <c r="F90" s="98"/>
      <c r="G90" s="50" t="s">
        <v>41</v>
      </c>
      <c r="H90" s="52">
        <v>0</v>
      </c>
      <c r="I90" s="52">
        <v>0</v>
      </c>
    </row>
    <row r="91" spans="1:9" ht="12.75">
      <c r="A91" s="117"/>
      <c r="B91" s="98" t="s">
        <v>92</v>
      </c>
      <c r="C91" s="98"/>
      <c r="D91" s="98"/>
      <c r="E91" s="98"/>
      <c r="F91" s="98"/>
      <c r="G91" s="50" t="s">
        <v>42</v>
      </c>
      <c r="H91" s="52">
        <v>2768</v>
      </c>
      <c r="I91" s="52">
        <v>0</v>
      </c>
    </row>
    <row r="92" spans="1:9" ht="25.5">
      <c r="A92" s="117"/>
      <c r="B92" s="98"/>
      <c r="C92" s="98"/>
      <c r="D92" s="98"/>
      <c r="E92" s="98"/>
      <c r="F92" s="98"/>
      <c r="G92" s="51" t="s">
        <v>43</v>
      </c>
      <c r="H92" s="52">
        <v>52282</v>
      </c>
      <c r="I92" s="52">
        <v>0</v>
      </c>
    </row>
    <row r="93" spans="1:9" ht="38.25" customHeight="1">
      <c r="A93" s="117"/>
      <c r="B93" s="98"/>
      <c r="C93" s="98"/>
      <c r="D93" s="98"/>
      <c r="E93" s="98"/>
      <c r="F93" s="98"/>
      <c r="G93" s="24" t="s">
        <v>62</v>
      </c>
      <c r="H93" s="52">
        <v>0</v>
      </c>
      <c r="I93" s="52">
        <v>0</v>
      </c>
    </row>
    <row r="94" spans="1:9" ht="18.75" customHeight="1">
      <c r="A94" s="83" t="s">
        <v>112</v>
      </c>
      <c r="B94" s="125" t="s">
        <v>113</v>
      </c>
      <c r="C94" s="98">
        <v>2011</v>
      </c>
      <c r="D94" s="98" t="s">
        <v>118</v>
      </c>
      <c r="E94" s="128">
        <v>754</v>
      </c>
      <c r="F94" s="128">
        <v>75495</v>
      </c>
      <c r="G94" s="47" t="s">
        <v>48</v>
      </c>
      <c r="H94" s="52">
        <f>SUM(H99+H95)</f>
        <v>47900</v>
      </c>
      <c r="I94" s="52">
        <f>SUM(I99+I95)</f>
        <v>47900</v>
      </c>
    </row>
    <row r="95" spans="1:9" ht="15.75" customHeight="1">
      <c r="A95" s="95"/>
      <c r="B95" s="126"/>
      <c r="C95" s="98"/>
      <c r="D95" s="98"/>
      <c r="E95" s="129"/>
      <c r="F95" s="129"/>
      <c r="G95" s="47" t="s">
        <v>57</v>
      </c>
      <c r="H95" s="52">
        <f>SUM(H96:H98)</f>
        <v>47900</v>
      </c>
      <c r="I95" s="52">
        <f>SUM(I96:I98)</f>
        <v>47900</v>
      </c>
    </row>
    <row r="96" spans="1:9" ht="18.75" customHeight="1">
      <c r="A96" s="95"/>
      <c r="B96" s="126"/>
      <c r="C96" s="98"/>
      <c r="D96" s="98"/>
      <c r="E96" s="129"/>
      <c r="F96" s="129"/>
      <c r="G96" s="50" t="s">
        <v>41</v>
      </c>
      <c r="H96" s="52">
        <v>0</v>
      </c>
      <c r="I96" s="52">
        <v>0</v>
      </c>
    </row>
    <row r="97" spans="1:9" ht="17.25" customHeight="1">
      <c r="A97" s="95"/>
      <c r="B97" s="127"/>
      <c r="C97" s="98"/>
      <c r="D97" s="98"/>
      <c r="E97" s="129"/>
      <c r="F97" s="129"/>
      <c r="G97" s="50" t="s">
        <v>42</v>
      </c>
      <c r="H97" s="52">
        <v>7185</v>
      </c>
      <c r="I97" s="52">
        <v>7185</v>
      </c>
    </row>
    <row r="98" spans="1:9" ht="42.75" customHeight="1">
      <c r="A98" s="95"/>
      <c r="B98" s="24" t="s">
        <v>114</v>
      </c>
      <c r="C98" s="98"/>
      <c r="D98" s="98"/>
      <c r="E98" s="129"/>
      <c r="F98" s="129"/>
      <c r="G98" s="51" t="s">
        <v>43</v>
      </c>
      <c r="H98" s="52">
        <v>40715</v>
      </c>
      <c r="I98" s="52">
        <v>40715</v>
      </c>
    </row>
    <row r="99" spans="1:9" ht="22.5" customHeight="1">
      <c r="A99" s="95"/>
      <c r="B99" s="24" t="s">
        <v>116</v>
      </c>
      <c r="C99" s="98"/>
      <c r="D99" s="98"/>
      <c r="E99" s="129"/>
      <c r="F99" s="129"/>
      <c r="G99" s="47" t="s">
        <v>58</v>
      </c>
      <c r="H99" s="52">
        <f>SUM(H100:H103)</f>
        <v>0</v>
      </c>
      <c r="I99" s="52">
        <f>SUM(I100:I103)</f>
        <v>0</v>
      </c>
    </row>
    <row r="100" spans="1:9" ht="41.25" customHeight="1">
      <c r="A100" s="95"/>
      <c r="B100" s="24" t="s">
        <v>115</v>
      </c>
      <c r="C100" s="98"/>
      <c r="D100" s="98"/>
      <c r="E100" s="129"/>
      <c r="F100" s="129"/>
      <c r="G100" s="50" t="s">
        <v>41</v>
      </c>
      <c r="H100" s="52">
        <v>0</v>
      </c>
      <c r="I100" s="52">
        <v>0</v>
      </c>
    </row>
    <row r="101" spans="1:9" ht="16.5" customHeight="1">
      <c r="A101" s="95"/>
      <c r="B101" s="100" t="s">
        <v>117</v>
      </c>
      <c r="C101" s="98"/>
      <c r="D101" s="98"/>
      <c r="E101" s="129"/>
      <c r="F101" s="129"/>
      <c r="G101" s="50" t="s">
        <v>42</v>
      </c>
      <c r="H101" s="52">
        <v>0</v>
      </c>
      <c r="I101" s="52">
        <v>0</v>
      </c>
    </row>
    <row r="102" spans="1:9" ht="30.75" customHeight="1">
      <c r="A102" s="95"/>
      <c r="B102" s="101"/>
      <c r="C102" s="98"/>
      <c r="D102" s="98"/>
      <c r="E102" s="129"/>
      <c r="F102" s="129"/>
      <c r="G102" s="51" t="s">
        <v>43</v>
      </c>
      <c r="H102" s="52">
        <v>0</v>
      </c>
      <c r="I102" s="52">
        <v>0</v>
      </c>
    </row>
    <row r="103" spans="1:9" ht="40.5" customHeight="1">
      <c r="A103" s="96"/>
      <c r="B103" s="102"/>
      <c r="C103" s="98"/>
      <c r="D103" s="98"/>
      <c r="E103" s="130"/>
      <c r="F103" s="130"/>
      <c r="G103" s="24" t="s">
        <v>62</v>
      </c>
      <c r="H103" s="52">
        <v>0</v>
      </c>
      <c r="I103" s="52">
        <v>0</v>
      </c>
    </row>
    <row r="104" spans="1:9" s="21" customFormat="1" ht="12.75">
      <c r="A104" s="61"/>
      <c r="B104" s="53" t="s">
        <v>24</v>
      </c>
      <c r="C104" s="89"/>
      <c r="D104" s="90"/>
      <c r="E104" s="90"/>
      <c r="F104" s="90"/>
      <c r="G104" s="91"/>
      <c r="H104" s="54">
        <f>SUM(H111+H105)</f>
        <v>23365189</v>
      </c>
      <c r="I104" s="54">
        <f>SUM(I111+I105)</f>
        <v>7360517</v>
      </c>
    </row>
    <row r="105" spans="1:17" ht="12.75">
      <c r="A105" s="59"/>
      <c r="B105" s="47" t="s">
        <v>57</v>
      </c>
      <c r="C105" s="92"/>
      <c r="D105" s="93"/>
      <c r="E105" s="93"/>
      <c r="F105" s="93"/>
      <c r="G105" s="94"/>
      <c r="H105" s="52">
        <f>SUM(H106:H108)</f>
        <v>4723997</v>
      </c>
      <c r="I105" s="52">
        <f>SUM(I14+I65+I75+I85+I95)</f>
        <v>2038594</v>
      </c>
      <c r="J105" s="46"/>
      <c r="K105" s="46"/>
      <c r="Q105" s="67"/>
    </row>
    <row r="106" spans="1:9" ht="12.75">
      <c r="A106" s="59"/>
      <c r="B106" s="50" t="s">
        <v>41</v>
      </c>
      <c r="C106" s="92"/>
      <c r="D106" s="93"/>
      <c r="E106" s="93"/>
      <c r="F106" s="93"/>
      <c r="G106" s="94"/>
      <c r="H106" s="52">
        <f>SUM(H15+H25+H35+H45+H55+H66+H76+H86)</f>
        <v>211978</v>
      </c>
      <c r="I106" s="52">
        <f>SUM(I76+I86)</f>
        <v>153423</v>
      </c>
    </row>
    <row r="107" spans="1:9" ht="12.75">
      <c r="A107" s="59"/>
      <c r="B107" s="50" t="s">
        <v>42</v>
      </c>
      <c r="C107" s="92"/>
      <c r="D107" s="93"/>
      <c r="E107" s="93"/>
      <c r="F107" s="93"/>
      <c r="G107" s="94"/>
      <c r="H107" s="52">
        <f>SUM(H16+H26+H36+H46+H56+H67+H87+H97)</f>
        <v>949925</v>
      </c>
      <c r="I107" s="52">
        <f>SUM(I16+I67+I87+I97)</f>
        <v>373057</v>
      </c>
    </row>
    <row r="108" spans="1:9" ht="25.5">
      <c r="A108" s="59"/>
      <c r="B108" s="51" t="s">
        <v>43</v>
      </c>
      <c r="C108" s="92"/>
      <c r="D108" s="93"/>
      <c r="E108" s="93"/>
      <c r="F108" s="93"/>
      <c r="G108" s="94"/>
      <c r="H108" s="52">
        <f>SUM(H17+H27+H37+H47+H57+H68+H78+H88+H98)</f>
        <v>3562094</v>
      </c>
      <c r="I108" s="52">
        <f>SUM(I17+I68+I78+I88+I98)</f>
        <v>1512114</v>
      </c>
    </row>
    <row r="109" spans="1:9" ht="39.75" customHeight="1">
      <c r="A109" s="59"/>
      <c r="B109" s="24" t="s">
        <v>62</v>
      </c>
      <c r="C109" s="92"/>
      <c r="D109" s="93"/>
      <c r="E109" s="93"/>
      <c r="F109" s="93"/>
      <c r="G109" s="94"/>
      <c r="H109" s="52">
        <v>0</v>
      </c>
      <c r="I109" s="52">
        <f>SUM(I17)</f>
        <v>499000</v>
      </c>
    </row>
    <row r="110" spans="1:9" ht="12.75" customHeight="1">
      <c r="A110" s="59"/>
      <c r="B110" s="55"/>
      <c r="C110" s="92"/>
      <c r="D110" s="93"/>
      <c r="E110" s="93"/>
      <c r="F110" s="93"/>
      <c r="G110" s="94"/>
      <c r="H110" s="52"/>
      <c r="I110" s="52"/>
    </row>
    <row r="111" spans="1:11" ht="12.75">
      <c r="A111" s="59"/>
      <c r="B111" s="25" t="s">
        <v>58</v>
      </c>
      <c r="C111" s="92"/>
      <c r="D111" s="93"/>
      <c r="E111" s="93"/>
      <c r="F111" s="93"/>
      <c r="G111" s="94"/>
      <c r="H111" s="52">
        <f>SUM(H112:H115)</f>
        <v>18641192</v>
      </c>
      <c r="I111" s="52">
        <f>SUM(I112:I114)</f>
        <v>5321923</v>
      </c>
      <c r="J111" s="46"/>
      <c r="K111" s="46"/>
    </row>
    <row r="112" spans="1:9" ht="12.75">
      <c r="A112" s="59"/>
      <c r="B112" s="56" t="s">
        <v>41</v>
      </c>
      <c r="C112" s="92"/>
      <c r="D112" s="93"/>
      <c r="E112" s="93"/>
      <c r="F112" s="93"/>
      <c r="G112" s="94"/>
      <c r="H112" s="52">
        <f>SUM(H19+H29+H39+H49+H59+H90)</f>
        <v>5262395</v>
      </c>
      <c r="I112" s="52">
        <f>SUM(I19+I29+I39+I49+I59+I90)</f>
        <v>1899979</v>
      </c>
    </row>
    <row r="113" spans="1:9" ht="12.75">
      <c r="A113" s="59"/>
      <c r="B113" s="56" t="s">
        <v>42</v>
      </c>
      <c r="C113" s="92"/>
      <c r="D113" s="115"/>
      <c r="E113" s="115"/>
      <c r="F113" s="115"/>
      <c r="G113" s="116"/>
      <c r="H113" s="52">
        <f>SUM(H20+H30+H50+H60+H91)</f>
        <v>1548772</v>
      </c>
      <c r="I113" s="52">
        <f>SUM(I20+I30+I50+I60+I71+I81+I91)</f>
        <v>0</v>
      </c>
    </row>
    <row r="114" spans="1:9" ht="25.5">
      <c r="A114" s="59"/>
      <c r="B114" s="57" t="s">
        <v>43</v>
      </c>
      <c r="C114" s="92"/>
      <c r="D114" s="115"/>
      <c r="E114" s="115"/>
      <c r="F114" s="115"/>
      <c r="G114" s="116"/>
      <c r="H114" s="52">
        <f>SUM(H21+H31+H41+H51+H61+H92)</f>
        <v>11830025</v>
      </c>
      <c r="I114" s="52">
        <f>SUM(I21+I31+I41+I51+I61+I92)</f>
        <v>3421944</v>
      </c>
    </row>
    <row r="115" spans="1:9" ht="41.25" customHeight="1">
      <c r="A115" s="59"/>
      <c r="B115" s="55" t="s">
        <v>62</v>
      </c>
      <c r="C115" s="98"/>
      <c r="D115" s="119"/>
      <c r="E115" s="119"/>
      <c r="F115" s="119"/>
      <c r="G115" s="119"/>
      <c r="H115" s="52">
        <v>0</v>
      </c>
      <c r="I115" s="52">
        <v>0</v>
      </c>
    </row>
    <row r="116" spans="1:9" ht="12.75">
      <c r="A116" s="58"/>
      <c r="B116" s="120"/>
      <c r="C116" s="121"/>
      <c r="D116" s="121"/>
      <c r="E116" s="121"/>
      <c r="F116" s="121"/>
      <c r="G116" s="121"/>
      <c r="H116" s="121"/>
      <c r="I116" s="121"/>
    </row>
  </sheetData>
  <sheetProtection/>
  <mergeCells count="86">
    <mergeCell ref="B94:B97"/>
    <mergeCell ref="C94:C103"/>
    <mergeCell ref="D94:D103"/>
    <mergeCell ref="E94:E103"/>
    <mergeCell ref="F94:F103"/>
    <mergeCell ref="B101:B103"/>
    <mergeCell ref="A13:A22"/>
    <mergeCell ref="I10:I11"/>
    <mergeCell ref="A7:I7"/>
    <mergeCell ref="A10:A11"/>
    <mergeCell ref="B10:B11"/>
    <mergeCell ref="C10:C11"/>
    <mergeCell ref="D10:D11"/>
    <mergeCell ref="E10:E11"/>
    <mergeCell ref="F10:F11"/>
    <mergeCell ref="G10:H10"/>
    <mergeCell ref="C114:G114"/>
    <mergeCell ref="C115:G115"/>
    <mergeCell ref="B116:I116"/>
    <mergeCell ref="B23:B26"/>
    <mergeCell ref="B27:B28"/>
    <mergeCell ref="A23:A32"/>
    <mergeCell ref="C107:G107"/>
    <mergeCell ref="C108:G108"/>
    <mergeCell ref="C109:G109"/>
    <mergeCell ref="C110:G110"/>
    <mergeCell ref="C112:G112"/>
    <mergeCell ref="C113:G113"/>
    <mergeCell ref="A84:A93"/>
    <mergeCell ref="G62:G63"/>
    <mergeCell ref="C84:C93"/>
    <mergeCell ref="D84:D93"/>
    <mergeCell ref="E84:E93"/>
    <mergeCell ref="F84:F93"/>
    <mergeCell ref="A53:A63"/>
    <mergeCell ref="B91:B93"/>
    <mergeCell ref="D33:D42"/>
    <mergeCell ref="C53:C63"/>
    <mergeCell ref="D53:D63"/>
    <mergeCell ref="E53:E63"/>
    <mergeCell ref="F53:F63"/>
    <mergeCell ref="B84:B87"/>
    <mergeCell ref="E33:E42"/>
    <mergeCell ref="F33:F42"/>
    <mergeCell ref="B39:B42"/>
    <mergeCell ref="C33:C42"/>
    <mergeCell ref="H62:H63"/>
    <mergeCell ref="A34:A42"/>
    <mergeCell ref="A43:A52"/>
    <mergeCell ref="B34:B35"/>
    <mergeCell ref="B36:B38"/>
    <mergeCell ref="I62:I63"/>
    <mergeCell ref="C43:C52"/>
    <mergeCell ref="D43:D52"/>
    <mergeCell ref="E43:E52"/>
    <mergeCell ref="F43:F52"/>
    <mergeCell ref="F23:F32"/>
    <mergeCell ref="C23:C32"/>
    <mergeCell ref="B17:B22"/>
    <mergeCell ref="C13:C22"/>
    <mergeCell ref="D13:D22"/>
    <mergeCell ref="E13:E22"/>
    <mergeCell ref="F13:F22"/>
    <mergeCell ref="D23:D32"/>
    <mergeCell ref="E23:E32"/>
    <mergeCell ref="B31:B32"/>
    <mergeCell ref="C111:G111"/>
    <mergeCell ref="B43:B46"/>
    <mergeCell ref="B53:B63"/>
    <mergeCell ref="B49:B52"/>
    <mergeCell ref="B64:B73"/>
    <mergeCell ref="C64:C73"/>
    <mergeCell ref="D64:D73"/>
    <mergeCell ref="B74:B83"/>
    <mergeCell ref="C74:C83"/>
    <mergeCell ref="D74:D83"/>
    <mergeCell ref="A64:A73"/>
    <mergeCell ref="E64:E73"/>
    <mergeCell ref="F64:F73"/>
    <mergeCell ref="C104:G104"/>
    <mergeCell ref="C105:G105"/>
    <mergeCell ref="C106:G106"/>
    <mergeCell ref="A74:A83"/>
    <mergeCell ref="E74:E83"/>
    <mergeCell ref="F74:F83"/>
    <mergeCell ref="A94:A103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portrait" paperSize="9" scale="75" r:id="rId1"/>
  <rowBreaks count="2" manualBreakCount="2">
    <brk id="35" max="8" man="1"/>
    <brk id="7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7">
      <selection activeCell="E39" sqref="E37:E39"/>
    </sheetView>
  </sheetViews>
  <sheetFormatPr defaultColWidth="9.00390625" defaultRowHeight="12.75"/>
  <cols>
    <col min="1" max="1" width="5.125" style="1" customWidth="1"/>
    <col min="2" max="2" width="9.00390625" style="1" customWidth="1"/>
    <col min="3" max="3" width="7.375" style="1" customWidth="1"/>
    <col min="4" max="4" width="12.875" style="1" customWidth="1"/>
    <col min="5" max="5" width="14.375" style="1" customWidth="1"/>
    <col min="6" max="6" width="12.125" style="1" customWidth="1"/>
    <col min="7" max="7" width="12.25390625" style="1" customWidth="1"/>
    <col min="8" max="8" width="10.875" style="1" customWidth="1"/>
    <col min="9" max="9" width="6.25390625" style="1" customWidth="1"/>
    <col min="10" max="10" width="10.875" style="1" customWidth="1"/>
    <col min="11" max="11" width="9.25390625" style="0" customWidth="1"/>
    <col min="12" max="12" width="8.75390625" style="0" customWidth="1"/>
    <col min="13" max="13" width="9.125" style="0" customWidth="1"/>
    <col min="15" max="15" width="5.875" style="0" customWidth="1"/>
  </cols>
  <sheetData>
    <row r="1" spans="1:17" ht="36" customHeight="1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2"/>
    </row>
    <row r="2" spans="1:7" ht="18">
      <c r="A2" s="2"/>
      <c r="B2" s="2"/>
      <c r="C2" s="2"/>
      <c r="D2" s="2"/>
      <c r="E2" s="2"/>
      <c r="F2" s="2"/>
      <c r="G2" s="2"/>
    </row>
    <row r="3" spans="1:16" s="8" customFormat="1" ht="18.75" customHeight="1">
      <c r="A3" s="13"/>
      <c r="B3" s="13"/>
      <c r="C3" s="13"/>
      <c r="D3" s="13"/>
      <c r="E3" s="13"/>
      <c r="F3" s="13"/>
      <c r="G3" s="12"/>
      <c r="H3" s="12"/>
      <c r="I3" s="12"/>
      <c r="J3" s="12"/>
      <c r="K3" s="12"/>
      <c r="L3" s="11"/>
      <c r="M3" s="11"/>
      <c r="N3" s="11"/>
      <c r="O3" s="11"/>
      <c r="P3" s="14" t="s">
        <v>14</v>
      </c>
    </row>
    <row r="4" spans="1:16" s="8" customFormat="1" ht="12.75">
      <c r="A4" s="132" t="s">
        <v>1</v>
      </c>
      <c r="B4" s="132" t="s">
        <v>2</v>
      </c>
      <c r="C4" s="132" t="s">
        <v>3</v>
      </c>
      <c r="D4" s="132" t="s">
        <v>38</v>
      </c>
      <c r="E4" s="135" t="s">
        <v>61</v>
      </c>
      <c r="F4" s="138" t="s">
        <v>49</v>
      </c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s="8" customFormat="1" ht="12.75">
      <c r="A5" s="133"/>
      <c r="B5" s="133"/>
      <c r="C5" s="133"/>
      <c r="D5" s="133"/>
      <c r="E5" s="136"/>
      <c r="F5" s="135" t="s">
        <v>9</v>
      </c>
      <c r="G5" s="141" t="s">
        <v>49</v>
      </c>
      <c r="H5" s="141"/>
      <c r="I5" s="141"/>
      <c r="J5" s="141"/>
      <c r="K5" s="141"/>
      <c r="L5" s="135" t="s">
        <v>10</v>
      </c>
      <c r="M5" s="142" t="s">
        <v>49</v>
      </c>
      <c r="N5" s="143"/>
      <c r="O5" s="143"/>
      <c r="P5" s="144"/>
    </row>
    <row r="6" spans="1:16" s="8" customFormat="1" ht="25.5" customHeight="1">
      <c r="A6" s="133"/>
      <c r="B6" s="133"/>
      <c r="C6" s="133"/>
      <c r="D6" s="133"/>
      <c r="E6" s="136"/>
      <c r="F6" s="136"/>
      <c r="G6" s="138" t="s">
        <v>32</v>
      </c>
      <c r="H6" s="140"/>
      <c r="I6" s="135" t="s">
        <v>34</v>
      </c>
      <c r="J6" s="135" t="s">
        <v>35</v>
      </c>
      <c r="K6" s="135" t="s">
        <v>36</v>
      </c>
      <c r="L6" s="136"/>
      <c r="M6" s="138" t="s">
        <v>37</v>
      </c>
      <c r="N6" s="20" t="s">
        <v>4</v>
      </c>
      <c r="O6" s="141" t="s">
        <v>39</v>
      </c>
      <c r="P6" s="141" t="s">
        <v>60</v>
      </c>
    </row>
    <row r="7" spans="1:16" s="8" customFormat="1" ht="84">
      <c r="A7" s="134"/>
      <c r="B7" s="134"/>
      <c r="C7" s="134"/>
      <c r="D7" s="134"/>
      <c r="E7" s="137"/>
      <c r="F7" s="137"/>
      <c r="G7" s="15" t="s">
        <v>50</v>
      </c>
      <c r="H7" s="15" t="s">
        <v>33</v>
      </c>
      <c r="I7" s="137"/>
      <c r="J7" s="137"/>
      <c r="K7" s="137"/>
      <c r="L7" s="137"/>
      <c r="M7" s="141"/>
      <c r="N7" s="19" t="s">
        <v>51</v>
      </c>
      <c r="O7" s="141"/>
      <c r="P7" s="141"/>
    </row>
    <row r="8" spans="1:16" s="8" customFormat="1" ht="10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</row>
    <row r="9" spans="1:16" s="8" customFormat="1" ht="13.5">
      <c r="A9" s="26" t="s">
        <v>63</v>
      </c>
      <c r="B9" s="38"/>
      <c r="C9" s="39"/>
      <c r="D9" s="34">
        <f aca="true" t="shared" si="0" ref="D9:I9">SUM(D10)</f>
        <v>5000</v>
      </c>
      <c r="E9" s="34">
        <f t="shared" si="0"/>
        <v>5000</v>
      </c>
      <c r="F9" s="34">
        <f t="shared" si="0"/>
        <v>5000</v>
      </c>
      <c r="G9" s="34">
        <f t="shared" si="0"/>
        <v>0</v>
      </c>
      <c r="H9" s="34">
        <f t="shared" si="0"/>
        <v>5000</v>
      </c>
      <c r="I9" s="34">
        <f t="shared" si="0"/>
        <v>0</v>
      </c>
      <c r="J9" s="34">
        <f aca="true" t="shared" si="1" ref="J9:P9">SUM(J10)</f>
        <v>0</v>
      </c>
      <c r="K9" s="34">
        <f t="shared" si="1"/>
        <v>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</row>
    <row r="10" spans="1:18" s="8" customFormat="1" ht="12.75">
      <c r="A10" s="27" t="s">
        <v>63</v>
      </c>
      <c r="B10" s="40" t="s">
        <v>64</v>
      </c>
      <c r="C10" s="41">
        <v>2110</v>
      </c>
      <c r="D10" s="35">
        <v>5000</v>
      </c>
      <c r="E10" s="35">
        <f>SUM(L10+F10)</f>
        <v>5000</v>
      </c>
      <c r="F10" s="35">
        <f>SUM(G10:K10)</f>
        <v>5000</v>
      </c>
      <c r="G10" s="36">
        <v>0</v>
      </c>
      <c r="H10" s="36">
        <v>5000</v>
      </c>
      <c r="I10" s="36">
        <v>0</v>
      </c>
      <c r="J10" s="36">
        <v>0</v>
      </c>
      <c r="K10" s="36">
        <f>-T10</f>
        <v>0</v>
      </c>
      <c r="L10" s="36">
        <v>0</v>
      </c>
      <c r="M10" s="36">
        <v>0</v>
      </c>
      <c r="N10" s="36">
        <f>SUM(O10+Q10+R10)</f>
        <v>0</v>
      </c>
      <c r="O10" s="36">
        <v>0</v>
      </c>
      <c r="P10" s="36">
        <v>0</v>
      </c>
      <c r="Q10" s="32"/>
      <c r="R10" s="32"/>
    </row>
    <row r="11" spans="1:16" s="8" customFormat="1" ht="13.5">
      <c r="A11" s="26" t="s">
        <v>65</v>
      </c>
      <c r="B11" s="42"/>
      <c r="C11" s="39"/>
      <c r="D11" s="34">
        <f>SUM(D12)</f>
        <v>25000</v>
      </c>
      <c r="E11" s="34">
        <f>SUM(E12)</f>
        <v>25000</v>
      </c>
      <c r="F11" s="34">
        <f aca="true" t="shared" si="2" ref="F11:P11">SUM(F12)</f>
        <v>25000</v>
      </c>
      <c r="G11" s="34">
        <f t="shared" si="2"/>
        <v>0</v>
      </c>
      <c r="H11" s="34">
        <f t="shared" si="2"/>
        <v>25000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4">
        <f t="shared" si="2"/>
        <v>0</v>
      </c>
      <c r="P11" s="34">
        <f t="shared" si="2"/>
        <v>0</v>
      </c>
    </row>
    <row r="12" spans="1:18" s="8" customFormat="1" ht="12.75">
      <c r="A12" s="28">
        <v>700</v>
      </c>
      <c r="B12" s="43">
        <v>70005</v>
      </c>
      <c r="C12" s="41">
        <v>2110</v>
      </c>
      <c r="D12" s="35">
        <v>25000</v>
      </c>
      <c r="E12" s="35">
        <f>SUM(N12+F12)</f>
        <v>25000</v>
      </c>
      <c r="F12" s="35">
        <f>SUM(G12:K12)</f>
        <v>25000</v>
      </c>
      <c r="G12" s="36">
        <v>0</v>
      </c>
      <c r="H12" s="36">
        <v>25000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f>SUM(O12+Q12+R12)</f>
        <v>0</v>
      </c>
      <c r="O12" s="36">
        <v>0</v>
      </c>
      <c r="P12" s="36">
        <v>0</v>
      </c>
      <c r="Q12" s="32"/>
      <c r="R12" s="32"/>
    </row>
    <row r="13" spans="1:18" s="8" customFormat="1" ht="13.5">
      <c r="A13" s="29">
        <v>710</v>
      </c>
      <c r="B13" s="44"/>
      <c r="C13" s="39"/>
      <c r="D13" s="34">
        <f>SUM(D14:D16)</f>
        <v>302000</v>
      </c>
      <c r="E13" s="34">
        <f>SUM(E14:E16)</f>
        <v>302000</v>
      </c>
      <c r="F13" s="34">
        <f>SUM(F14:F16)</f>
        <v>302000</v>
      </c>
      <c r="G13" s="34">
        <f aca="true" t="shared" si="3" ref="G13:P13">SUM(G14:G16)</f>
        <v>212657</v>
      </c>
      <c r="H13" s="34">
        <f t="shared" si="3"/>
        <v>89343</v>
      </c>
      <c r="I13" s="34">
        <f t="shared" si="3"/>
        <v>0</v>
      </c>
      <c r="J13" s="34">
        <f t="shared" si="3"/>
        <v>0</v>
      </c>
      <c r="K13" s="34">
        <f t="shared" si="3"/>
        <v>0</v>
      </c>
      <c r="L13" s="34">
        <f t="shared" si="3"/>
        <v>0</v>
      </c>
      <c r="M13" s="34">
        <f t="shared" si="3"/>
        <v>0</v>
      </c>
      <c r="N13" s="34">
        <f t="shared" si="3"/>
        <v>0</v>
      </c>
      <c r="O13" s="34">
        <f t="shared" si="3"/>
        <v>0</v>
      </c>
      <c r="P13" s="34">
        <f t="shared" si="3"/>
        <v>0</v>
      </c>
      <c r="Q13" s="33"/>
      <c r="R13" s="33"/>
    </row>
    <row r="14" spans="1:18" s="8" customFormat="1" ht="12.75">
      <c r="A14" s="28">
        <v>710</v>
      </c>
      <c r="B14" s="43">
        <v>71013</v>
      </c>
      <c r="C14" s="41">
        <v>2110</v>
      </c>
      <c r="D14" s="35">
        <v>45000</v>
      </c>
      <c r="E14" s="35">
        <f>SUM(N14+F14)</f>
        <v>45000</v>
      </c>
      <c r="F14" s="35">
        <f>SUM(G14:K14)</f>
        <v>45000</v>
      </c>
      <c r="G14" s="36">
        <v>0</v>
      </c>
      <c r="H14" s="36">
        <v>45000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f>SUM(O14+Q14+R14)</f>
        <v>0</v>
      </c>
      <c r="O14" s="36">
        <v>0</v>
      </c>
      <c r="P14" s="36">
        <v>0</v>
      </c>
      <c r="Q14" s="32"/>
      <c r="R14" s="32"/>
    </row>
    <row r="15" spans="1:16" s="8" customFormat="1" ht="12.75">
      <c r="A15" s="28">
        <v>710</v>
      </c>
      <c r="B15" s="43">
        <v>71014</v>
      </c>
      <c r="C15" s="41">
        <v>2110</v>
      </c>
      <c r="D15" s="35">
        <v>10000</v>
      </c>
      <c r="E15" s="35">
        <f>SUM(N15+F15)</f>
        <v>10000</v>
      </c>
      <c r="F15" s="35">
        <f>SUM(G15:K15)</f>
        <v>10000</v>
      </c>
      <c r="G15" s="36">
        <v>0</v>
      </c>
      <c r="H15" s="36">
        <v>10000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f>SUM(O15+Q15+R15)</f>
        <v>0</v>
      </c>
      <c r="O15" s="36">
        <v>0</v>
      </c>
      <c r="P15" s="36">
        <v>0</v>
      </c>
    </row>
    <row r="16" spans="1:16" s="8" customFormat="1" ht="12.75">
      <c r="A16" s="28">
        <v>710</v>
      </c>
      <c r="B16" s="43">
        <v>71015</v>
      </c>
      <c r="C16" s="41">
        <v>2110</v>
      </c>
      <c r="D16" s="35">
        <v>247000</v>
      </c>
      <c r="E16" s="35">
        <f>SUM(N16+F16)</f>
        <v>247000</v>
      </c>
      <c r="F16" s="35">
        <f>SUM(G16:K16)</f>
        <v>247000</v>
      </c>
      <c r="G16" s="36">
        <v>212657</v>
      </c>
      <c r="H16" s="36">
        <v>34343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f>SUM(O16+Q16+R16)</f>
        <v>0</v>
      </c>
      <c r="O16" s="36">
        <v>0</v>
      </c>
      <c r="P16" s="36">
        <v>0</v>
      </c>
    </row>
    <row r="17" spans="1:16" s="8" customFormat="1" ht="13.5">
      <c r="A17" s="29">
        <v>750</v>
      </c>
      <c r="B17" s="44"/>
      <c r="C17" s="39"/>
      <c r="D17" s="34">
        <f>SUM(D18:D19)</f>
        <v>162086</v>
      </c>
      <c r="E17" s="34">
        <f>SUM(E18:E19)</f>
        <v>162086</v>
      </c>
      <c r="F17" s="34">
        <f aca="true" t="shared" si="4" ref="F17:P17">SUM(F18:F19)</f>
        <v>162086</v>
      </c>
      <c r="G17" s="34">
        <f t="shared" si="4"/>
        <v>153929</v>
      </c>
      <c r="H17" s="34">
        <f t="shared" si="4"/>
        <v>8157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4"/>
        <v>0</v>
      </c>
    </row>
    <row r="18" spans="1:16" s="8" customFormat="1" ht="12.75">
      <c r="A18" s="28">
        <v>750</v>
      </c>
      <c r="B18" s="43">
        <v>75011</v>
      </c>
      <c r="C18" s="41">
        <v>2110</v>
      </c>
      <c r="D18" s="35">
        <v>146086</v>
      </c>
      <c r="E18" s="35">
        <f>SUM(N18+F18)</f>
        <v>146086</v>
      </c>
      <c r="F18" s="35">
        <f>SUM(G18:K18)</f>
        <v>146086</v>
      </c>
      <c r="G18" s="36">
        <v>146086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f>SUM(O18+Q18+R18)</f>
        <v>0</v>
      </c>
      <c r="O18" s="36">
        <v>0</v>
      </c>
      <c r="P18" s="36">
        <v>0</v>
      </c>
    </row>
    <row r="19" spans="1:16" s="8" customFormat="1" ht="12.75">
      <c r="A19" s="28">
        <v>750</v>
      </c>
      <c r="B19" s="43">
        <v>75045</v>
      </c>
      <c r="C19" s="41">
        <v>2110</v>
      </c>
      <c r="D19" s="35">
        <v>16000</v>
      </c>
      <c r="E19" s="35">
        <f>SUM(N19+F19)</f>
        <v>16000</v>
      </c>
      <c r="F19" s="35">
        <f>SUM(G19:K19)</f>
        <v>16000</v>
      </c>
      <c r="G19" s="36">
        <v>7843</v>
      </c>
      <c r="H19" s="36">
        <v>8157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f>SUM(O19+Q19+R19)</f>
        <v>0</v>
      </c>
      <c r="O19" s="36">
        <v>0</v>
      </c>
      <c r="P19" s="36">
        <v>0</v>
      </c>
    </row>
    <row r="20" spans="1:16" s="9" customFormat="1" ht="14.25" customHeight="1">
      <c r="A20" s="29">
        <v>754</v>
      </c>
      <c r="B20" s="44"/>
      <c r="C20" s="39"/>
      <c r="D20" s="34">
        <f>SUM(D21:D22)</f>
        <v>3114019</v>
      </c>
      <c r="E20" s="34">
        <f>SUM(E22+E21)</f>
        <v>3114019</v>
      </c>
      <c r="F20" s="34">
        <f aca="true" t="shared" si="5" ref="F20:P20">SUM(F21)</f>
        <v>3107728</v>
      </c>
      <c r="G20" s="34">
        <f t="shared" si="5"/>
        <v>2746000</v>
      </c>
      <c r="H20" s="34">
        <f t="shared" si="5"/>
        <v>174728</v>
      </c>
      <c r="I20" s="34">
        <f t="shared" si="5"/>
        <v>0</v>
      </c>
      <c r="J20" s="34">
        <f t="shared" si="5"/>
        <v>187000</v>
      </c>
      <c r="K20" s="34">
        <f t="shared" si="5"/>
        <v>0</v>
      </c>
      <c r="L20" s="34">
        <f>SUM(L21:L22)</f>
        <v>6291</v>
      </c>
      <c r="M20" s="34">
        <f>SUM(M21:M22)</f>
        <v>6291</v>
      </c>
      <c r="N20" s="34">
        <f t="shared" si="5"/>
        <v>0</v>
      </c>
      <c r="O20" s="34">
        <f t="shared" si="5"/>
        <v>0</v>
      </c>
      <c r="P20" s="34">
        <f t="shared" si="5"/>
        <v>0</v>
      </c>
    </row>
    <row r="21" spans="1:16" ht="12.75" customHeight="1">
      <c r="A21" s="28">
        <v>754</v>
      </c>
      <c r="B21" s="43">
        <v>75411</v>
      </c>
      <c r="C21" s="41">
        <v>2110</v>
      </c>
      <c r="D21" s="35">
        <v>3107728</v>
      </c>
      <c r="E21" s="35">
        <f>SUM(N21+F21)</f>
        <v>3107728</v>
      </c>
      <c r="F21" s="35">
        <f>SUM(G21:K21)</f>
        <v>3107728</v>
      </c>
      <c r="G21" s="36">
        <v>2746000</v>
      </c>
      <c r="H21" s="36">
        <v>174728</v>
      </c>
      <c r="I21" s="36">
        <v>0</v>
      </c>
      <c r="J21" s="36">
        <v>187000</v>
      </c>
      <c r="K21" s="36">
        <v>0</v>
      </c>
      <c r="L21" s="36">
        <v>0</v>
      </c>
      <c r="M21" s="36">
        <v>0</v>
      </c>
      <c r="N21" s="36">
        <f>SUM(O21+Q21+R21)</f>
        <v>0</v>
      </c>
      <c r="O21" s="36">
        <v>0</v>
      </c>
      <c r="P21" s="36"/>
    </row>
    <row r="22" spans="1:16" ht="12.75" customHeight="1">
      <c r="A22" s="28"/>
      <c r="B22" s="43"/>
      <c r="C22" s="41">
        <v>6410</v>
      </c>
      <c r="D22" s="35">
        <v>6291</v>
      </c>
      <c r="E22" s="35">
        <f>SUM(L22+F22)</f>
        <v>6291</v>
      </c>
      <c r="F22" s="35">
        <f>SUM(G22:K22)</f>
        <v>0</v>
      </c>
      <c r="G22" s="36"/>
      <c r="H22" s="36"/>
      <c r="I22" s="36"/>
      <c r="J22" s="36"/>
      <c r="K22" s="36"/>
      <c r="L22" s="36">
        <v>6291</v>
      </c>
      <c r="M22" s="36">
        <v>6291</v>
      </c>
      <c r="N22" s="36"/>
      <c r="O22" s="36"/>
      <c r="P22" s="36"/>
    </row>
    <row r="23" spans="1:16" ht="13.5">
      <c r="A23" s="29">
        <v>851</v>
      </c>
      <c r="B23" s="45"/>
      <c r="C23" s="39"/>
      <c r="D23" s="37">
        <f>SUM(D24)</f>
        <v>2650137</v>
      </c>
      <c r="E23" s="37">
        <f>SUM(E24)</f>
        <v>2650137</v>
      </c>
      <c r="F23" s="37">
        <f aca="true" t="shared" si="6" ref="F23:P23">SUM(F24)</f>
        <v>2650137</v>
      </c>
      <c r="G23" s="37">
        <f t="shared" si="6"/>
        <v>2650137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37">
        <f t="shared" si="6"/>
        <v>0</v>
      </c>
      <c r="L23" s="37">
        <f t="shared" si="6"/>
        <v>0</v>
      </c>
      <c r="M23" s="37">
        <f t="shared" si="6"/>
        <v>0</v>
      </c>
      <c r="N23" s="37">
        <f t="shared" si="6"/>
        <v>0</v>
      </c>
      <c r="O23" s="37">
        <f t="shared" si="6"/>
        <v>0</v>
      </c>
      <c r="P23" s="37">
        <f t="shared" si="6"/>
        <v>0</v>
      </c>
    </row>
    <row r="24" spans="1:17" ht="12.75">
      <c r="A24" s="28">
        <v>851</v>
      </c>
      <c r="B24" s="43">
        <v>85156</v>
      </c>
      <c r="C24" s="41">
        <v>2110</v>
      </c>
      <c r="D24" s="36">
        <v>2650137</v>
      </c>
      <c r="E24" s="35">
        <f>SUM(N24+F24)</f>
        <v>2650137</v>
      </c>
      <c r="F24" s="35">
        <f>SUM(G24:K24)</f>
        <v>2650137</v>
      </c>
      <c r="G24" s="36">
        <v>2650137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f>SUM(O24+Q24+R24)</f>
        <v>0</v>
      </c>
      <c r="O24" s="36">
        <v>0</v>
      </c>
      <c r="P24" s="36">
        <v>0</v>
      </c>
      <c r="Q24" s="32"/>
    </row>
    <row r="25" spans="1:16" ht="13.5">
      <c r="A25" s="29">
        <v>853</v>
      </c>
      <c r="B25" s="45"/>
      <c r="C25" s="39"/>
      <c r="D25" s="37">
        <f>SUM(D26)</f>
        <v>226000</v>
      </c>
      <c r="E25" s="37">
        <f>SUM(E26)</f>
        <v>226000</v>
      </c>
      <c r="F25" s="37">
        <f>SUM(G25:K25)</f>
        <v>226000</v>
      </c>
      <c r="G25" s="37">
        <f aca="true" t="shared" si="7" ref="G25:P25">SUM(G26)</f>
        <v>202000</v>
      </c>
      <c r="H25" s="37">
        <f t="shared" si="7"/>
        <v>24000</v>
      </c>
      <c r="I25" s="37">
        <f t="shared" si="7"/>
        <v>0</v>
      </c>
      <c r="J25" s="37">
        <f t="shared" si="7"/>
        <v>0</v>
      </c>
      <c r="K25" s="37">
        <f t="shared" si="7"/>
        <v>0</v>
      </c>
      <c r="L25" s="37">
        <f t="shared" si="7"/>
        <v>0</v>
      </c>
      <c r="M25" s="37">
        <f t="shared" si="7"/>
        <v>0</v>
      </c>
      <c r="N25" s="37">
        <f t="shared" si="7"/>
        <v>0</v>
      </c>
      <c r="O25" s="37">
        <f t="shared" si="7"/>
        <v>0</v>
      </c>
      <c r="P25" s="37">
        <f t="shared" si="7"/>
        <v>0</v>
      </c>
    </row>
    <row r="26" spans="1:16" ht="12.75">
      <c r="A26" s="28">
        <v>853</v>
      </c>
      <c r="B26" s="43">
        <v>85321</v>
      </c>
      <c r="C26" s="41">
        <v>2110</v>
      </c>
      <c r="D26" s="36">
        <v>226000</v>
      </c>
      <c r="E26" s="35">
        <f>SUM(H26+G26+E31)</f>
        <v>226000</v>
      </c>
      <c r="F26" s="36">
        <f>SUM(G26:K26)</f>
        <v>226000</v>
      </c>
      <c r="G26" s="36">
        <v>202000</v>
      </c>
      <c r="H26" s="36">
        <v>24000</v>
      </c>
      <c r="I26" s="36">
        <v>0</v>
      </c>
      <c r="J26" s="36">
        <v>0</v>
      </c>
      <c r="K26" s="36">
        <v>0</v>
      </c>
      <c r="L26" s="36">
        <v>0</v>
      </c>
      <c r="M26" s="36">
        <f>SUM(N26+P26+Q26)</f>
        <v>0</v>
      </c>
      <c r="N26" s="36">
        <v>0</v>
      </c>
      <c r="O26" s="36">
        <v>0</v>
      </c>
      <c r="P26" s="36">
        <v>0</v>
      </c>
    </row>
    <row r="27" spans="1:16" ht="14.25">
      <c r="A27" s="131" t="s">
        <v>27</v>
      </c>
      <c r="B27" s="131"/>
      <c r="C27" s="131"/>
      <c r="D27" s="37">
        <f>SUM(D9+D11+D13+D17+D20+D23+D25)</f>
        <v>6484242</v>
      </c>
      <c r="E27" s="37">
        <f aca="true" t="shared" si="8" ref="E27:P27">SUM(E9+E11+E13+E17+E20+E23+E25)</f>
        <v>6484242</v>
      </c>
      <c r="F27" s="37">
        <f t="shared" si="8"/>
        <v>6477951</v>
      </c>
      <c r="G27" s="37">
        <f t="shared" si="8"/>
        <v>5964723</v>
      </c>
      <c r="H27" s="37">
        <f t="shared" si="8"/>
        <v>326228</v>
      </c>
      <c r="I27" s="37">
        <f t="shared" si="8"/>
        <v>0</v>
      </c>
      <c r="J27" s="37">
        <f t="shared" si="8"/>
        <v>187000</v>
      </c>
      <c r="K27" s="37">
        <f t="shared" si="8"/>
        <v>0</v>
      </c>
      <c r="L27" s="37">
        <f t="shared" si="8"/>
        <v>6291</v>
      </c>
      <c r="M27" s="37">
        <f t="shared" si="8"/>
        <v>6291</v>
      </c>
      <c r="N27" s="37">
        <f t="shared" si="8"/>
        <v>0</v>
      </c>
      <c r="O27" s="37">
        <f t="shared" si="8"/>
        <v>0</v>
      </c>
      <c r="P27" s="37">
        <f t="shared" si="8"/>
        <v>0</v>
      </c>
    </row>
    <row r="28" ht="12.75">
      <c r="E28" s="3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27:C27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93" r:id="rId1"/>
  <headerFooter alignWithMargins="0">
    <oddHeader>&amp;RZałącznik Nr 5
do uchwały Nr                .
Rady Powiatu w Opatowie
z dnia      czerwca 2011  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2011-06-10T11:53:27Z</cp:lastPrinted>
  <dcterms:created xsi:type="dcterms:W3CDTF">1998-12-09T13:02:10Z</dcterms:created>
  <dcterms:modified xsi:type="dcterms:W3CDTF">2011-06-15T10:02:57Z</dcterms:modified>
  <cp:category/>
  <cp:version/>
  <cp:contentType/>
  <cp:contentStatus/>
</cp:coreProperties>
</file>