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<sst xmlns="http://schemas.openxmlformats.org/spreadsheetml/2006/main" count="200" uniqueCount="187">
  <si>
    <t>Dział</t>
  </si>
  <si>
    <t>Rozdział</t>
  </si>
  <si>
    <t>Nazwa</t>
  </si>
  <si>
    <t>Plan</t>
  </si>
  <si>
    <t>Z tego</t>
  </si>
  <si>
    <t>Wydatki 
bieżące</t>
  </si>
  <si>
    <t>z tego:</t>
  </si>
  <si>
    <t>Wydatki 
majątkowe</t>
  </si>
  <si>
    <t>inwestycje i zakupy inwestycyjne</t>
  </si>
  <si>
    <t>w tym: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</si>
  <si>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</si>
  <si>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</si>
  <si>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</si>
  <si>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</si>
  <si>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</si>
  <si>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</si>
  <si>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</si>
  <si>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</si>
  <si>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</si>
  <si>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</si>
  <si>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</si>
  <si>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</si>
  <si>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</si>
  <si>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</si>
  <si>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</si>
  <si>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</si>
  <si>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</si>
  <si>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</si>
  <si>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</si>
  <si>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</si>
  <si>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</si>
  <si>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</si>
  <si>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</si>
  <si>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</si>
  <si>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</si>
  <si>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</si>
  <si>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</si>
  <si>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</si>
  <si>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010</t>
  </si>
  <si>
    <t>Rolnictwo i łowiectwo</t>
  </si>
  <si>
    <t>01005</t>
  </si>
  <si>
    <t>Prace geodezyjno-urządzeniowe na potrzeby rolnictwa</t>
  </si>
  <si>
    <t>01095</t>
  </si>
  <si>
    <t>Pozostała działalność</t>
  </si>
  <si>
    <t>020</t>
  </si>
  <si>
    <t>Leśnictwo</t>
  </si>
  <si>
    <t>02001</t>
  </si>
  <si>
    <t>Gospodarka leśna</t>
  </si>
  <si>
    <t>02002</t>
  </si>
  <si>
    <t>Nadzór nad gospodarką leśną</t>
  </si>
  <si>
    <t>600</t>
  </si>
  <si>
    <t>Transport i łączność</t>
  </si>
  <si>
    <t>60014</t>
  </si>
  <si>
    <t>Drogi publiczne powiatowe</t>
  </si>
  <si>
    <t>60078</t>
  </si>
  <si>
    <t>Usuwanie skutków klęsk żywiołowych</t>
  </si>
  <si>
    <t>700</t>
  </si>
  <si>
    <t>Gospodarka mieszkaniowa</t>
  </si>
  <si>
    <t>70005</t>
  </si>
  <si>
    <t>Gospodarka gruntami i nieruchomościami</t>
  </si>
  <si>
    <t>710</t>
  </si>
  <si>
    <t>Działalność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</si>
  <si>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</si>
  <si>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</si>
  <si>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</si>
  <si>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</si>
  <si>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</si>
  <si>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</si>
  <si>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>71078</t>
  </si>
  <si>
    <t>720</t>
  </si>
  <si>
    <t>Informatyka</t>
  </si>
  <si>
    <t>72095</t>
  </si>
  <si>
    <t>750</t>
  </si>
  <si>
    <t>Administracja publiczna</t>
  </si>
  <si>
    <t>75011</t>
  </si>
  <si>
    <t>Urzędy wojewódzkie</t>
  </si>
  <si>
    <t>75019</t>
  </si>
  <si>
    <t>Rady powiatów</t>
  </si>
  <si>
    <t>75020</t>
  </si>
  <si>
    <t>Starostwa powiatowe</t>
  </si>
  <si>
    <t>75045</t>
  </si>
  <si>
    <t>Kwalifikacja wojskowa</t>
  </si>
  <si>
    <t>75075</t>
  </si>
  <si>
    <t>Promocja jednostek samorządu terytorialnego</t>
  </si>
  <si>
    <t>75095</t>
  </si>
  <si>
    <t>751</t>
  </si>
  <si>
    <t>Urzędy naczelnych organów władzy państwowej, kontroli i ochrony prawa oraz sądownictwa</t>
  </si>
  <si>
    <t>75109</t>
  </si>
  <si>
    <t>Wybory do rad gmin, rad powiatów i sejmików województw, wybory wójtów, burmistrzów i prezydentów miast oraz referenda gminne, powiatowe i wojewódzkie</t>
  </si>
  <si>
    <t>754</t>
  </si>
  <si>
    <t>Bezpieczeństwo publiczne i ochrona przeciwpożarowa</t>
  </si>
  <si>
    <t>75404</t>
  </si>
  <si>
    <t>Komendy wojewódzkie Policji</t>
  </si>
  <si>
    <t>75411</t>
  </si>
  <si>
    <t>Komendy powiatowe Państwowej Straży Pożarnej</t>
  </si>
  <si>
    <t>75421</t>
  </si>
  <si>
    <t>Zarządzanie kryzysowe</t>
  </si>
  <si>
    <t>75478</t>
  </si>
  <si>
    <t>75495</t>
  </si>
  <si>
    <t>757</t>
  </si>
  <si>
    <t>Obsługa długu publicznego</t>
  </si>
  <si>
    <t>75702</t>
  </si>
  <si>
    <t>Obsługa papierów wartościowych, kredytów i pożyczek jednostek samorządu terytorialnego</t>
  </si>
  <si>
    <t>801</t>
  </si>
  <si>
    <t>Oświata i wychowanie</t>
  </si>
  <si>
    <t>80102</t>
  </si>
  <si>
    <t>Szkoły podstawowe specjalne</t>
  </si>
  <si>
    <t>80111</t>
  </si>
  <si>
    <t>Gimnazja specjalne</t>
  </si>
  <si>
    <t>80120</t>
  </si>
  <si>
    <t>Licea ogólnokształcące</t>
  </si>
  <si>
    <t>80123</t>
  </si>
  <si>
    <t>Licea profilowane</t>
  </si>
  <si>
    <t>80130</t>
  </si>
  <si>
    <t>Szkoły zawodowe</t>
  </si>
  <si>
    <t>80134</t>
  </si>
  <si>
    <t>Szkoły zawodowe specjalne</t>
  </si>
  <si>
    <t>80146</t>
  </si>
  <si>
    <t>Dokształcanie i doskonalenie nauczycieli</t>
  </si>
  <si>
    <t>80148</t>
  </si>
  <si>
    <t>Stołówki szkolne i przedszkolne</t>
  </si>
  <si>
    <t>80195</t>
  </si>
  <si>
    <t>851</t>
  </si>
  <si>
    <t>Ochrona zdrowia</t>
  </si>
  <si>
    <t>85111</t>
  </si>
  <si>
    <t>Szpitale ogólne</t>
  </si>
  <si>
    <t>85156</t>
  </si>
  <si>
    <t>Składki na ubezpieczenie zdrowotne oraz świadczenia dla osób nie objętych obowiązkiem ubezpieczenia zdrowotnego</t>
  </si>
  <si>
    <t>85195</t>
  </si>
  <si>
    <t>852</t>
  </si>
  <si>
    <t>Pomoc społeczna</t>
  </si>
  <si>
    <t>85201</t>
  </si>
  <si>
    <t>Placówki opiekuńczo-wychowawcze</t>
  </si>
  <si>
    <t>85202</t>
  </si>
  <si>
    <t>Domy pomocy społecznej</t>
  </si>
  <si>
    <t>85204</t>
  </si>
  <si>
    <t>Rodziny zastępcze</t>
  </si>
  <si>
    <t>85218</t>
  </si>
  <si>
    <t>Powiatowe centra pomocy rodzinie</t>
  </si>
  <si>
    <t>85295</t>
  </si>
  <si>
    <t>853</t>
  </si>
  <si>
    <t>Pozostałe zadania w zakresie polityki społecznej</t>
  </si>
  <si>
    <t>85311</t>
  </si>
  <si>
    <t>Rehabilitacja zawodowa i społeczna osób niepełnosprawnych</t>
  </si>
  <si>
    <t>85321</t>
  </si>
  <si>
    <t>Zespoły do spraw orzekania o niepełnosprawności</t>
  </si>
  <si>
    <t>85333</t>
  </si>
  <si>
    <t>Powiatowe urzędy pracy</t>
  </si>
  <si>
    <t>85395</t>
  </si>
  <si>
    <t>854</t>
  </si>
  <si>
    <t>Edukacyjna opieka wychowawcza</t>
  </si>
  <si>
    <t>85403</t>
  </si>
  <si>
    <t>Specjalne ośrodki szkolno-wychowawcze</t>
  </si>
  <si>
    <t>85406</t>
  </si>
  <si>
    <t>Poradnie psychologiczno-pedagogiczne, w tym poradnie specjalistyczne</t>
  </si>
  <si>
    <t>85410</t>
  </si>
  <si>
    <t>Internaty i bursy szkolne</t>
  </si>
  <si>
    <t>85415</t>
  </si>
  <si>
    <t>Pomoc materialna dla uczniów</t>
  </si>
  <si>
    <t>85417</t>
  </si>
  <si>
    <t>Szkolne schroniska młodzieżowe</t>
  </si>
  <si>
    <t>85446</t>
  </si>
  <si>
    <t>900</t>
  </si>
  <si>
    <t>Gospodarka komunalna i ochrona środowiska</t>
  </si>
  <si>
    <t>90019</t>
  </si>
  <si>
    <t>Wpływy i wydatki związane z gromadzeniem środków z opłat i kar za korzystanie ze środowiska</t>
  </si>
  <si>
    <t>921</t>
  </si>
  <si>
    <t>Kultura i ochrona dziedzictwa narodowego</t>
  </si>
  <si>
    <t>92116</t>
  </si>
  <si>
    <t>Biblioteki</t>
  </si>
  <si>
    <t>92120</t>
  </si>
  <si>
    <t>Ochrona zabytków i opieka nad zabytkami</t>
  </si>
  <si>
    <t>92195</t>
  </si>
  <si>
    <t>926</t>
  </si>
  <si>
    <t>Kultura fizyczna i sport</t>
  </si>
  <si>
    <t>92605</t>
  </si>
  <si>
    <t>Zadania w zakresie kultury fizycznej i sportu</t>
  </si>
  <si>
    <t>Wydatki razem:</t>
  </si>
  <si>
    <t>% wykonania</t>
  </si>
  <si>
    <t>Wydatki ogółem</t>
  </si>
  <si>
    <t>19</t>
  </si>
  <si>
    <t>w złotych</t>
  </si>
  <si>
    <t xml:space="preserve">Wydatki </t>
  </si>
  <si>
    <t>* Rozdział 85295  kolumna  wydatki na programy finansowane z udziałem środków, o których mowa w art. 5 ust. 1 pkt 2 i 3 w kwocie 531.312,67 zawierają się płace i pochodne w wysokości 146.190,99 oraz świadczenia na rzecz osób fizycznych w kwocie 12.070,-</t>
  </si>
  <si>
    <t>*Rozdział 85395 kolumna wydatki na programy finansowane z udziałem środków, o których mowa w art. 5 ust. 1 pkt 2 i 3 w kwocie 22873,13 zawierają się płace i pochodne w wysokości 5.762,45 zł</t>
  </si>
  <si>
    <t>*Rozdział 75404 kolumna dotacja na zadania bieżące 8.000,00 zł program Besti@ kwalifikuje do wydatków związanych z realizacją zadań statutowych</t>
  </si>
  <si>
    <t>Wykonanie budżetu Powiatu Opatowskiego za 2010 rok.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</si>
</sst>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46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b/>
      <sz val="7"/>
      <color indexed="8"/>
      <name val="Times New Roman"/>
      <family val="1"/>
    </font>
    <font>
      <b/>
      <sz val="7"/>
      <color indexed="8"/>
      <name val="Arial"/>
      <family val="2"/>
    </font>
    <font>
      <sz val="6"/>
      <color indexed="8"/>
      <name val="Arial"/>
      <family val="2"/>
    </font>
    <font>
      <b/>
      <sz val="12"/>
      <color indexed="8"/>
      <name val="Times New Roman"/>
      <family val="1"/>
    </font>
    <font>
      <sz val="6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thin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5" fillId="32" borderId="0" applyNumberFormat="0" applyBorder="0" applyAlignment="0" applyProtection="0"/>
  </cellStyleXfs>
  <cellXfs count="73">
    <xf numFmtId="0" fontId="1" fillId="0" borderId="0" xfId="0" applyNumberFormat="1" applyFont="1" applyFill="1" applyBorder="1" applyAlignment="1" applyProtection="1">
      <alignment horizontal="left"/>
      <protection locked="0"/>
    </xf>
    <xf numFmtId="43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3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43" fontId="4" fillId="33" borderId="11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49" fontId="4" fillId="34" borderId="0" xfId="0" applyNumberFormat="1" applyFont="1" applyFill="1" applyAlignment="1" applyProtection="1">
      <alignment horizontal="right" vertical="center" wrapText="1"/>
      <protection locked="0"/>
    </xf>
    <xf numFmtId="43" fontId="5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43" fontId="6" fillId="33" borderId="12" xfId="0" applyNumberFormat="1" applyFont="1" applyFill="1" applyBorder="1" applyAlignment="1" applyProtection="1">
      <alignment horizontal="right" vertical="center" wrapText="1"/>
      <protection locked="0"/>
    </xf>
    <xf numFmtId="43" fontId="4" fillId="33" borderId="13" xfId="0" applyNumberFormat="1" applyFont="1" applyFill="1" applyBorder="1" applyAlignment="1" applyProtection="1">
      <alignment horizontal="right" vertical="center" wrapText="1"/>
      <protection locked="0"/>
    </xf>
    <xf numFmtId="43" fontId="6" fillId="34" borderId="14" xfId="0" applyNumberFormat="1" applyFont="1" applyFill="1" applyBorder="1" applyAlignment="1" applyProtection="1">
      <alignment horizontal="right" vertical="center" wrapText="1"/>
      <protection locked="0"/>
    </xf>
    <xf numFmtId="43" fontId="4" fillId="33" borderId="14" xfId="0" applyNumberFormat="1" applyFont="1" applyFill="1" applyBorder="1" applyAlignment="1" applyProtection="1">
      <alignment horizontal="right" vertical="center" wrapText="1"/>
      <protection locked="0"/>
    </xf>
    <xf numFmtId="43" fontId="6" fillId="34" borderId="15" xfId="0" applyNumberFormat="1" applyFont="1" applyFill="1" applyBorder="1" applyAlignment="1" applyProtection="1">
      <alignment horizontal="right" vertical="center" wrapText="1"/>
      <protection locked="0"/>
    </xf>
    <xf numFmtId="43" fontId="6" fillId="33" borderId="16" xfId="0" applyNumberFormat="1" applyFont="1" applyFill="1" applyBorder="1" applyAlignment="1" applyProtection="1">
      <alignment horizontal="right" vertical="center" wrapText="1"/>
      <protection locked="0"/>
    </xf>
    <xf numFmtId="43" fontId="6" fillId="33" borderId="17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2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6" xfId="0" applyNumberFormat="1" applyFont="1" applyFill="1" applyBorder="1" applyAlignment="1" applyProtection="1">
      <alignment horizontal="center" vertical="top" wrapText="1"/>
      <protection locked="0"/>
    </xf>
    <xf numFmtId="49" fontId="4" fillId="33" borderId="10" xfId="0" applyNumberFormat="1" applyFont="1" applyFill="1" applyBorder="1" applyAlignment="1" applyProtection="1">
      <alignment horizontal="center" vertical="top" wrapText="1"/>
      <protection locked="0"/>
    </xf>
    <xf numFmtId="49" fontId="6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5" fillId="0" borderId="22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49" fontId="6" fillId="33" borderId="23" xfId="0" applyNumberFormat="1" applyFont="1" applyFill="1" applyBorder="1" applyAlignment="1" applyProtection="1">
      <alignment horizontal="center" vertical="top" wrapText="1"/>
      <protection locked="0"/>
    </xf>
    <xf numFmtId="0" fontId="1" fillId="0" borderId="24" xfId="0" applyNumberFormat="1" applyFont="1" applyFill="1" applyBorder="1" applyAlignment="1" applyProtection="1">
      <alignment horizontal="center" vertical="top" wrapText="1"/>
      <protection locked="0"/>
    </xf>
    <xf numFmtId="0" fontId="1" fillId="0" borderId="25" xfId="0" applyNumberFormat="1" applyFont="1" applyFill="1" applyBorder="1" applyAlignment="1" applyProtection="1">
      <alignment horizontal="center" vertical="top" wrapText="1"/>
      <protection locked="0"/>
    </xf>
    <xf numFmtId="49" fontId="6" fillId="33" borderId="26" xfId="0" applyNumberFormat="1" applyFont="1" applyFill="1" applyBorder="1" applyAlignment="1" applyProtection="1">
      <alignment horizontal="center" vertical="top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27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28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29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3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31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32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33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34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left" vertical="center" wrapText="1"/>
      <protection locked="0"/>
    </xf>
    <xf numFmtId="43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35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36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5" xfId="0" applyNumberFormat="1" applyFont="1" applyFill="1" applyBorder="1" applyAlignment="1" applyProtection="1">
      <alignment horizontal="center" vertical="center" wrapText="1"/>
      <protection locked="0"/>
    </xf>
    <xf numFmtId="43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37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38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3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6" xfId="0" applyNumberFormat="1" applyFont="1" applyFill="1" applyBorder="1" applyAlignment="1" applyProtection="1">
      <alignment horizontal="left" vertical="center" wrapText="1"/>
      <protection locked="0"/>
    </xf>
    <xf numFmtId="43" fontId="6" fillId="33" borderId="16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41" xfId="0" applyNumberFormat="1" applyFont="1" applyFill="1" applyBorder="1" applyAlignment="1" applyProtection="1">
      <alignment horizontal="left" vertical="center" wrapText="1"/>
      <protection locked="0"/>
    </xf>
    <xf numFmtId="43" fontId="4" fillId="33" borderId="11" xfId="0" applyNumberFormat="1" applyFont="1" applyFill="1" applyBorder="1" applyAlignment="1" applyProtection="1">
      <alignment horizontal="right" vertical="center" wrapText="1"/>
      <protection locked="0"/>
    </xf>
    <xf numFmtId="43" fontId="4" fillId="33" borderId="41" xfId="0" applyNumberFormat="1" applyFont="1" applyFill="1" applyBorder="1" applyAlignment="1" applyProtection="1">
      <alignment horizontal="right" vertical="center" wrapText="1"/>
      <protection locked="0"/>
    </xf>
    <xf numFmtId="49" fontId="6" fillId="34" borderId="31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4" xfId="0" applyNumberFormat="1" applyFont="1" applyFill="1" applyBorder="1" applyAlignment="1" applyProtection="1">
      <alignment horizontal="center" vertical="center" wrapText="1"/>
      <protection locked="0"/>
    </xf>
    <xf numFmtId="43" fontId="6" fillId="34" borderId="14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6"/>
  <sheetViews>
    <sheetView showGridLines="0" tabSelected="1" workbookViewId="0" topLeftCell="A1">
      <pane ySplit="4485" topLeftCell="A86" activePane="topLeft" state="split"/>
      <selection pane="topLeft" activeCell="A8" sqref="A8:U8"/>
      <selection pane="bottomLeft" activeCell="A1" sqref="A1:V95"/>
    </sheetView>
  </sheetViews>
  <sheetFormatPr defaultColWidth="9.33203125" defaultRowHeight="12.75"/>
  <cols>
    <col min="1" max="1" width="4.33203125" style="4" customWidth="1"/>
    <col min="2" max="3" width="5" style="4" customWidth="1"/>
    <col min="4" max="4" width="5.5" style="4" customWidth="1"/>
    <col min="5" max="5" width="7.83203125" style="4" customWidth="1"/>
    <col min="6" max="6" width="5.16015625" style="4" customWidth="1"/>
    <col min="7" max="7" width="12.83203125" style="4" customWidth="1"/>
    <col min="8" max="8" width="7.83203125" style="4" customWidth="1"/>
    <col min="9" max="9" width="12.66015625" style="4" customWidth="1"/>
    <col min="10" max="11" width="12" style="4" customWidth="1"/>
    <col min="12" max="12" width="11.83203125" style="4" customWidth="1"/>
    <col min="13" max="13" width="11.33203125" style="4" customWidth="1"/>
    <col min="14" max="14" width="11.5" style="4" customWidth="1"/>
    <col min="15" max="15" width="10.16015625" style="4" customWidth="1"/>
    <col min="16" max="16" width="5.83203125" style="4" customWidth="1"/>
    <col min="17" max="17" width="10.33203125" style="4" customWidth="1"/>
    <col min="18" max="18" width="11" style="4" customWidth="1"/>
    <col min="19" max="20" width="11.16015625" style="4" customWidth="1"/>
    <col min="21" max="21" width="6.66015625" style="4" customWidth="1"/>
    <col min="22" max="16384" width="9.33203125" style="4" customWidth="1"/>
  </cols>
  <sheetData>
    <row r="1" spans="19:22" ht="12.75">
      <c r="S1" s="27"/>
      <c r="T1" s="28"/>
      <c r="U1" s="25"/>
      <c r="V1" s="25"/>
    </row>
    <row r="2" spans="19:22" ht="12.75">
      <c r="S2" s="27"/>
      <c r="T2" s="28"/>
      <c r="U2" s="28"/>
      <c r="V2" s="28"/>
    </row>
    <row r="3" spans="19:22" ht="12.75">
      <c r="S3" s="27"/>
      <c r="T3" s="28"/>
      <c r="U3" s="28"/>
      <c r="V3" s="28"/>
    </row>
    <row r="5" spans="1:21" ht="9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</row>
    <row r="6" spans="1:21" ht="9.7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ht="15.75">
      <c r="A7" s="31" t="s">
        <v>186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</row>
    <row r="8" spans="1:21" ht="15.75">
      <c r="A8" s="32" t="s">
        <v>182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</row>
    <row r="9" spans="1:21" ht="10.5" thickBot="1">
      <c r="A9" s="30" t="s">
        <v>181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</row>
    <row r="10" spans="1:21" ht="15" customHeight="1">
      <c r="A10" s="43" t="s">
        <v>0</v>
      </c>
      <c r="B10" s="46" t="s">
        <v>1</v>
      </c>
      <c r="C10" s="46" t="s">
        <v>2</v>
      </c>
      <c r="D10" s="46"/>
      <c r="E10" s="46" t="s">
        <v>3</v>
      </c>
      <c r="F10" s="46"/>
      <c r="G10" s="56" t="s">
        <v>179</v>
      </c>
      <c r="H10" s="59" t="s">
        <v>178</v>
      </c>
      <c r="I10" s="51" t="s">
        <v>4</v>
      </c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52"/>
    </row>
    <row r="11" spans="1:21" ht="15.75" customHeight="1">
      <c r="A11" s="44"/>
      <c r="B11" s="37"/>
      <c r="C11" s="37"/>
      <c r="D11" s="37"/>
      <c r="E11" s="37"/>
      <c r="F11" s="37"/>
      <c r="G11" s="57"/>
      <c r="H11" s="60"/>
      <c r="I11" s="47" t="s">
        <v>5</v>
      </c>
      <c r="J11" s="37" t="s">
        <v>6</v>
      </c>
      <c r="K11" s="37"/>
      <c r="L11" s="37"/>
      <c r="M11" s="37"/>
      <c r="N11" s="37"/>
      <c r="O11" s="37"/>
      <c r="P11" s="37"/>
      <c r="Q11" s="37"/>
      <c r="R11" s="37" t="s">
        <v>7</v>
      </c>
      <c r="S11" s="37" t="s">
        <v>6</v>
      </c>
      <c r="T11" s="37"/>
      <c r="U11" s="39"/>
    </row>
    <row r="12" spans="1:21" ht="9.75" customHeight="1">
      <c r="A12" s="44"/>
      <c r="B12" s="37"/>
      <c r="C12" s="37"/>
      <c r="D12" s="37"/>
      <c r="E12" s="37"/>
      <c r="F12" s="37"/>
      <c r="G12" s="57"/>
      <c r="H12" s="60"/>
      <c r="I12" s="47"/>
      <c r="J12" s="37"/>
      <c r="K12" s="37"/>
      <c r="L12" s="37"/>
      <c r="M12" s="37"/>
      <c r="N12" s="37"/>
      <c r="O12" s="37"/>
      <c r="P12" s="37"/>
      <c r="Q12" s="37"/>
      <c r="R12" s="37"/>
      <c r="S12" s="37" t="s">
        <v>8</v>
      </c>
      <c r="T12" s="40" t="s">
        <v>9</v>
      </c>
      <c r="U12" s="53" t="s">
        <v>10</v>
      </c>
    </row>
    <row r="13" spans="1:21" ht="17.25" customHeight="1">
      <c r="A13" s="44"/>
      <c r="B13" s="37"/>
      <c r="C13" s="37"/>
      <c r="D13" s="37"/>
      <c r="E13" s="37"/>
      <c r="F13" s="37"/>
      <c r="G13" s="57"/>
      <c r="H13" s="60"/>
      <c r="I13" s="47"/>
      <c r="J13" s="37" t="s">
        <v>11</v>
      </c>
      <c r="K13" s="37" t="s">
        <v>6</v>
      </c>
      <c r="L13" s="37"/>
      <c r="M13" s="37" t="s">
        <v>12</v>
      </c>
      <c r="N13" s="37" t="s">
        <v>13</v>
      </c>
      <c r="O13" s="37" t="s">
        <v>14</v>
      </c>
      <c r="P13" s="37" t="s">
        <v>15</v>
      </c>
      <c r="Q13" s="37" t="s">
        <v>16</v>
      </c>
      <c r="R13" s="37"/>
      <c r="S13" s="37"/>
      <c r="T13" s="40"/>
      <c r="U13" s="53"/>
    </row>
    <row r="14" spans="1:21" ht="48" customHeight="1">
      <c r="A14" s="44"/>
      <c r="B14" s="37"/>
      <c r="C14" s="37"/>
      <c r="D14" s="37"/>
      <c r="E14" s="37"/>
      <c r="F14" s="37"/>
      <c r="G14" s="57"/>
      <c r="H14" s="60"/>
      <c r="I14" s="4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40" t="s">
        <v>17</v>
      </c>
      <c r="U14" s="53"/>
    </row>
    <row r="15" spans="1:21" ht="94.5" customHeight="1" thickBot="1">
      <c r="A15" s="45"/>
      <c r="B15" s="38"/>
      <c r="C15" s="38"/>
      <c r="D15" s="38"/>
      <c r="E15" s="38"/>
      <c r="F15" s="38"/>
      <c r="G15" s="58"/>
      <c r="H15" s="61"/>
      <c r="I15" s="48"/>
      <c r="J15" s="38"/>
      <c r="K15" s="16" t="s">
        <v>18</v>
      </c>
      <c r="L15" s="16" t="s">
        <v>19</v>
      </c>
      <c r="M15" s="38"/>
      <c r="N15" s="38"/>
      <c r="O15" s="38"/>
      <c r="P15" s="38"/>
      <c r="Q15" s="38"/>
      <c r="R15" s="38"/>
      <c r="S15" s="38"/>
      <c r="T15" s="41"/>
      <c r="U15" s="54"/>
    </row>
    <row r="16" spans="1:21" s="8" customFormat="1" ht="20.25" customHeight="1" thickBot="1">
      <c r="A16" s="17" t="s">
        <v>20</v>
      </c>
      <c r="B16" s="18" t="s">
        <v>21</v>
      </c>
      <c r="C16" s="42" t="s">
        <v>22</v>
      </c>
      <c r="D16" s="42"/>
      <c r="E16" s="42" t="s">
        <v>23</v>
      </c>
      <c r="F16" s="42"/>
      <c r="G16" s="18" t="s">
        <v>24</v>
      </c>
      <c r="H16" s="19" t="s">
        <v>25</v>
      </c>
      <c r="I16" s="17" t="s">
        <v>26</v>
      </c>
      <c r="J16" s="18" t="s">
        <v>27</v>
      </c>
      <c r="K16" s="18" t="s">
        <v>28</v>
      </c>
      <c r="L16" s="18" t="s">
        <v>29</v>
      </c>
      <c r="M16" s="18" t="s">
        <v>30</v>
      </c>
      <c r="N16" s="18" t="s">
        <v>31</v>
      </c>
      <c r="O16" s="18" t="s">
        <v>32</v>
      </c>
      <c r="P16" s="18" t="s">
        <v>33</v>
      </c>
      <c r="Q16" s="18" t="s">
        <v>34</v>
      </c>
      <c r="R16" s="18" t="s">
        <v>35</v>
      </c>
      <c r="S16" s="18" t="s">
        <v>36</v>
      </c>
      <c r="T16" s="19" t="s">
        <v>37</v>
      </c>
      <c r="U16" s="20" t="s">
        <v>180</v>
      </c>
    </row>
    <row r="17" spans="1:21" s="5" customFormat="1" ht="26.25" customHeight="1">
      <c r="A17" s="36" t="s">
        <v>38</v>
      </c>
      <c r="B17" s="21"/>
      <c r="C17" s="62" t="s">
        <v>39</v>
      </c>
      <c r="D17" s="62"/>
      <c r="E17" s="63">
        <f>SUM(E18:F19)</f>
        <v>271044</v>
      </c>
      <c r="F17" s="63"/>
      <c r="G17" s="14">
        <f>SUM(G18:G19)</f>
        <v>20633.08</v>
      </c>
      <c r="H17" s="14">
        <f>SUM(G17/E17)*100</f>
        <v>7.612446687622675</v>
      </c>
      <c r="I17" s="14">
        <f aca="true" t="shared" si="0" ref="I17:U17">SUM(I18:I19)</f>
        <v>20633.08</v>
      </c>
      <c r="J17" s="14">
        <f t="shared" si="0"/>
        <v>19935.08</v>
      </c>
      <c r="K17" s="14">
        <f t="shared" si="0"/>
        <v>0</v>
      </c>
      <c r="L17" s="14">
        <f t="shared" si="0"/>
        <v>19935.08</v>
      </c>
      <c r="M17" s="14">
        <f t="shared" si="0"/>
        <v>0</v>
      </c>
      <c r="N17" s="14">
        <f t="shared" si="0"/>
        <v>698</v>
      </c>
      <c r="O17" s="14">
        <f t="shared" si="0"/>
        <v>0</v>
      </c>
      <c r="P17" s="14">
        <f t="shared" si="0"/>
        <v>0</v>
      </c>
      <c r="Q17" s="14">
        <f t="shared" si="0"/>
        <v>0</v>
      </c>
      <c r="R17" s="14">
        <f t="shared" si="0"/>
        <v>0</v>
      </c>
      <c r="S17" s="14">
        <f t="shared" si="0"/>
        <v>0</v>
      </c>
      <c r="T17" s="14">
        <f t="shared" si="0"/>
        <v>0</v>
      </c>
      <c r="U17" s="15">
        <f t="shared" si="0"/>
        <v>0</v>
      </c>
    </row>
    <row r="18" spans="1:21" ht="55.5" customHeight="1">
      <c r="A18" s="34"/>
      <c r="B18" s="22" t="s">
        <v>40</v>
      </c>
      <c r="C18" s="49" t="s">
        <v>41</v>
      </c>
      <c r="D18" s="49"/>
      <c r="E18" s="50">
        <v>255044</v>
      </c>
      <c r="F18" s="50"/>
      <c r="G18" s="2">
        <f>SUM(I18+R18)</f>
        <v>6100</v>
      </c>
      <c r="H18" s="2">
        <f aca="true" t="shared" si="1" ref="H18:H41">SUM(G18/E18)*100</f>
        <v>2.3917441696334754</v>
      </c>
      <c r="I18" s="2">
        <f>SUM(J18+M18+N18+O18+P18+Q18)</f>
        <v>6100</v>
      </c>
      <c r="J18" s="2">
        <f>SUM(K18:L18)</f>
        <v>6100</v>
      </c>
      <c r="K18" s="2"/>
      <c r="L18" s="2">
        <v>6100</v>
      </c>
      <c r="M18" s="2"/>
      <c r="N18" s="2"/>
      <c r="O18" s="2"/>
      <c r="P18" s="2"/>
      <c r="Q18" s="2"/>
      <c r="R18" s="2">
        <f>SUM(S18)</f>
        <v>0</v>
      </c>
      <c r="S18" s="2"/>
      <c r="T18" s="3"/>
      <c r="U18" s="10"/>
    </row>
    <row r="19" spans="1:21" ht="30" customHeight="1">
      <c r="A19" s="35"/>
      <c r="B19" s="22" t="s">
        <v>42</v>
      </c>
      <c r="C19" s="49" t="s">
        <v>43</v>
      </c>
      <c r="D19" s="49"/>
      <c r="E19" s="50">
        <v>16000</v>
      </c>
      <c r="F19" s="50"/>
      <c r="G19" s="2">
        <f aca="true" t="shared" si="2" ref="G19:G41">SUM(I19+R19)</f>
        <v>14533.08</v>
      </c>
      <c r="H19" s="2">
        <f t="shared" si="1"/>
        <v>90.83175</v>
      </c>
      <c r="I19" s="2">
        <f>SUM(J19+M19+N19+O19+P19+Q19)</f>
        <v>14533.08</v>
      </c>
      <c r="J19" s="2">
        <f>SUM(K19:L19)</f>
        <v>13835.08</v>
      </c>
      <c r="K19" s="2"/>
      <c r="L19" s="2">
        <v>13835.08</v>
      </c>
      <c r="M19" s="2"/>
      <c r="N19" s="2">
        <v>698</v>
      </c>
      <c r="O19" s="2"/>
      <c r="P19" s="2"/>
      <c r="Q19" s="2"/>
      <c r="R19" s="2">
        <f aca="true" t="shared" si="3" ref="R19:R41">SUM(S19)</f>
        <v>0</v>
      </c>
      <c r="S19" s="2"/>
      <c r="T19" s="3"/>
      <c r="U19" s="10"/>
    </row>
    <row r="20" spans="1:21" s="5" customFormat="1" ht="14.25" customHeight="1">
      <c r="A20" s="33" t="s">
        <v>44</v>
      </c>
      <c r="B20" s="23"/>
      <c r="C20" s="64" t="s">
        <v>45</v>
      </c>
      <c r="D20" s="64"/>
      <c r="E20" s="55">
        <f>SUM(E21:F22)</f>
        <v>342309</v>
      </c>
      <c r="F20" s="55"/>
      <c r="G20" s="1">
        <f>SUM(G21:G22)</f>
        <v>336953.82999999996</v>
      </c>
      <c r="H20" s="1">
        <f t="shared" si="1"/>
        <v>98.4355742910645</v>
      </c>
      <c r="I20" s="1">
        <f aca="true" t="shared" si="4" ref="I20:U20">SUM(I21:I22)</f>
        <v>336953.82999999996</v>
      </c>
      <c r="J20" s="1">
        <f t="shared" si="4"/>
        <v>133645.86</v>
      </c>
      <c r="K20" s="1">
        <f t="shared" si="4"/>
        <v>0</v>
      </c>
      <c r="L20" s="1">
        <f t="shared" si="4"/>
        <v>133645.86</v>
      </c>
      <c r="M20" s="1">
        <f t="shared" si="4"/>
        <v>0</v>
      </c>
      <c r="N20" s="1">
        <f t="shared" si="4"/>
        <v>203307.97</v>
      </c>
      <c r="O20" s="1">
        <f t="shared" si="4"/>
        <v>0</v>
      </c>
      <c r="P20" s="1">
        <f t="shared" si="4"/>
        <v>0</v>
      </c>
      <c r="Q20" s="1">
        <f t="shared" si="4"/>
        <v>0</v>
      </c>
      <c r="R20" s="1">
        <f t="shared" si="4"/>
        <v>0</v>
      </c>
      <c r="S20" s="1">
        <f t="shared" si="4"/>
        <v>0</v>
      </c>
      <c r="T20" s="1">
        <f t="shared" si="4"/>
        <v>0</v>
      </c>
      <c r="U20" s="9">
        <f t="shared" si="4"/>
        <v>0</v>
      </c>
    </row>
    <row r="21" spans="1:21" ht="22.5" customHeight="1">
      <c r="A21" s="34"/>
      <c r="B21" s="22" t="s">
        <v>46</v>
      </c>
      <c r="C21" s="49" t="s">
        <v>47</v>
      </c>
      <c r="D21" s="49"/>
      <c r="E21" s="50">
        <v>203309</v>
      </c>
      <c r="F21" s="50"/>
      <c r="G21" s="2">
        <f t="shared" si="2"/>
        <v>203307.97</v>
      </c>
      <c r="H21" s="2">
        <f t="shared" si="1"/>
        <v>99.9994933819949</v>
      </c>
      <c r="I21" s="2">
        <f>SUM(J21+M21+N21+O21+P21+Q21)</f>
        <v>203307.97</v>
      </c>
      <c r="J21" s="2">
        <f aca="true" t="shared" si="5" ref="J21:J41">SUM(K21:L21)</f>
        <v>0</v>
      </c>
      <c r="K21" s="2"/>
      <c r="L21" s="2"/>
      <c r="M21" s="2"/>
      <c r="N21" s="2">
        <v>203307.97</v>
      </c>
      <c r="O21" s="2"/>
      <c r="P21" s="2"/>
      <c r="Q21" s="2"/>
      <c r="R21" s="2">
        <f t="shared" si="3"/>
        <v>0</v>
      </c>
      <c r="S21" s="2"/>
      <c r="T21" s="3"/>
      <c r="U21" s="10"/>
    </row>
    <row r="22" spans="1:21" ht="36.75" customHeight="1">
      <c r="A22" s="35"/>
      <c r="B22" s="22" t="s">
        <v>48</v>
      </c>
      <c r="C22" s="49" t="s">
        <v>49</v>
      </c>
      <c r="D22" s="49"/>
      <c r="E22" s="50">
        <v>139000</v>
      </c>
      <c r="F22" s="50"/>
      <c r="G22" s="2">
        <f t="shared" si="2"/>
        <v>133645.86</v>
      </c>
      <c r="H22" s="2">
        <f t="shared" si="1"/>
        <v>96.14810071942445</v>
      </c>
      <c r="I22" s="2">
        <f>SUM(J22+M22+N22+O22+P22+Q22)</f>
        <v>133645.86</v>
      </c>
      <c r="J22" s="2">
        <f t="shared" si="5"/>
        <v>133645.86</v>
      </c>
      <c r="K22" s="2"/>
      <c r="L22" s="2">
        <v>133645.86</v>
      </c>
      <c r="M22" s="2"/>
      <c r="N22" s="2"/>
      <c r="O22" s="2"/>
      <c r="P22" s="2"/>
      <c r="Q22" s="2"/>
      <c r="R22" s="2">
        <f t="shared" si="3"/>
        <v>0</v>
      </c>
      <c r="S22" s="2"/>
      <c r="T22" s="3"/>
      <c r="U22" s="10"/>
    </row>
    <row r="23" spans="1:21" s="5" customFormat="1" ht="20.25" customHeight="1">
      <c r="A23" s="33" t="s">
        <v>50</v>
      </c>
      <c r="B23" s="23"/>
      <c r="C23" s="64" t="s">
        <v>51</v>
      </c>
      <c r="D23" s="64"/>
      <c r="E23" s="55">
        <f>SUM(E24:F25)</f>
        <v>9703253</v>
      </c>
      <c r="F23" s="55"/>
      <c r="G23" s="1">
        <f>SUM(G24:G25)</f>
        <v>9632382.3</v>
      </c>
      <c r="H23" s="1">
        <f t="shared" si="1"/>
        <v>99.26961916792236</v>
      </c>
      <c r="I23" s="1">
        <f aca="true" t="shared" si="6" ref="I23:U23">SUM(I24:I25)</f>
        <v>5429834.67</v>
      </c>
      <c r="J23" s="1">
        <f t="shared" si="6"/>
        <v>5419697.28</v>
      </c>
      <c r="K23" s="1">
        <f t="shared" si="6"/>
        <v>834998.12</v>
      </c>
      <c r="L23" s="1">
        <f t="shared" si="6"/>
        <v>4584699.16</v>
      </c>
      <c r="M23" s="1">
        <f t="shared" si="6"/>
        <v>0</v>
      </c>
      <c r="N23" s="1">
        <f t="shared" si="6"/>
        <v>10137.39</v>
      </c>
      <c r="O23" s="1">
        <f t="shared" si="6"/>
        <v>0</v>
      </c>
      <c r="P23" s="1">
        <f t="shared" si="6"/>
        <v>0</v>
      </c>
      <c r="Q23" s="1">
        <f t="shared" si="6"/>
        <v>0</v>
      </c>
      <c r="R23" s="1">
        <f t="shared" si="6"/>
        <v>4202547.63</v>
      </c>
      <c r="S23" s="1">
        <f t="shared" si="6"/>
        <v>4202547.63</v>
      </c>
      <c r="T23" s="1">
        <f t="shared" si="6"/>
        <v>1930989.73</v>
      </c>
      <c r="U23" s="9">
        <f t="shared" si="6"/>
        <v>0</v>
      </c>
    </row>
    <row r="24" spans="1:21" ht="34.5" customHeight="1">
      <c r="A24" s="34"/>
      <c r="B24" s="22" t="s">
        <v>52</v>
      </c>
      <c r="C24" s="49" t="s">
        <v>53</v>
      </c>
      <c r="D24" s="49"/>
      <c r="E24" s="50">
        <v>8155631</v>
      </c>
      <c r="F24" s="50"/>
      <c r="G24" s="2">
        <f t="shared" si="2"/>
        <v>8084761.43</v>
      </c>
      <c r="H24" s="2">
        <f t="shared" si="1"/>
        <v>99.13103510936186</v>
      </c>
      <c r="I24" s="2">
        <f>SUM(J24+N24)</f>
        <v>3882213.8000000003</v>
      </c>
      <c r="J24" s="2">
        <f t="shared" si="5"/>
        <v>3872076.41</v>
      </c>
      <c r="K24" s="2">
        <v>834998.12</v>
      </c>
      <c r="L24" s="2">
        <v>3037078.29</v>
      </c>
      <c r="M24" s="2"/>
      <c r="N24" s="2">
        <v>10137.39</v>
      </c>
      <c r="O24" s="2"/>
      <c r="P24" s="2"/>
      <c r="Q24" s="2"/>
      <c r="R24" s="2">
        <f t="shared" si="3"/>
        <v>4202547.63</v>
      </c>
      <c r="S24" s="2">
        <v>4202547.63</v>
      </c>
      <c r="T24" s="3">
        <v>1930989.73</v>
      </c>
      <c r="U24" s="10"/>
    </row>
    <row r="25" spans="1:21" ht="37.5" customHeight="1">
      <c r="A25" s="35"/>
      <c r="B25" s="22" t="s">
        <v>54</v>
      </c>
      <c r="C25" s="49" t="s">
        <v>55</v>
      </c>
      <c r="D25" s="49"/>
      <c r="E25" s="50">
        <v>1547622</v>
      </c>
      <c r="F25" s="50"/>
      <c r="G25" s="2">
        <f t="shared" si="2"/>
        <v>1547620.87</v>
      </c>
      <c r="H25" s="2">
        <f t="shared" si="1"/>
        <v>99.99992698475468</v>
      </c>
      <c r="I25" s="2">
        <f>SUM(J25+M25+N25+O25+P25+Q25)</f>
        <v>1547620.87</v>
      </c>
      <c r="J25" s="2">
        <f t="shared" si="5"/>
        <v>1547620.87</v>
      </c>
      <c r="K25" s="2"/>
      <c r="L25" s="2">
        <v>1547620.87</v>
      </c>
      <c r="M25" s="2"/>
      <c r="N25" s="2"/>
      <c r="O25" s="2"/>
      <c r="P25" s="2"/>
      <c r="Q25" s="2"/>
      <c r="R25" s="2">
        <f t="shared" si="3"/>
        <v>0</v>
      </c>
      <c r="S25" s="2"/>
      <c r="T25" s="3"/>
      <c r="U25" s="10"/>
    </row>
    <row r="26" spans="1:21" s="5" customFormat="1" ht="30.75" customHeight="1">
      <c r="A26" s="33" t="s">
        <v>56</v>
      </c>
      <c r="B26" s="23"/>
      <c r="C26" s="64" t="s">
        <v>57</v>
      </c>
      <c r="D26" s="64"/>
      <c r="E26" s="55">
        <f>SUM(E27)</f>
        <v>463194</v>
      </c>
      <c r="F26" s="55"/>
      <c r="G26" s="1">
        <f>SUM(G27)</f>
        <v>434297.49</v>
      </c>
      <c r="H26" s="1">
        <f t="shared" si="1"/>
        <v>93.7614671174497</v>
      </c>
      <c r="I26" s="1">
        <f aca="true" t="shared" si="7" ref="I26:U26">SUM(I27)</f>
        <v>98048.25999999998</v>
      </c>
      <c r="J26" s="1">
        <f t="shared" si="7"/>
        <v>86824.32999999999</v>
      </c>
      <c r="K26" s="1">
        <f t="shared" si="7"/>
        <v>43241.99</v>
      </c>
      <c r="L26" s="1">
        <f t="shared" si="7"/>
        <v>43582.34</v>
      </c>
      <c r="M26" s="1">
        <f t="shared" si="7"/>
        <v>11223.93</v>
      </c>
      <c r="N26" s="1">
        <f t="shared" si="7"/>
        <v>0</v>
      </c>
      <c r="O26" s="1">
        <f t="shared" si="7"/>
        <v>0</v>
      </c>
      <c r="P26" s="1">
        <f t="shared" si="7"/>
        <v>0</v>
      </c>
      <c r="Q26" s="1">
        <f t="shared" si="7"/>
        <v>0</v>
      </c>
      <c r="R26" s="1">
        <f t="shared" si="7"/>
        <v>336249.23</v>
      </c>
      <c r="S26" s="1">
        <f t="shared" si="7"/>
        <v>336249.23</v>
      </c>
      <c r="T26" s="1">
        <f t="shared" si="7"/>
        <v>336249.23</v>
      </c>
      <c r="U26" s="9">
        <f t="shared" si="7"/>
        <v>0</v>
      </c>
    </row>
    <row r="27" spans="1:21" ht="36" customHeight="1">
      <c r="A27" s="35"/>
      <c r="B27" s="22" t="s">
        <v>58</v>
      </c>
      <c r="C27" s="65" t="s">
        <v>59</v>
      </c>
      <c r="D27" s="66"/>
      <c r="E27" s="67">
        <v>463194</v>
      </c>
      <c r="F27" s="68"/>
      <c r="G27" s="2">
        <f t="shared" si="2"/>
        <v>434297.49</v>
      </c>
      <c r="H27" s="2">
        <f t="shared" si="1"/>
        <v>93.7614671174497</v>
      </c>
      <c r="I27" s="2">
        <f>SUM(J27+M27+N27+O27+P27+Q27)</f>
        <v>98048.25999999998</v>
      </c>
      <c r="J27" s="2">
        <f t="shared" si="5"/>
        <v>86824.32999999999</v>
      </c>
      <c r="K27" s="2">
        <v>43241.99</v>
      </c>
      <c r="L27" s="2">
        <v>43582.34</v>
      </c>
      <c r="M27" s="2">
        <v>11223.93</v>
      </c>
      <c r="N27" s="2"/>
      <c r="O27" s="2"/>
      <c r="P27" s="2"/>
      <c r="Q27" s="2"/>
      <c r="R27" s="2">
        <f t="shared" si="3"/>
        <v>336249.23</v>
      </c>
      <c r="S27" s="2">
        <v>336249.23</v>
      </c>
      <c r="T27" s="3">
        <v>336249.23</v>
      </c>
      <c r="U27" s="10"/>
    </row>
    <row r="28" spans="1:21" s="5" customFormat="1" ht="24.75" customHeight="1">
      <c r="A28" s="33" t="s">
        <v>60</v>
      </c>
      <c r="B28" s="23"/>
      <c r="C28" s="64" t="s">
        <v>61</v>
      </c>
      <c r="D28" s="64"/>
      <c r="E28" s="55">
        <f>SUM(E29:F32)</f>
        <v>423500</v>
      </c>
      <c r="F28" s="55"/>
      <c r="G28" s="1">
        <f>SUM(G29:G32)</f>
        <v>385954.95999999996</v>
      </c>
      <c r="H28" s="1">
        <f t="shared" si="1"/>
        <v>91.13458323494686</v>
      </c>
      <c r="I28" s="1">
        <f aca="true" t="shared" si="8" ref="I28:U28">SUM(I29:I32)</f>
        <v>385954.95999999996</v>
      </c>
      <c r="J28" s="1">
        <f t="shared" si="8"/>
        <v>385614.95999999996</v>
      </c>
      <c r="K28" s="1">
        <f t="shared" si="8"/>
        <v>206948.38</v>
      </c>
      <c r="L28" s="1">
        <f t="shared" si="8"/>
        <v>178666.58</v>
      </c>
      <c r="M28" s="1">
        <f t="shared" si="8"/>
        <v>0</v>
      </c>
      <c r="N28" s="1">
        <f t="shared" si="8"/>
        <v>340</v>
      </c>
      <c r="O28" s="1">
        <f t="shared" si="8"/>
        <v>0</v>
      </c>
      <c r="P28" s="1">
        <f t="shared" si="8"/>
        <v>0</v>
      </c>
      <c r="Q28" s="1">
        <f t="shared" si="8"/>
        <v>0</v>
      </c>
      <c r="R28" s="1">
        <f t="shared" si="8"/>
        <v>0</v>
      </c>
      <c r="S28" s="1">
        <f t="shared" si="8"/>
        <v>0</v>
      </c>
      <c r="T28" s="1">
        <f t="shared" si="8"/>
        <v>0</v>
      </c>
      <c r="U28" s="9">
        <f t="shared" si="8"/>
        <v>0</v>
      </c>
    </row>
    <row r="29" spans="1:21" ht="51.75" customHeight="1">
      <c r="A29" s="34"/>
      <c r="B29" s="22" t="s">
        <v>62</v>
      </c>
      <c r="C29" s="49" t="s">
        <v>63</v>
      </c>
      <c r="D29" s="49"/>
      <c r="E29" s="50">
        <v>100000</v>
      </c>
      <c r="F29" s="50"/>
      <c r="G29" s="2">
        <f t="shared" si="2"/>
        <v>100000</v>
      </c>
      <c r="H29" s="2">
        <f t="shared" si="1"/>
        <v>100</v>
      </c>
      <c r="I29" s="2">
        <f>SUM(J29+M29+N29+O29+P29+Q29)</f>
        <v>100000</v>
      </c>
      <c r="J29" s="2">
        <f t="shared" si="5"/>
        <v>100000</v>
      </c>
      <c r="K29" s="2"/>
      <c r="L29" s="2">
        <v>100000</v>
      </c>
      <c r="M29" s="2"/>
      <c r="N29" s="2"/>
      <c r="O29" s="2"/>
      <c r="P29" s="2"/>
      <c r="Q29" s="2"/>
      <c r="R29" s="2">
        <f t="shared" si="3"/>
        <v>0</v>
      </c>
      <c r="S29" s="2"/>
      <c r="T29" s="3"/>
      <c r="U29" s="10"/>
    </row>
    <row r="30" spans="1:21" ht="42" customHeight="1">
      <c r="A30" s="34"/>
      <c r="B30" s="22" t="s">
        <v>64</v>
      </c>
      <c r="C30" s="49" t="s">
        <v>65</v>
      </c>
      <c r="D30" s="49"/>
      <c r="E30" s="50">
        <v>75000</v>
      </c>
      <c r="F30" s="50"/>
      <c r="G30" s="2">
        <f t="shared" si="2"/>
        <v>37459.99</v>
      </c>
      <c r="H30" s="2">
        <f t="shared" si="1"/>
        <v>49.94665333333333</v>
      </c>
      <c r="I30" s="2">
        <f>SUM(J30+M30+N30+O30+P30+Q30)</f>
        <v>37459.99</v>
      </c>
      <c r="J30" s="2">
        <f t="shared" si="5"/>
        <v>37459.99</v>
      </c>
      <c r="K30" s="2"/>
      <c r="L30" s="2">
        <v>37459.99</v>
      </c>
      <c r="M30" s="2"/>
      <c r="N30" s="2"/>
      <c r="O30" s="2"/>
      <c r="P30" s="2"/>
      <c r="Q30" s="2"/>
      <c r="R30" s="2">
        <f t="shared" si="3"/>
        <v>0</v>
      </c>
      <c r="S30" s="2"/>
      <c r="T30" s="3"/>
      <c r="U30" s="10"/>
    </row>
    <row r="31" spans="1:21" ht="29.25" customHeight="1">
      <c r="A31" s="34"/>
      <c r="B31" s="22" t="s">
        <v>66</v>
      </c>
      <c r="C31" s="49" t="s">
        <v>67</v>
      </c>
      <c r="D31" s="49"/>
      <c r="E31" s="50">
        <v>244000</v>
      </c>
      <c r="F31" s="50"/>
      <c r="G31" s="2">
        <f t="shared" si="2"/>
        <v>243994.97</v>
      </c>
      <c r="H31" s="2">
        <f t="shared" si="1"/>
        <v>99.99793852459017</v>
      </c>
      <c r="I31" s="2">
        <f>SUM(J31+M31+N31+O31+P31+Q31)</f>
        <v>243994.97</v>
      </c>
      <c r="J31" s="2">
        <f t="shared" si="5"/>
        <v>243654.97</v>
      </c>
      <c r="K31" s="2">
        <v>206948.38</v>
      </c>
      <c r="L31" s="2">
        <v>36706.59</v>
      </c>
      <c r="M31" s="2"/>
      <c r="N31" s="2">
        <v>340</v>
      </c>
      <c r="O31" s="2"/>
      <c r="P31" s="2"/>
      <c r="Q31" s="2"/>
      <c r="R31" s="2">
        <f t="shared" si="3"/>
        <v>0</v>
      </c>
      <c r="S31" s="2"/>
      <c r="T31" s="3"/>
      <c r="U31" s="10"/>
    </row>
    <row r="32" spans="1:21" ht="39.75" customHeight="1">
      <c r="A32" s="35"/>
      <c r="B32" s="22" t="s">
        <v>68</v>
      </c>
      <c r="C32" s="49" t="s">
        <v>55</v>
      </c>
      <c r="D32" s="49"/>
      <c r="E32" s="50">
        <v>4500</v>
      </c>
      <c r="F32" s="50"/>
      <c r="G32" s="2">
        <f t="shared" si="2"/>
        <v>4500</v>
      </c>
      <c r="H32" s="2">
        <f t="shared" si="1"/>
        <v>100</v>
      </c>
      <c r="I32" s="2">
        <f>SUM(J32+M32+N32+O32+P32+Q32)</f>
        <v>4500</v>
      </c>
      <c r="J32" s="2">
        <f t="shared" si="5"/>
        <v>4500</v>
      </c>
      <c r="K32" s="2"/>
      <c r="L32" s="2">
        <v>4500</v>
      </c>
      <c r="M32" s="2"/>
      <c r="N32" s="2"/>
      <c r="O32" s="2"/>
      <c r="P32" s="2"/>
      <c r="Q32" s="2"/>
      <c r="R32" s="2">
        <f t="shared" si="3"/>
        <v>0</v>
      </c>
      <c r="S32" s="2"/>
      <c r="T32" s="3"/>
      <c r="U32" s="10"/>
    </row>
    <row r="33" spans="1:21" s="5" customFormat="1" ht="25.5" customHeight="1">
      <c r="A33" s="33" t="s">
        <v>69</v>
      </c>
      <c r="B33" s="23"/>
      <c r="C33" s="64" t="s">
        <v>70</v>
      </c>
      <c r="D33" s="64"/>
      <c r="E33" s="55">
        <f>SUM(E34)</f>
        <v>118358</v>
      </c>
      <c r="F33" s="55"/>
      <c r="G33" s="1">
        <f>SUM(G34)</f>
        <v>0</v>
      </c>
      <c r="H33" s="1">
        <f t="shared" si="1"/>
        <v>0</v>
      </c>
      <c r="I33" s="1">
        <f aca="true" t="shared" si="9" ref="I33:U33">SUM(I34)</f>
        <v>0</v>
      </c>
      <c r="J33" s="1">
        <f t="shared" si="9"/>
        <v>0</v>
      </c>
      <c r="K33" s="1">
        <f t="shared" si="9"/>
        <v>0</v>
      </c>
      <c r="L33" s="1">
        <f t="shared" si="9"/>
        <v>0</v>
      </c>
      <c r="M33" s="1">
        <f t="shared" si="9"/>
        <v>0</v>
      </c>
      <c r="N33" s="1">
        <f t="shared" si="9"/>
        <v>0</v>
      </c>
      <c r="O33" s="1">
        <f t="shared" si="9"/>
        <v>0</v>
      </c>
      <c r="P33" s="1">
        <f t="shared" si="9"/>
        <v>0</v>
      </c>
      <c r="Q33" s="1">
        <f t="shared" si="9"/>
        <v>0</v>
      </c>
      <c r="R33" s="1">
        <f t="shared" si="9"/>
        <v>0</v>
      </c>
      <c r="S33" s="1">
        <f t="shared" si="9"/>
        <v>0</v>
      </c>
      <c r="T33" s="1">
        <f t="shared" si="9"/>
        <v>0</v>
      </c>
      <c r="U33" s="9">
        <f t="shared" si="9"/>
        <v>0</v>
      </c>
    </row>
    <row r="34" spans="1:21" ht="35.25" customHeight="1">
      <c r="A34" s="35"/>
      <c r="B34" s="22" t="s">
        <v>71</v>
      </c>
      <c r="C34" s="49" t="s">
        <v>43</v>
      </c>
      <c r="D34" s="49"/>
      <c r="E34" s="50">
        <v>118358</v>
      </c>
      <c r="F34" s="50"/>
      <c r="G34" s="2">
        <f t="shared" si="2"/>
        <v>0</v>
      </c>
      <c r="H34" s="2">
        <f t="shared" si="1"/>
        <v>0</v>
      </c>
      <c r="I34" s="2">
        <f>SUM(J34+M34+N34+O34+P34+Q34)</f>
        <v>0</v>
      </c>
      <c r="J34" s="2">
        <f t="shared" si="5"/>
        <v>0</v>
      </c>
      <c r="K34" s="2"/>
      <c r="L34" s="2"/>
      <c r="M34" s="2"/>
      <c r="N34" s="2"/>
      <c r="O34" s="2"/>
      <c r="P34" s="2"/>
      <c r="Q34" s="2"/>
      <c r="R34" s="2">
        <f t="shared" si="3"/>
        <v>0</v>
      </c>
      <c r="S34" s="2"/>
      <c r="T34" s="3"/>
      <c r="U34" s="10"/>
    </row>
    <row r="35" spans="1:21" s="5" customFormat="1" ht="23.25" customHeight="1">
      <c r="A35" s="33" t="s">
        <v>72</v>
      </c>
      <c r="B35" s="23"/>
      <c r="C35" s="64" t="s">
        <v>73</v>
      </c>
      <c r="D35" s="64"/>
      <c r="E35" s="55">
        <f>SUM(E36:F41)</f>
        <v>6693127</v>
      </c>
      <c r="F35" s="55"/>
      <c r="G35" s="1">
        <f>SUM(G36:G41)</f>
        <v>6397215.07</v>
      </c>
      <c r="H35" s="1">
        <f t="shared" si="1"/>
        <v>95.57886874102344</v>
      </c>
      <c r="I35" s="1">
        <f aca="true" t="shared" si="10" ref="I35:U35">SUM(I36:I41)</f>
        <v>6362265.07</v>
      </c>
      <c r="J35" s="1">
        <f t="shared" si="10"/>
        <v>6110198.76</v>
      </c>
      <c r="K35" s="1">
        <f t="shared" si="10"/>
        <v>4246573.59</v>
      </c>
      <c r="L35" s="1">
        <f t="shared" si="10"/>
        <v>1863625.17</v>
      </c>
      <c r="M35" s="1">
        <f>SUM(M36+M37+M38+M39+M40+M41)</f>
        <v>0</v>
      </c>
      <c r="N35" s="1">
        <f>SUM(N36+N37+N38+N39+N40+N41)</f>
        <v>217543.8</v>
      </c>
      <c r="O35" s="1">
        <f t="shared" si="10"/>
        <v>34522.51</v>
      </c>
      <c r="P35" s="1">
        <f t="shared" si="10"/>
        <v>0</v>
      </c>
      <c r="Q35" s="1">
        <f t="shared" si="10"/>
        <v>0</v>
      </c>
      <c r="R35" s="1">
        <f t="shared" si="10"/>
        <v>34950</v>
      </c>
      <c r="S35" s="1">
        <f t="shared" si="10"/>
        <v>34950</v>
      </c>
      <c r="T35" s="1">
        <f t="shared" si="10"/>
        <v>0</v>
      </c>
      <c r="U35" s="9">
        <f t="shared" si="10"/>
        <v>0</v>
      </c>
    </row>
    <row r="36" spans="1:21" ht="28.5" customHeight="1">
      <c r="A36" s="34"/>
      <c r="B36" s="22" t="s">
        <v>74</v>
      </c>
      <c r="C36" s="49" t="s">
        <v>75</v>
      </c>
      <c r="D36" s="49"/>
      <c r="E36" s="50">
        <v>146086</v>
      </c>
      <c r="F36" s="50"/>
      <c r="G36" s="2">
        <f t="shared" si="2"/>
        <v>146086</v>
      </c>
      <c r="H36" s="2">
        <f t="shared" si="1"/>
        <v>100</v>
      </c>
      <c r="I36" s="2">
        <f aca="true" t="shared" si="11" ref="I36:I41">SUM(J36+M36+N36+O36+P36+Q36)</f>
        <v>146086</v>
      </c>
      <c r="J36" s="2">
        <f t="shared" si="5"/>
        <v>146086</v>
      </c>
      <c r="K36" s="2">
        <v>146086</v>
      </c>
      <c r="L36" s="2"/>
      <c r="M36" s="2"/>
      <c r="N36" s="2"/>
      <c r="O36" s="2"/>
      <c r="P36" s="2"/>
      <c r="Q36" s="2"/>
      <c r="R36" s="2">
        <f t="shared" si="3"/>
        <v>0</v>
      </c>
      <c r="S36" s="2"/>
      <c r="T36" s="3"/>
      <c r="U36" s="10"/>
    </row>
    <row r="37" spans="1:21" ht="27.75" customHeight="1">
      <c r="A37" s="34"/>
      <c r="B37" s="22" t="s">
        <v>76</v>
      </c>
      <c r="C37" s="49" t="s">
        <v>77</v>
      </c>
      <c r="D37" s="49"/>
      <c r="E37" s="50">
        <v>230000</v>
      </c>
      <c r="F37" s="50"/>
      <c r="G37" s="2">
        <f t="shared" si="2"/>
        <v>209228.13</v>
      </c>
      <c r="H37" s="2">
        <f t="shared" si="1"/>
        <v>90.96875217391305</v>
      </c>
      <c r="I37" s="2">
        <f t="shared" si="11"/>
        <v>209228.13</v>
      </c>
      <c r="J37" s="2">
        <f t="shared" si="5"/>
        <v>9455.51</v>
      </c>
      <c r="K37" s="2"/>
      <c r="L37" s="2">
        <v>9455.51</v>
      </c>
      <c r="M37" s="2"/>
      <c r="N37" s="2">
        <v>199772.62</v>
      </c>
      <c r="O37" s="2"/>
      <c r="P37" s="2"/>
      <c r="Q37" s="2"/>
      <c r="R37" s="2">
        <f t="shared" si="3"/>
        <v>0</v>
      </c>
      <c r="S37" s="2"/>
      <c r="T37" s="3"/>
      <c r="U37" s="10"/>
    </row>
    <row r="38" spans="1:21" ht="29.25" customHeight="1">
      <c r="A38" s="34"/>
      <c r="B38" s="22" t="s">
        <v>78</v>
      </c>
      <c r="C38" s="49" t="s">
        <v>79</v>
      </c>
      <c r="D38" s="49"/>
      <c r="E38" s="50">
        <v>5919045</v>
      </c>
      <c r="F38" s="50"/>
      <c r="G38" s="2">
        <f t="shared" si="2"/>
        <v>5704129.97</v>
      </c>
      <c r="H38" s="2">
        <f t="shared" si="1"/>
        <v>96.36909281818265</v>
      </c>
      <c r="I38" s="2">
        <f t="shared" si="11"/>
        <v>5669179.97</v>
      </c>
      <c r="J38" s="2">
        <f t="shared" si="5"/>
        <v>5668309.97</v>
      </c>
      <c r="K38" s="2">
        <v>4043848.8</v>
      </c>
      <c r="L38" s="2">
        <v>1624461.17</v>
      </c>
      <c r="M38" s="2"/>
      <c r="N38" s="2">
        <v>870</v>
      </c>
      <c r="O38" s="2"/>
      <c r="P38" s="2"/>
      <c r="Q38" s="2"/>
      <c r="R38" s="2">
        <v>34950</v>
      </c>
      <c r="S38" s="2">
        <v>34950</v>
      </c>
      <c r="T38" s="3"/>
      <c r="U38" s="10"/>
    </row>
    <row r="39" spans="1:21" ht="27.75" customHeight="1">
      <c r="A39" s="34"/>
      <c r="B39" s="22" t="s">
        <v>80</v>
      </c>
      <c r="C39" s="49" t="s">
        <v>81</v>
      </c>
      <c r="D39" s="49"/>
      <c r="E39" s="50">
        <v>41791</v>
      </c>
      <c r="F39" s="50"/>
      <c r="G39" s="2">
        <f t="shared" si="2"/>
        <v>41786.67</v>
      </c>
      <c r="H39" s="2">
        <f t="shared" si="1"/>
        <v>99.98963891747027</v>
      </c>
      <c r="I39" s="2">
        <f t="shared" si="11"/>
        <v>41786.67</v>
      </c>
      <c r="J39" s="2">
        <f t="shared" si="5"/>
        <v>25903.489999999998</v>
      </c>
      <c r="K39" s="2">
        <v>17862.19</v>
      </c>
      <c r="L39" s="2">
        <v>8041.3</v>
      </c>
      <c r="M39" s="2"/>
      <c r="N39" s="2">
        <v>15883.18</v>
      </c>
      <c r="O39" s="2"/>
      <c r="P39" s="2"/>
      <c r="Q39" s="2"/>
      <c r="R39" s="2">
        <f t="shared" si="3"/>
        <v>0</v>
      </c>
      <c r="S39" s="2"/>
      <c r="T39" s="3"/>
      <c r="U39" s="10"/>
    </row>
    <row r="40" spans="1:21" ht="53.25" customHeight="1">
      <c r="A40" s="34"/>
      <c r="B40" s="22" t="s">
        <v>82</v>
      </c>
      <c r="C40" s="49" t="s">
        <v>83</v>
      </c>
      <c r="D40" s="49"/>
      <c r="E40" s="50">
        <v>159605</v>
      </c>
      <c r="F40" s="50"/>
      <c r="G40" s="2">
        <f t="shared" si="2"/>
        <v>103174.44</v>
      </c>
      <c r="H40" s="2">
        <f t="shared" si="1"/>
        <v>64.64361392186962</v>
      </c>
      <c r="I40" s="2">
        <f t="shared" si="11"/>
        <v>103174.44</v>
      </c>
      <c r="J40" s="2">
        <f t="shared" si="5"/>
        <v>67633.93</v>
      </c>
      <c r="K40" s="2">
        <v>336</v>
      </c>
      <c r="L40" s="2">
        <v>67297.93</v>
      </c>
      <c r="M40" s="2"/>
      <c r="N40" s="2">
        <v>1018</v>
      </c>
      <c r="O40" s="2">
        <v>34522.51</v>
      </c>
      <c r="P40" s="2"/>
      <c r="Q40" s="2"/>
      <c r="R40" s="2">
        <f t="shared" si="3"/>
        <v>0</v>
      </c>
      <c r="S40" s="2"/>
      <c r="T40" s="3"/>
      <c r="U40" s="10"/>
    </row>
    <row r="41" spans="1:21" ht="34.5" customHeight="1">
      <c r="A41" s="35"/>
      <c r="B41" s="22" t="s">
        <v>84</v>
      </c>
      <c r="C41" s="49" t="s">
        <v>43</v>
      </c>
      <c r="D41" s="49"/>
      <c r="E41" s="50">
        <v>196600</v>
      </c>
      <c r="F41" s="50"/>
      <c r="G41" s="2">
        <f t="shared" si="2"/>
        <v>192809.86000000002</v>
      </c>
      <c r="H41" s="2">
        <f t="shared" si="1"/>
        <v>98.07215666327569</v>
      </c>
      <c r="I41" s="2">
        <f t="shared" si="11"/>
        <v>192809.86000000002</v>
      </c>
      <c r="J41" s="2">
        <f t="shared" si="5"/>
        <v>192809.86000000002</v>
      </c>
      <c r="K41" s="2">
        <v>38440.6</v>
      </c>
      <c r="L41" s="2">
        <v>154369.26</v>
      </c>
      <c r="M41" s="2"/>
      <c r="N41" s="2"/>
      <c r="O41" s="2"/>
      <c r="P41" s="2"/>
      <c r="Q41" s="2"/>
      <c r="R41" s="2">
        <f t="shared" si="3"/>
        <v>0</v>
      </c>
      <c r="S41" s="2"/>
      <c r="T41" s="3"/>
      <c r="U41" s="10"/>
    </row>
    <row r="42" spans="1:21" s="5" customFormat="1" ht="109.5" customHeight="1">
      <c r="A42" s="33" t="s">
        <v>85</v>
      </c>
      <c r="B42" s="23"/>
      <c r="C42" s="64" t="s">
        <v>86</v>
      </c>
      <c r="D42" s="64"/>
      <c r="E42" s="55">
        <f>SUM(E43)</f>
        <v>18932</v>
      </c>
      <c r="F42" s="55"/>
      <c r="G42" s="1">
        <f>SUM(G43)</f>
        <v>18421.57</v>
      </c>
      <c r="H42" s="1">
        <f aca="true" t="shared" si="12" ref="H42:H64">SUM(G42/E42)*100</f>
        <v>97.3038770335939</v>
      </c>
      <c r="I42" s="1">
        <f aca="true" t="shared" si="13" ref="I42:U42">SUM(I43)</f>
        <v>18421.57</v>
      </c>
      <c r="J42" s="1">
        <f t="shared" si="13"/>
        <v>16951.57</v>
      </c>
      <c r="K42" s="1">
        <f t="shared" si="13"/>
        <v>3291.4</v>
      </c>
      <c r="L42" s="1">
        <f t="shared" si="13"/>
        <v>13660.17</v>
      </c>
      <c r="M42" s="1">
        <f t="shared" si="13"/>
        <v>0</v>
      </c>
      <c r="N42" s="1">
        <f t="shared" si="13"/>
        <v>1470</v>
      </c>
      <c r="O42" s="1">
        <f t="shared" si="13"/>
        <v>0</v>
      </c>
      <c r="P42" s="1">
        <f t="shared" si="13"/>
        <v>0</v>
      </c>
      <c r="Q42" s="1">
        <f t="shared" si="13"/>
        <v>0</v>
      </c>
      <c r="R42" s="1">
        <f t="shared" si="13"/>
        <v>0</v>
      </c>
      <c r="S42" s="1">
        <f t="shared" si="13"/>
        <v>0</v>
      </c>
      <c r="T42" s="1">
        <f t="shared" si="13"/>
        <v>0</v>
      </c>
      <c r="U42" s="9">
        <f t="shared" si="13"/>
        <v>0</v>
      </c>
    </row>
    <row r="43" spans="1:21" ht="161.25" customHeight="1">
      <c r="A43" s="35"/>
      <c r="B43" s="22" t="s">
        <v>87</v>
      </c>
      <c r="C43" s="49" t="s">
        <v>88</v>
      </c>
      <c r="D43" s="49"/>
      <c r="E43" s="50">
        <v>18932</v>
      </c>
      <c r="F43" s="50"/>
      <c r="G43" s="2">
        <f>SUM(I43+R43)</f>
        <v>18421.57</v>
      </c>
      <c r="H43" s="2">
        <f t="shared" si="12"/>
        <v>97.3038770335939</v>
      </c>
      <c r="I43" s="2">
        <f>SUM(J43+M43+N43+O43+P43+Q43)</f>
        <v>18421.57</v>
      </c>
      <c r="J43" s="2">
        <f>SUM(K43:L43)</f>
        <v>16951.57</v>
      </c>
      <c r="K43" s="2">
        <v>3291.4</v>
      </c>
      <c r="L43" s="2">
        <v>13660.17</v>
      </c>
      <c r="M43" s="2"/>
      <c r="N43" s="2">
        <v>1470</v>
      </c>
      <c r="O43" s="2"/>
      <c r="P43" s="2"/>
      <c r="Q43" s="2"/>
      <c r="R43" s="2">
        <f>SUM(S43)</f>
        <v>0</v>
      </c>
      <c r="S43" s="2"/>
      <c r="T43" s="3"/>
      <c r="U43" s="10"/>
    </row>
    <row r="44" spans="1:21" s="5" customFormat="1" ht="57.75" customHeight="1">
      <c r="A44" s="33" t="s">
        <v>89</v>
      </c>
      <c r="B44" s="23"/>
      <c r="C44" s="64" t="s">
        <v>90</v>
      </c>
      <c r="D44" s="64"/>
      <c r="E44" s="55">
        <f>SUM(E45:F49)</f>
        <v>3993796</v>
      </c>
      <c r="F44" s="55"/>
      <c r="G44" s="1">
        <f>SUM(G45:G49)</f>
        <v>3985669.5199999996</v>
      </c>
      <c r="H44" s="1">
        <f t="shared" si="12"/>
        <v>99.79652240625208</v>
      </c>
      <c r="I44" s="1">
        <f aca="true" t="shared" si="14" ref="I44:U44">SUM(I45:I49)</f>
        <v>3090569.5199999996</v>
      </c>
      <c r="J44" s="1">
        <f t="shared" si="14"/>
        <v>2872031.5199999996</v>
      </c>
      <c r="K44" s="1">
        <f t="shared" si="14"/>
        <v>2418100.82</v>
      </c>
      <c r="L44" s="1">
        <f t="shared" si="14"/>
        <v>453930.7</v>
      </c>
      <c r="M44" s="1">
        <f t="shared" si="14"/>
        <v>43000</v>
      </c>
      <c r="N44" s="1">
        <f>SUM(N46+N47+N48+N49)</f>
        <v>175538</v>
      </c>
      <c r="O44" s="1">
        <f t="shared" si="14"/>
        <v>0</v>
      </c>
      <c r="P44" s="1">
        <f t="shared" si="14"/>
        <v>0</v>
      </c>
      <c r="Q44" s="1">
        <f t="shared" si="14"/>
        <v>0</v>
      </c>
      <c r="R44" s="1">
        <f t="shared" si="14"/>
        <v>895100</v>
      </c>
      <c r="S44" s="1">
        <f t="shared" si="14"/>
        <v>895100</v>
      </c>
      <c r="T44" s="1">
        <f t="shared" si="14"/>
        <v>0</v>
      </c>
      <c r="U44" s="9">
        <f t="shared" si="14"/>
        <v>0</v>
      </c>
    </row>
    <row r="45" spans="1:21" ht="33.75" customHeight="1">
      <c r="A45" s="34"/>
      <c r="B45" s="22" t="s">
        <v>91</v>
      </c>
      <c r="C45" s="49" t="s">
        <v>92</v>
      </c>
      <c r="D45" s="49"/>
      <c r="E45" s="50">
        <v>8000</v>
      </c>
      <c r="F45" s="50"/>
      <c r="G45" s="2">
        <f aca="true" t="shared" si="15" ref="G45:G51">SUM(I45+R45)</f>
        <v>8000</v>
      </c>
      <c r="H45" s="2">
        <f t="shared" si="12"/>
        <v>100</v>
      </c>
      <c r="I45" s="2">
        <f aca="true" t="shared" si="16" ref="I45:I51">SUM(J45+M45+N45+O45+P45+Q45)</f>
        <v>8000</v>
      </c>
      <c r="J45" s="2">
        <f aca="true" t="shared" si="17" ref="J45:J51">SUM(K45:L45)</f>
        <v>0</v>
      </c>
      <c r="K45" s="2"/>
      <c r="L45" s="2"/>
      <c r="M45" s="2">
        <v>8000</v>
      </c>
      <c r="N45" s="2"/>
      <c r="O45" s="2"/>
      <c r="P45" s="2"/>
      <c r="Q45" s="2"/>
      <c r="R45" s="2">
        <f aca="true" t="shared" si="18" ref="R45:R64">SUM(S45)</f>
        <v>0</v>
      </c>
      <c r="S45" s="2"/>
      <c r="T45" s="3"/>
      <c r="U45" s="10"/>
    </row>
    <row r="46" spans="1:21" ht="56.25" customHeight="1">
      <c r="A46" s="34"/>
      <c r="B46" s="22" t="s">
        <v>93</v>
      </c>
      <c r="C46" s="49" t="s">
        <v>94</v>
      </c>
      <c r="D46" s="49"/>
      <c r="E46" s="50">
        <v>3885396</v>
      </c>
      <c r="F46" s="50"/>
      <c r="G46" s="2">
        <f t="shared" si="15"/>
        <v>3885384.42</v>
      </c>
      <c r="H46" s="2">
        <f t="shared" si="12"/>
        <v>99.99970196088121</v>
      </c>
      <c r="I46" s="2">
        <f t="shared" si="16"/>
        <v>2990284.42</v>
      </c>
      <c r="J46" s="2">
        <f t="shared" si="17"/>
        <v>2815746.42</v>
      </c>
      <c r="K46" s="2">
        <v>2418100.82</v>
      </c>
      <c r="L46" s="2">
        <v>397645.6</v>
      </c>
      <c r="M46" s="2"/>
      <c r="N46" s="2">
        <v>174538</v>
      </c>
      <c r="O46" s="2"/>
      <c r="P46" s="2"/>
      <c r="Q46" s="2"/>
      <c r="R46" s="2">
        <f t="shared" si="18"/>
        <v>895100</v>
      </c>
      <c r="S46" s="2">
        <v>895100</v>
      </c>
      <c r="T46" s="3"/>
      <c r="U46" s="10"/>
    </row>
    <row r="47" spans="1:21" ht="33" customHeight="1">
      <c r="A47" s="34"/>
      <c r="B47" s="22" t="s">
        <v>95</v>
      </c>
      <c r="C47" s="49" t="s">
        <v>96</v>
      </c>
      <c r="D47" s="49"/>
      <c r="E47" s="50">
        <v>25400</v>
      </c>
      <c r="F47" s="50"/>
      <c r="G47" s="2">
        <f t="shared" si="15"/>
        <v>19957.09</v>
      </c>
      <c r="H47" s="2">
        <f t="shared" si="12"/>
        <v>78.57122047244096</v>
      </c>
      <c r="I47" s="2">
        <f t="shared" si="16"/>
        <v>19957.09</v>
      </c>
      <c r="J47" s="2">
        <f t="shared" si="17"/>
        <v>19957.09</v>
      </c>
      <c r="K47" s="2"/>
      <c r="L47" s="2">
        <v>19957.09</v>
      </c>
      <c r="M47" s="2"/>
      <c r="N47" s="2"/>
      <c r="O47" s="2"/>
      <c r="P47" s="2"/>
      <c r="Q47" s="2"/>
      <c r="R47" s="2">
        <f t="shared" si="18"/>
        <v>0</v>
      </c>
      <c r="S47" s="2"/>
      <c r="T47" s="3"/>
      <c r="U47" s="10"/>
    </row>
    <row r="48" spans="1:21" ht="32.25" customHeight="1">
      <c r="A48" s="34"/>
      <c r="B48" s="22" t="s">
        <v>97</v>
      </c>
      <c r="C48" s="49" t="s">
        <v>55</v>
      </c>
      <c r="D48" s="49"/>
      <c r="E48" s="50">
        <v>45000</v>
      </c>
      <c r="F48" s="50"/>
      <c r="G48" s="2">
        <f t="shared" si="15"/>
        <v>45000</v>
      </c>
      <c r="H48" s="2">
        <f t="shared" si="12"/>
        <v>100</v>
      </c>
      <c r="I48" s="2">
        <f t="shared" si="16"/>
        <v>45000</v>
      </c>
      <c r="J48" s="2">
        <f t="shared" si="17"/>
        <v>35000</v>
      </c>
      <c r="K48" s="2"/>
      <c r="L48" s="2">
        <v>35000</v>
      </c>
      <c r="M48" s="2">
        <v>10000</v>
      </c>
      <c r="N48" s="2"/>
      <c r="O48" s="2"/>
      <c r="P48" s="2"/>
      <c r="Q48" s="2"/>
      <c r="R48" s="2">
        <f t="shared" si="18"/>
        <v>0</v>
      </c>
      <c r="S48" s="2"/>
      <c r="T48" s="3"/>
      <c r="U48" s="10"/>
    </row>
    <row r="49" spans="1:21" ht="30.75" customHeight="1">
      <c r="A49" s="35"/>
      <c r="B49" s="22" t="s">
        <v>98</v>
      </c>
      <c r="C49" s="49" t="s">
        <v>43</v>
      </c>
      <c r="D49" s="49"/>
      <c r="E49" s="50">
        <v>30000</v>
      </c>
      <c r="F49" s="50"/>
      <c r="G49" s="2">
        <f t="shared" si="15"/>
        <v>27328.01</v>
      </c>
      <c r="H49" s="2">
        <f t="shared" si="12"/>
        <v>91.09336666666667</v>
      </c>
      <c r="I49" s="2">
        <f t="shared" si="16"/>
        <v>27328.01</v>
      </c>
      <c r="J49" s="2">
        <f t="shared" si="17"/>
        <v>1328.01</v>
      </c>
      <c r="K49" s="2"/>
      <c r="L49" s="2">
        <v>1328.01</v>
      </c>
      <c r="M49" s="2">
        <v>25000</v>
      </c>
      <c r="N49" s="2">
        <v>1000</v>
      </c>
      <c r="O49" s="2"/>
      <c r="P49" s="2"/>
      <c r="Q49" s="2"/>
      <c r="R49" s="2">
        <f t="shared" si="18"/>
        <v>0</v>
      </c>
      <c r="S49" s="2"/>
      <c r="T49" s="3"/>
      <c r="U49" s="10"/>
    </row>
    <row r="50" spans="1:21" s="5" customFormat="1" ht="36.75" customHeight="1">
      <c r="A50" s="33" t="s">
        <v>99</v>
      </c>
      <c r="B50" s="23"/>
      <c r="C50" s="64" t="s">
        <v>100</v>
      </c>
      <c r="D50" s="64"/>
      <c r="E50" s="55">
        <f>SUM(E51)</f>
        <v>111703</v>
      </c>
      <c r="F50" s="55"/>
      <c r="G50" s="1">
        <f>SUM(G51)</f>
        <v>110683.59</v>
      </c>
      <c r="H50" s="1">
        <f t="shared" si="12"/>
        <v>99.08739246036365</v>
      </c>
      <c r="I50" s="1">
        <f aca="true" t="shared" si="19" ref="I50:U50">SUM(I51)</f>
        <v>110683.59</v>
      </c>
      <c r="J50" s="1">
        <f t="shared" si="19"/>
        <v>0</v>
      </c>
      <c r="K50" s="1">
        <f t="shared" si="19"/>
        <v>0</v>
      </c>
      <c r="L50" s="1">
        <f t="shared" si="19"/>
        <v>0</v>
      </c>
      <c r="M50" s="1">
        <f t="shared" si="19"/>
        <v>0</v>
      </c>
      <c r="N50" s="1">
        <f t="shared" si="19"/>
        <v>0</v>
      </c>
      <c r="O50" s="1">
        <f t="shared" si="19"/>
        <v>0</v>
      </c>
      <c r="P50" s="1">
        <f t="shared" si="19"/>
        <v>0</v>
      </c>
      <c r="Q50" s="1">
        <f t="shared" si="19"/>
        <v>110683.59</v>
      </c>
      <c r="R50" s="1">
        <f t="shared" si="19"/>
        <v>0</v>
      </c>
      <c r="S50" s="1">
        <f t="shared" si="19"/>
        <v>0</v>
      </c>
      <c r="T50" s="1">
        <f t="shared" si="19"/>
        <v>0</v>
      </c>
      <c r="U50" s="9">
        <f t="shared" si="19"/>
        <v>0</v>
      </c>
    </row>
    <row r="51" spans="1:21" ht="93" customHeight="1">
      <c r="A51" s="35"/>
      <c r="B51" s="22" t="s">
        <v>101</v>
      </c>
      <c r="C51" s="49" t="s">
        <v>102</v>
      </c>
      <c r="D51" s="49"/>
      <c r="E51" s="50">
        <v>111703</v>
      </c>
      <c r="F51" s="50"/>
      <c r="G51" s="2">
        <f t="shared" si="15"/>
        <v>110683.59</v>
      </c>
      <c r="H51" s="2">
        <f t="shared" si="12"/>
        <v>99.08739246036365</v>
      </c>
      <c r="I51" s="2">
        <f t="shared" si="16"/>
        <v>110683.59</v>
      </c>
      <c r="J51" s="2">
        <f t="shared" si="17"/>
        <v>0</v>
      </c>
      <c r="K51" s="2"/>
      <c r="L51" s="2"/>
      <c r="M51" s="2"/>
      <c r="N51" s="2"/>
      <c r="O51" s="2"/>
      <c r="P51" s="2"/>
      <c r="Q51" s="2">
        <v>110683.59</v>
      </c>
      <c r="R51" s="2">
        <f t="shared" si="18"/>
        <v>0</v>
      </c>
      <c r="S51" s="2"/>
      <c r="T51" s="3"/>
      <c r="U51" s="10"/>
    </row>
    <row r="52" spans="1:21" s="5" customFormat="1" ht="33" customHeight="1">
      <c r="A52" s="33" t="s">
        <v>103</v>
      </c>
      <c r="B52" s="23"/>
      <c r="C52" s="64" t="s">
        <v>104</v>
      </c>
      <c r="D52" s="64"/>
      <c r="E52" s="55">
        <f>SUM(E53:F61)</f>
        <v>13666750</v>
      </c>
      <c r="F52" s="55"/>
      <c r="G52" s="1">
        <f>SUM(I52+R52)</f>
        <v>13501482.320000002</v>
      </c>
      <c r="H52" s="1">
        <f t="shared" si="12"/>
        <v>98.79073166627035</v>
      </c>
      <c r="I52" s="1">
        <f aca="true" t="shared" si="20" ref="I52:U52">SUM(I53:I61)</f>
        <v>12718702.600000001</v>
      </c>
      <c r="J52" s="1">
        <f t="shared" si="20"/>
        <v>11498832.240000002</v>
      </c>
      <c r="K52" s="1">
        <f t="shared" si="20"/>
        <v>9884223.940000001</v>
      </c>
      <c r="L52" s="1">
        <f t="shared" si="20"/>
        <v>1614608.2999999998</v>
      </c>
      <c r="M52" s="1">
        <f t="shared" si="20"/>
        <v>972438.4</v>
      </c>
      <c r="N52" s="1">
        <f t="shared" si="20"/>
        <v>247431.96</v>
      </c>
      <c r="O52" s="1">
        <f t="shared" si="20"/>
        <v>0</v>
      </c>
      <c r="P52" s="1">
        <f t="shared" si="20"/>
        <v>0</v>
      </c>
      <c r="Q52" s="1">
        <f t="shared" si="20"/>
        <v>0</v>
      </c>
      <c r="R52" s="1">
        <f t="shared" si="20"/>
        <v>782779.72</v>
      </c>
      <c r="S52" s="1">
        <f t="shared" si="20"/>
        <v>782779.72</v>
      </c>
      <c r="T52" s="1">
        <f t="shared" si="20"/>
        <v>85514.26</v>
      </c>
      <c r="U52" s="9">
        <f t="shared" si="20"/>
        <v>0</v>
      </c>
    </row>
    <row r="53" spans="1:21" ht="43.5" customHeight="1">
      <c r="A53" s="34"/>
      <c r="B53" s="22" t="s">
        <v>105</v>
      </c>
      <c r="C53" s="49" t="s">
        <v>106</v>
      </c>
      <c r="D53" s="49"/>
      <c r="E53" s="50">
        <v>367432</v>
      </c>
      <c r="F53" s="50"/>
      <c r="G53" s="2">
        <f>SUM(I53+R53)</f>
        <v>367381.1</v>
      </c>
      <c r="H53" s="2">
        <f t="shared" si="12"/>
        <v>99.98614709660562</v>
      </c>
      <c r="I53" s="2">
        <f>SUM(N53+J53)</f>
        <v>367381.1</v>
      </c>
      <c r="J53" s="2">
        <f>SUM(K53:L53)</f>
        <v>347613.27999999997</v>
      </c>
      <c r="K53" s="2">
        <v>306427.98</v>
      </c>
      <c r="L53" s="2">
        <v>41185.3</v>
      </c>
      <c r="M53" s="2"/>
      <c r="N53" s="2">
        <v>19767.82</v>
      </c>
      <c r="O53" s="2"/>
      <c r="P53" s="2"/>
      <c r="Q53" s="2"/>
      <c r="R53" s="2">
        <f t="shared" si="18"/>
        <v>0</v>
      </c>
      <c r="S53" s="2"/>
      <c r="T53" s="3"/>
      <c r="U53" s="10"/>
    </row>
    <row r="54" spans="1:21" ht="39.75" customHeight="1">
      <c r="A54" s="34"/>
      <c r="B54" s="22" t="s">
        <v>107</v>
      </c>
      <c r="C54" s="49" t="s">
        <v>108</v>
      </c>
      <c r="D54" s="49"/>
      <c r="E54" s="50">
        <v>677892</v>
      </c>
      <c r="F54" s="50"/>
      <c r="G54" s="2">
        <f aca="true" t="shared" si="21" ref="G54:G64">SUM(I54+R54)</f>
        <v>677845.24</v>
      </c>
      <c r="H54" s="2">
        <f t="shared" si="12"/>
        <v>99.99310214606456</v>
      </c>
      <c r="I54" s="2">
        <f aca="true" t="shared" si="22" ref="I54:I64">SUM(N54+J54)</f>
        <v>677845.24</v>
      </c>
      <c r="J54" s="2">
        <f aca="true" t="shared" si="23" ref="J54:J64">SUM(K54:L54)</f>
        <v>638922.11</v>
      </c>
      <c r="K54" s="2">
        <v>569881.61</v>
      </c>
      <c r="L54" s="2">
        <v>69040.5</v>
      </c>
      <c r="M54" s="2"/>
      <c r="N54" s="2">
        <v>38923.13</v>
      </c>
      <c r="O54" s="2"/>
      <c r="P54" s="2"/>
      <c r="Q54" s="2"/>
      <c r="R54" s="2">
        <f t="shared" si="18"/>
        <v>0</v>
      </c>
      <c r="S54" s="2"/>
      <c r="T54" s="3"/>
      <c r="U54" s="10"/>
    </row>
    <row r="55" spans="1:21" ht="35.25" customHeight="1">
      <c r="A55" s="34"/>
      <c r="B55" s="22" t="s">
        <v>109</v>
      </c>
      <c r="C55" s="49" t="s">
        <v>110</v>
      </c>
      <c r="D55" s="49"/>
      <c r="E55" s="50">
        <v>3914031</v>
      </c>
      <c r="F55" s="50"/>
      <c r="G55" s="2">
        <f t="shared" si="21"/>
        <v>3913570.91</v>
      </c>
      <c r="H55" s="2">
        <f t="shared" si="12"/>
        <v>99.98824511098661</v>
      </c>
      <c r="I55" s="2">
        <f>SUM(N55+J55+M55)</f>
        <v>3913570.91</v>
      </c>
      <c r="J55" s="2">
        <f t="shared" si="23"/>
        <v>3445810.69</v>
      </c>
      <c r="K55" s="2">
        <v>3087881.69</v>
      </c>
      <c r="L55" s="2">
        <v>357929</v>
      </c>
      <c r="M55" s="2">
        <v>437745</v>
      </c>
      <c r="N55" s="2">
        <v>30015.22</v>
      </c>
      <c r="O55" s="2"/>
      <c r="P55" s="2"/>
      <c r="Q55" s="2"/>
      <c r="R55" s="2">
        <f t="shared" si="18"/>
        <v>0</v>
      </c>
      <c r="S55" s="2"/>
      <c r="T55" s="3"/>
      <c r="U55" s="10"/>
    </row>
    <row r="56" spans="1:21" ht="37.5" customHeight="1">
      <c r="A56" s="34"/>
      <c r="B56" s="22" t="s">
        <v>111</v>
      </c>
      <c r="C56" s="49" t="s">
        <v>112</v>
      </c>
      <c r="D56" s="49"/>
      <c r="E56" s="50">
        <v>2393</v>
      </c>
      <c r="F56" s="50"/>
      <c r="G56" s="2">
        <f t="shared" si="21"/>
        <v>2391.7</v>
      </c>
      <c r="H56" s="2">
        <f t="shared" si="12"/>
        <v>99.94567488508149</v>
      </c>
      <c r="I56" s="2">
        <f t="shared" si="22"/>
        <v>2391.7</v>
      </c>
      <c r="J56" s="2">
        <f t="shared" si="23"/>
        <v>2391.7</v>
      </c>
      <c r="K56" s="2">
        <v>2391.7</v>
      </c>
      <c r="L56" s="2"/>
      <c r="M56" s="2"/>
      <c r="N56" s="2"/>
      <c r="O56" s="2"/>
      <c r="P56" s="2"/>
      <c r="Q56" s="2"/>
      <c r="R56" s="2">
        <f t="shared" si="18"/>
        <v>0</v>
      </c>
      <c r="S56" s="2"/>
      <c r="T56" s="3"/>
      <c r="U56" s="10"/>
    </row>
    <row r="57" spans="1:21" ht="32.25" customHeight="1">
      <c r="A57" s="34"/>
      <c r="B57" s="22" t="s">
        <v>113</v>
      </c>
      <c r="C57" s="49" t="s">
        <v>114</v>
      </c>
      <c r="D57" s="49"/>
      <c r="E57" s="50">
        <v>6438421</v>
      </c>
      <c r="F57" s="50"/>
      <c r="G57" s="2">
        <f t="shared" si="21"/>
        <v>6437179.99</v>
      </c>
      <c r="H57" s="2">
        <f t="shared" si="12"/>
        <v>99.98072493240191</v>
      </c>
      <c r="I57" s="2">
        <f>SUM(N57+J57+M57)</f>
        <v>6437179.99</v>
      </c>
      <c r="J57" s="2">
        <f t="shared" si="23"/>
        <v>5812529.2</v>
      </c>
      <c r="K57" s="2">
        <v>4923085.34</v>
      </c>
      <c r="L57" s="2">
        <v>889443.86</v>
      </c>
      <c r="M57" s="2">
        <v>534693.4</v>
      </c>
      <c r="N57" s="2">
        <v>89957.39</v>
      </c>
      <c r="O57" s="2"/>
      <c r="P57" s="2"/>
      <c r="Q57" s="2"/>
      <c r="R57" s="2">
        <f t="shared" si="18"/>
        <v>0</v>
      </c>
      <c r="S57" s="2"/>
      <c r="T57" s="3"/>
      <c r="U57" s="10"/>
    </row>
    <row r="58" spans="1:21" ht="42" customHeight="1">
      <c r="A58" s="34"/>
      <c r="B58" s="22" t="s">
        <v>115</v>
      </c>
      <c r="C58" s="49" t="s">
        <v>116</v>
      </c>
      <c r="D58" s="49"/>
      <c r="E58" s="50">
        <v>985272</v>
      </c>
      <c r="F58" s="50"/>
      <c r="G58" s="2">
        <f t="shared" si="21"/>
        <v>985147.2200000001</v>
      </c>
      <c r="H58" s="2">
        <f t="shared" si="12"/>
        <v>99.98733547690385</v>
      </c>
      <c r="I58" s="2">
        <f t="shared" si="22"/>
        <v>985147.2200000001</v>
      </c>
      <c r="J58" s="2">
        <f t="shared" si="23"/>
        <v>930343.8</v>
      </c>
      <c r="K58" s="2">
        <v>870695.63</v>
      </c>
      <c r="L58" s="2">
        <v>59648.17</v>
      </c>
      <c r="M58" s="2"/>
      <c r="N58" s="2">
        <v>54803.42</v>
      </c>
      <c r="O58" s="2"/>
      <c r="P58" s="2"/>
      <c r="Q58" s="2"/>
      <c r="R58" s="2">
        <f t="shared" si="18"/>
        <v>0</v>
      </c>
      <c r="S58" s="2"/>
      <c r="T58" s="3"/>
      <c r="U58" s="10"/>
    </row>
    <row r="59" spans="1:21" ht="37.5" customHeight="1">
      <c r="A59" s="34"/>
      <c r="B59" s="22" t="s">
        <v>117</v>
      </c>
      <c r="C59" s="49" t="s">
        <v>118</v>
      </c>
      <c r="D59" s="49"/>
      <c r="E59" s="50">
        <v>16068</v>
      </c>
      <c r="F59" s="50"/>
      <c r="G59" s="2">
        <f t="shared" si="21"/>
        <v>16068</v>
      </c>
      <c r="H59" s="2">
        <f t="shared" si="12"/>
        <v>100</v>
      </c>
      <c r="I59" s="2">
        <f t="shared" si="22"/>
        <v>16068</v>
      </c>
      <c r="J59" s="2">
        <f t="shared" si="23"/>
        <v>16068</v>
      </c>
      <c r="K59" s="2"/>
      <c r="L59" s="2">
        <v>16068</v>
      </c>
      <c r="M59" s="2"/>
      <c r="N59" s="2"/>
      <c r="O59" s="2"/>
      <c r="P59" s="2"/>
      <c r="Q59" s="2"/>
      <c r="R59" s="2">
        <f t="shared" si="18"/>
        <v>0</v>
      </c>
      <c r="S59" s="2"/>
      <c r="T59" s="3"/>
      <c r="U59" s="10"/>
    </row>
    <row r="60" spans="1:21" ht="33.75" customHeight="1">
      <c r="A60" s="34"/>
      <c r="B60" s="22" t="s">
        <v>119</v>
      </c>
      <c r="C60" s="49" t="s">
        <v>120</v>
      </c>
      <c r="D60" s="49"/>
      <c r="E60" s="50">
        <v>263938</v>
      </c>
      <c r="F60" s="50"/>
      <c r="G60" s="2">
        <f t="shared" si="21"/>
        <v>249467.65000000002</v>
      </c>
      <c r="H60" s="2">
        <f t="shared" si="12"/>
        <v>94.51751926588821</v>
      </c>
      <c r="I60" s="2">
        <f t="shared" si="22"/>
        <v>249467.65000000002</v>
      </c>
      <c r="J60" s="2">
        <f t="shared" si="23"/>
        <v>248467.65000000002</v>
      </c>
      <c r="K60" s="2">
        <v>119618.19</v>
      </c>
      <c r="L60" s="2">
        <v>128849.46</v>
      </c>
      <c r="M60" s="2"/>
      <c r="N60" s="2">
        <v>1000</v>
      </c>
      <c r="O60" s="2"/>
      <c r="P60" s="2"/>
      <c r="Q60" s="2"/>
      <c r="R60" s="2">
        <f t="shared" si="18"/>
        <v>0</v>
      </c>
      <c r="S60" s="2"/>
      <c r="T60" s="3"/>
      <c r="U60" s="10"/>
    </row>
    <row r="61" spans="1:21" ht="24" customHeight="1">
      <c r="A61" s="35"/>
      <c r="B61" s="22" t="s">
        <v>121</v>
      </c>
      <c r="C61" s="49" t="s">
        <v>43</v>
      </c>
      <c r="D61" s="49"/>
      <c r="E61" s="50">
        <v>1001303</v>
      </c>
      <c r="F61" s="50"/>
      <c r="G61" s="2">
        <f t="shared" si="21"/>
        <v>852430.51</v>
      </c>
      <c r="H61" s="2">
        <f t="shared" si="12"/>
        <v>85.13212384263305</v>
      </c>
      <c r="I61" s="2">
        <f t="shared" si="22"/>
        <v>69650.79000000001</v>
      </c>
      <c r="J61" s="2">
        <f t="shared" si="23"/>
        <v>56685.810000000005</v>
      </c>
      <c r="K61" s="2">
        <v>4241.8</v>
      </c>
      <c r="L61" s="2">
        <v>52444.01</v>
      </c>
      <c r="M61" s="2"/>
      <c r="N61" s="2">
        <v>12964.98</v>
      </c>
      <c r="O61" s="2"/>
      <c r="P61" s="2"/>
      <c r="Q61" s="2"/>
      <c r="R61" s="2">
        <f t="shared" si="18"/>
        <v>782779.72</v>
      </c>
      <c r="S61" s="2">
        <v>782779.72</v>
      </c>
      <c r="T61" s="3">
        <v>85514.26</v>
      </c>
      <c r="U61" s="10"/>
    </row>
    <row r="62" spans="1:21" s="5" customFormat="1" ht="25.5" customHeight="1">
      <c r="A62" s="33" t="s">
        <v>122</v>
      </c>
      <c r="B62" s="23"/>
      <c r="C62" s="64" t="s">
        <v>123</v>
      </c>
      <c r="D62" s="64"/>
      <c r="E62" s="55">
        <f>SUM(E65+E64+E63)</f>
        <v>4233117</v>
      </c>
      <c r="F62" s="55"/>
      <c r="G62" s="1">
        <f>SUM(G65+G64+G63)</f>
        <v>4062895.5</v>
      </c>
      <c r="H62" s="1">
        <f t="shared" si="12"/>
        <v>95.97881419294576</v>
      </c>
      <c r="I62" s="1">
        <f aca="true" t="shared" si="24" ref="I62:U62">SUM(I65+I64+I63)</f>
        <v>2835466.08</v>
      </c>
      <c r="J62" s="1">
        <f t="shared" si="24"/>
        <v>2813469.02</v>
      </c>
      <c r="K62" s="1">
        <f t="shared" si="24"/>
        <v>2724838</v>
      </c>
      <c r="L62" s="1">
        <f t="shared" si="24"/>
        <v>88631.02</v>
      </c>
      <c r="M62" s="1">
        <f t="shared" si="24"/>
        <v>21997.06</v>
      </c>
      <c r="N62" s="1">
        <f t="shared" si="24"/>
        <v>0</v>
      </c>
      <c r="O62" s="1">
        <f t="shared" si="24"/>
        <v>0</v>
      </c>
      <c r="P62" s="1">
        <f t="shared" si="24"/>
        <v>0</v>
      </c>
      <c r="Q62" s="1">
        <f t="shared" si="24"/>
        <v>0</v>
      </c>
      <c r="R62" s="1">
        <f t="shared" si="24"/>
        <v>1227429.42</v>
      </c>
      <c r="S62" s="1">
        <f t="shared" si="24"/>
        <v>1227429.42</v>
      </c>
      <c r="T62" s="1">
        <f t="shared" si="24"/>
        <v>621489.24</v>
      </c>
      <c r="U62" s="9">
        <f t="shared" si="24"/>
        <v>0</v>
      </c>
    </row>
    <row r="63" spans="1:21" ht="21" customHeight="1">
      <c r="A63" s="34"/>
      <c r="B63" s="22" t="s">
        <v>124</v>
      </c>
      <c r="C63" s="49" t="s">
        <v>125</v>
      </c>
      <c r="D63" s="49"/>
      <c r="E63" s="50">
        <v>1334479</v>
      </c>
      <c r="F63" s="50"/>
      <c r="G63" s="2">
        <f t="shared" si="21"/>
        <v>1252556.48</v>
      </c>
      <c r="H63" s="2">
        <f t="shared" si="12"/>
        <v>93.86108586197311</v>
      </c>
      <c r="I63" s="2">
        <f>SUM(N63+J63+M63)</f>
        <v>25127.06</v>
      </c>
      <c r="J63" s="2">
        <f t="shared" si="23"/>
        <v>3130</v>
      </c>
      <c r="K63" s="2">
        <v>0</v>
      </c>
      <c r="L63" s="2">
        <v>3130</v>
      </c>
      <c r="M63" s="2">
        <v>21997.06</v>
      </c>
      <c r="N63" s="2"/>
      <c r="O63" s="2"/>
      <c r="P63" s="2"/>
      <c r="Q63" s="2"/>
      <c r="R63" s="2">
        <f t="shared" si="18"/>
        <v>1227429.42</v>
      </c>
      <c r="S63" s="2">
        <v>1227429.42</v>
      </c>
      <c r="T63" s="3">
        <v>621489.24</v>
      </c>
      <c r="U63" s="10"/>
    </row>
    <row r="64" spans="1:21" ht="24.75" customHeight="1">
      <c r="A64" s="34"/>
      <c r="B64" s="22" t="s">
        <v>126</v>
      </c>
      <c r="C64" s="49" t="s">
        <v>127</v>
      </c>
      <c r="D64" s="49"/>
      <c r="E64" s="50">
        <v>2724838</v>
      </c>
      <c r="F64" s="50"/>
      <c r="G64" s="2">
        <f t="shared" si="21"/>
        <v>2724838</v>
      </c>
      <c r="H64" s="2">
        <f t="shared" si="12"/>
        <v>100</v>
      </c>
      <c r="I64" s="2">
        <f t="shared" si="22"/>
        <v>2724838</v>
      </c>
      <c r="J64" s="2">
        <f t="shared" si="23"/>
        <v>2724838</v>
      </c>
      <c r="K64" s="2">
        <v>2724838</v>
      </c>
      <c r="L64" s="2"/>
      <c r="M64" s="2"/>
      <c r="N64" s="2"/>
      <c r="O64" s="2"/>
      <c r="P64" s="2"/>
      <c r="Q64" s="2"/>
      <c r="R64" s="2">
        <f t="shared" si="18"/>
        <v>0</v>
      </c>
      <c r="S64" s="2"/>
      <c r="T64" s="3"/>
      <c r="U64" s="10"/>
    </row>
    <row r="65" spans="1:21" ht="32.25" customHeight="1">
      <c r="A65" s="35"/>
      <c r="B65" s="22" t="s">
        <v>128</v>
      </c>
      <c r="C65" s="49" t="s">
        <v>43</v>
      </c>
      <c r="D65" s="49"/>
      <c r="E65" s="50">
        <v>173800</v>
      </c>
      <c r="F65" s="50"/>
      <c r="G65" s="2">
        <f aca="true" t="shared" si="25" ref="G65:G91">SUM(I65+R65)</f>
        <v>85501.02</v>
      </c>
      <c r="H65" s="2">
        <f aca="true" t="shared" si="26" ref="H65:H92">SUM(G65/E65)*100</f>
        <v>49.19506329113924</v>
      </c>
      <c r="I65" s="2">
        <f aca="true" t="shared" si="27" ref="I65:I91">SUM(N65+J65)</f>
        <v>85501.02</v>
      </c>
      <c r="J65" s="2">
        <f aca="true" t="shared" si="28" ref="J65:J91">SUM(K65:L65)</f>
        <v>85501.02</v>
      </c>
      <c r="K65" s="2"/>
      <c r="L65" s="2">
        <v>85501.02</v>
      </c>
      <c r="M65" s="2"/>
      <c r="N65" s="2"/>
      <c r="O65" s="2"/>
      <c r="P65" s="2"/>
      <c r="Q65" s="2"/>
      <c r="R65" s="2">
        <f aca="true" t="shared" si="29" ref="R65:R91">SUM(S65)</f>
        <v>0</v>
      </c>
      <c r="S65" s="2"/>
      <c r="T65" s="3"/>
      <c r="U65" s="10"/>
    </row>
    <row r="66" spans="1:21" s="5" customFormat="1" ht="13.5" customHeight="1">
      <c r="A66" s="33" t="s">
        <v>129</v>
      </c>
      <c r="B66" s="23"/>
      <c r="C66" s="64" t="s">
        <v>130</v>
      </c>
      <c r="D66" s="64"/>
      <c r="E66" s="55">
        <f>SUM(E67:F71)</f>
        <v>11472266</v>
      </c>
      <c r="F66" s="55"/>
      <c r="G66" s="1">
        <f>SUM(G67:G71)</f>
        <v>11291119.359999998</v>
      </c>
      <c r="H66" s="1">
        <f t="shared" si="26"/>
        <v>98.42100383655676</v>
      </c>
      <c r="I66" s="1">
        <f aca="true" t="shared" si="30" ref="I66:U66">SUM(I67:I71)</f>
        <v>11210025.559999999</v>
      </c>
      <c r="J66" s="1">
        <f t="shared" si="30"/>
        <v>9639510.92</v>
      </c>
      <c r="K66" s="1">
        <f t="shared" si="30"/>
        <v>6464999.7</v>
      </c>
      <c r="L66" s="1">
        <f t="shared" si="30"/>
        <v>3174511.2199999997</v>
      </c>
      <c r="M66" s="1">
        <f t="shared" si="30"/>
        <v>285597.92</v>
      </c>
      <c r="N66" s="1">
        <f t="shared" si="30"/>
        <v>753604.0499999999</v>
      </c>
      <c r="O66" s="1">
        <f t="shared" si="30"/>
        <v>531312.67</v>
      </c>
      <c r="P66" s="1">
        <f t="shared" si="30"/>
        <v>0</v>
      </c>
      <c r="Q66" s="1">
        <f t="shared" si="30"/>
        <v>0</v>
      </c>
      <c r="R66" s="1">
        <f t="shared" si="30"/>
        <v>81093.8</v>
      </c>
      <c r="S66" s="1">
        <f t="shared" si="30"/>
        <v>81093.8</v>
      </c>
      <c r="T66" s="1">
        <f t="shared" si="30"/>
        <v>55049.8</v>
      </c>
      <c r="U66" s="9">
        <f t="shared" si="30"/>
        <v>0</v>
      </c>
    </row>
    <row r="67" spans="1:21" ht="38.25" customHeight="1">
      <c r="A67" s="34"/>
      <c r="B67" s="22" t="s">
        <v>131</v>
      </c>
      <c r="C67" s="49" t="s">
        <v>132</v>
      </c>
      <c r="D67" s="49"/>
      <c r="E67" s="50">
        <v>960500</v>
      </c>
      <c r="F67" s="50"/>
      <c r="G67" s="2">
        <f>SUM(I67+R67)</f>
        <v>948938.4299999999</v>
      </c>
      <c r="H67" s="2">
        <f t="shared" si="26"/>
        <v>98.79629672045809</v>
      </c>
      <c r="I67" s="2">
        <f>SUM(N67+J67+M67)</f>
        <v>948938.4299999999</v>
      </c>
      <c r="J67" s="2">
        <f t="shared" si="28"/>
        <v>661548.88</v>
      </c>
      <c r="K67" s="2">
        <v>377803.36</v>
      </c>
      <c r="L67" s="2">
        <v>283745.52</v>
      </c>
      <c r="M67" s="2">
        <v>258448.55</v>
      </c>
      <c r="N67" s="2">
        <v>28941</v>
      </c>
      <c r="O67" s="2"/>
      <c r="P67" s="2"/>
      <c r="Q67" s="2"/>
      <c r="R67" s="2">
        <f t="shared" si="29"/>
        <v>0</v>
      </c>
      <c r="S67" s="2"/>
      <c r="T67" s="3"/>
      <c r="U67" s="10"/>
    </row>
    <row r="68" spans="1:21" ht="28.5" customHeight="1">
      <c r="A68" s="34"/>
      <c r="B68" s="22" t="s">
        <v>133</v>
      </c>
      <c r="C68" s="49" t="s">
        <v>134</v>
      </c>
      <c r="D68" s="49"/>
      <c r="E68" s="50">
        <v>8736488</v>
      </c>
      <c r="F68" s="50"/>
      <c r="G68" s="2">
        <f t="shared" si="25"/>
        <v>8654622.79</v>
      </c>
      <c r="H68" s="2">
        <f t="shared" si="26"/>
        <v>99.06295058151512</v>
      </c>
      <c r="I68" s="2">
        <f t="shared" si="27"/>
        <v>8628578.79</v>
      </c>
      <c r="J68" s="2">
        <f t="shared" si="28"/>
        <v>8623078.79</v>
      </c>
      <c r="K68" s="2">
        <v>5790737.95</v>
      </c>
      <c r="L68" s="2">
        <v>2832340.84</v>
      </c>
      <c r="M68" s="2"/>
      <c r="N68" s="2">
        <v>5500</v>
      </c>
      <c r="O68" s="2"/>
      <c r="P68" s="2"/>
      <c r="Q68" s="2"/>
      <c r="R68" s="2">
        <f t="shared" si="29"/>
        <v>26044</v>
      </c>
      <c r="S68" s="2">
        <v>26044</v>
      </c>
      <c r="T68" s="3"/>
      <c r="U68" s="10"/>
    </row>
    <row r="69" spans="1:21" ht="15.75" customHeight="1">
      <c r="A69" s="34"/>
      <c r="B69" s="22" t="s">
        <v>135</v>
      </c>
      <c r="C69" s="49" t="s">
        <v>136</v>
      </c>
      <c r="D69" s="49"/>
      <c r="E69" s="50">
        <v>820705</v>
      </c>
      <c r="F69" s="50"/>
      <c r="G69" s="2">
        <f t="shared" si="25"/>
        <v>748934.19</v>
      </c>
      <c r="H69" s="2">
        <f t="shared" si="26"/>
        <v>91.25498077872074</v>
      </c>
      <c r="I69" s="2">
        <f>SUM(N69+J69+M69)</f>
        <v>748934.19</v>
      </c>
      <c r="J69" s="2">
        <f t="shared" si="28"/>
        <v>3000</v>
      </c>
      <c r="K69" s="2"/>
      <c r="L69" s="2">
        <v>3000</v>
      </c>
      <c r="M69" s="2">
        <v>27149.37</v>
      </c>
      <c r="N69" s="2">
        <v>718784.82</v>
      </c>
      <c r="O69" s="2"/>
      <c r="P69" s="2"/>
      <c r="Q69" s="2"/>
      <c r="R69" s="2">
        <f t="shared" si="29"/>
        <v>0</v>
      </c>
      <c r="S69" s="2"/>
      <c r="T69" s="3"/>
      <c r="U69" s="10"/>
    </row>
    <row r="70" spans="1:21" ht="23.25" customHeight="1">
      <c r="A70" s="34"/>
      <c r="B70" s="22" t="s">
        <v>137</v>
      </c>
      <c r="C70" s="49" t="s">
        <v>138</v>
      </c>
      <c r="D70" s="49"/>
      <c r="E70" s="50">
        <v>349500</v>
      </c>
      <c r="F70" s="50"/>
      <c r="G70" s="2">
        <f t="shared" si="25"/>
        <v>347347.27</v>
      </c>
      <c r="H70" s="2">
        <f t="shared" si="26"/>
        <v>99.38405436337626</v>
      </c>
      <c r="I70" s="2">
        <f t="shared" si="27"/>
        <v>347347.27</v>
      </c>
      <c r="J70" s="2">
        <f t="shared" si="28"/>
        <v>347347.27</v>
      </c>
      <c r="K70" s="2">
        <v>294958.39</v>
      </c>
      <c r="L70" s="2">
        <v>52388.88</v>
      </c>
      <c r="M70" s="2"/>
      <c r="N70" s="2"/>
      <c r="O70" s="2"/>
      <c r="P70" s="2"/>
      <c r="Q70" s="2"/>
      <c r="R70" s="2">
        <f t="shared" si="29"/>
        <v>0</v>
      </c>
      <c r="S70" s="2"/>
      <c r="T70" s="3"/>
      <c r="U70" s="10"/>
    </row>
    <row r="71" spans="1:21" ht="28.5" customHeight="1">
      <c r="A71" s="35"/>
      <c r="B71" s="22" t="s">
        <v>139</v>
      </c>
      <c r="C71" s="49" t="s">
        <v>43</v>
      </c>
      <c r="D71" s="49"/>
      <c r="E71" s="50">
        <v>605073</v>
      </c>
      <c r="F71" s="50"/>
      <c r="G71" s="2">
        <f t="shared" si="25"/>
        <v>591276.68</v>
      </c>
      <c r="H71" s="2">
        <f t="shared" si="26"/>
        <v>97.71989164943736</v>
      </c>
      <c r="I71" s="2">
        <f>SUM(N71+J71+O71)</f>
        <v>536226.88</v>
      </c>
      <c r="J71" s="2">
        <f t="shared" si="28"/>
        <v>4535.98</v>
      </c>
      <c r="K71" s="2">
        <v>1500</v>
      </c>
      <c r="L71" s="2">
        <v>3035.98</v>
      </c>
      <c r="M71" s="2"/>
      <c r="N71" s="2">
        <v>378.23</v>
      </c>
      <c r="O71" s="2">
        <v>531312.67</v>
      </c>
      <c r="P71" s="2"/>
      <c r="Q71" s="2"/>
      <c r="R71" s="2">
        <f t="shared" si="29"/>
        <v>55049.8</v>
      </c>
      <c r="S71" s="2">
        <v>55049.8</v>
      </c>
      <c r="T71" s="3">
        <v>55049.8</v>
      </c>
      <c r="U71" s="10"/>
    </row>
    <row r="72" spans="1:21" s="5" customFormat="1" ht="44.25" customHeight="1">
      <c r="A72" s="33" t="s">
        <v>140</v>
      </c>
      <c r="B72" s="23"/>
      <c r="C72" s="64" t="s">
        <v>141</v>
      </c>
      <c r="D72" s="64"/>
      <c r="E72" s="55">
        <f>SUM(E73:F76)</f>
        <v>1784524</v>
      </c>
      <c r="F72" s="55"/>
      <c r="G72" s="1">
        <f>SUM(G73:G76)</f>
        <v>1775779.13</v>
      </c>
      <c r="H72" s="1">
        <f t="shared" si="26"/>
        <v>99.50996063936377</v>
      </c>
      <c r="I72" s="1">
        <f aca="true" t="shared" si="31" ref="I72:U72">SUM(I73:I76)</f>
        <v>1767279.13</v>
      </c>
      <c r="J72" s="1">
        <f t="shared" si="31"/>
        <v>1657274</v>
      </c>
      <c r="K72" s="1">
        <f t="shared" si="31"/>
        <v>1366905.98</v>
      </c>
      <c r="L72" s="1">
        <f t="shared" si="31"/>
        <v>290368.02</v>
      </c>
      <c r="M72" s="1">
        <f t="shared" si="31"/>
        <v>87132</v>
      </c>
      <c r="N72" s="1">
        <f t="shared" si="31"/>
        <v>0</v>
      </c>
      <c r="O72" s="1">
        <f t="shared" si="31"/>
        <v>22873.13</v>
      </c>
      <c r="P72" s="1">
        <f t="shared" si="31"/>
        <v>0</v>
      </c>
      <c r="Q72" s="1">
        <f t="shared" si="31"/>
        <v>0</v>
      </c>
      <c r="R72" s="1">
        <f t="shared" si="31"/>
        <v>8500</v>
      </c>
      <c r="S72" s="1">
        <f t="shared" si="31"/>
        <v>8500</v>
      </c>
      <c r="T72" s="1">
        <f t="shared" si="31"/>
        <v>0</v>
      </c>
      <c r="U72" s="9">
        <f t="shared" si="31"/>
        <v>0</v>
      </c>
    </row>
    <row r="73" spans="1:21" ht="75" customHeight="1">
      <c r="A73" s="34"/>
      <c r="B73" s="22" t="s">
        <v>142</v>
      </c>
      <c r="C73" s="49" t="s">
        <v>143</v>
      </c>
      <c r="D73" s="49"/>
      <c r="E73" s="50">
        <v>87132</v>
      </c>
      <c r="F73" s="50"/>
      <c r="G73" s="2">
        <f t="shared" si="25"/>
        <v>87132</v>
      </c>
      <c r="H73" s="2">
        <f t="shared" si="26"/>
        <v>100</v>
      </c>
      <c r="I73" s="2">
        <f>SUM(N73+J73+M73)</f>
        <v>87132</v>
      </c>
      <c r="J73" s="2">
        <f t="shared" si="28"/>
        <v>0</v>
      </c>
      <c r="K73" s="2"/>
      <c r="L73" s="2"/>
      <c r="M73" s="2">
        <v>87132</v>
      </c>
      <c r="N73" s="2"/>
      <c r="O73" s="2"/>
      <c r="P73" s="2"/>
      <c r="Q73" s="2"/>
      <c r="R73" s="2">
        <f t="shared" si="29"/>
        <v>0</v>
      </c>
      <c r="S73" s="2"/>
      <c r="T73" s="3"/>
      <c r="U73" s="10"/>
    </row>
    <row r="74" spans="1:21" ht="24" customHeight="1">
      <c r="A74" s="34"/>
      <c r="B74" s="22" t="s">
        <v>144</v>
      </c>
      <c r="C74" s="49" t="s">
        <v>145</v>
      </c>
      <c r="D74" s="49"/>
      <c r="E74" s="50">
        <v>295894</v>
      </c>
      <c r="F74" s="50"/>
      <c r="G74" s="2">
        <f t="shared" si="25"/>
        <v>295447.27</v>
      </c>
      <c r="H74" s="2">
        <f t="shared" si="26"/>
        <v>99.84902363684293</v>
      </c>
      <c r="I74" s="2">
        <f t="shared" si="27"/>
        <v>295447.27</v>
      </c>
      <c r="J74" s="2">
        <f t="shared" si="28"/>
        <v>295447.27</v>
      </c>
      <c r="K74" s="2">
        <v>249852.36</v>
      </c>
      <c r="L74" s="2">
        <v>45594.91</v>
      </c>
      <c r="M74" s="2"/>
      <c r="N74" s="2"/>
      <c r="O74" s="2"/>
      <c r="P74" s="2"/>
      <c r="Q74" s="2"/>
      <c r="R74" s="2">
        <f t="shared" si="29"/>
        <v>0</v>
      </c>
      <c r="S74" s="2"/>
      <c r="T74" s="3"/>
      <c r="U74" s="10"/>
    </row>
    <row r="75" spans="1:21" ht="30" customHeight="1">
      <c r="A75" s="34"/>
      <c r="B75" s="22" t="s">
        <v>146</v>
      </c>
      <c r="C75" s="49" t="s">
        <v>147</v>
      </c>
      <c r="D75" s="49"/>
      <c r="E75" s="50">
        <v>1372076</v>
      </c>
      <c r="F75" s="50"/>
      <c r="G75" s="2">
        <f t="shared" si="25"/>
        <v>1370326.73</v>
      </c>
      <c r="H75" s="2">
        <f t="shared" si="26"/>
        <v>99.87250924875882</v>
      </c>
      <c r="I75" s="2">
        <f t="shared" si="27"/>
        <v>1361826.73</v>
      </c>
      <c r="J75" s="2">
        <f t="shared" si="28"/>
        <v>1361826.73</v>
      </c>
      <c r="K75" s="2">
        <v>1117053.62</v>
      </c>
      <c r="L75" s="2">
        <v>244773.11</v>
      </c>
      <c r="M75" s="2"/>
      <c r="N75" s="2"/>
      <c r="O75" s="2"/>
      <c r="P75" s="2"/>
      <c r="Q75" s="2"/>
      <c r="R75" s="2">
        <f t="shared" si="29"/>
        <v>8500</v>
      </c>
      <c r="S75" s="2">
        <v>8500</v>
      </c>
      <c r="T75" s="3"/>
      <c r="U75" s="10"/>
    </row>
    <row r="76" spans="1:21" ht="35.25" customHeight="1">
      <c r="A76" s="35"/>
      <c r="B76" s="22" t="s">
        <v>148</v>
      </c>
      <c r="C76" s="49" t="s">
        <v>43</v>
      </c>
      <c r="D76" s="49"/>
      <c r="E76" s="50">
        <v>29422</v>
      </c>
      <c r="F76" s="50"/>
      <c r="G76" s="2">
        <f t="shared" si="25"/>
        <v>22873.13</v>
      </c>
      <c r="H76" s="2">
        <f t="shared" si="26"/>
        <v>77.74158792740127</v>
      </c>
      <c r="I76" s="2">
        <f>SUM(N76+J76+O76)</f>
        <v>22873.13</v>
      </c>
      <c r="J76" s="2">
        <f t="shared" si="28"/>
        <v>0</v>
      </c>
      <c r="K76" s="2"/>
      <c r="L76" s="2"/>
      <c r="M76" s="2"/>
      <c r="N76" s="2"/>
      <c r="O76" s="2">
        <v>22873.13</v>
      </c>
      <c r="P76" s="2"/>
      <c r="Q76" s="2"/>
      <c r="R76" s="2">
        <f t="shared" si="29"/>
        <v>0</v>
      </c>
      <c r="S76" s="2"/>
      <c r="T76" s="3"/>
      <c r="U76" s="10"/>
    </row>
    <row r="77" spans="1:21" s="5" customFormat="1" ht="48" customHeight="1">
      <c r="A77" s="33" t="s">
        <v>149</v>
      </c>
      <c r="B77" s="23"/>
      <c r="C77" s="64" t="s">
        <v>150</v>
      </c>
      <c r="D77" s="64"/>
      <c r="E77" s="55">
        <f>SUM(E78:F83)</f>
        <v>6708584</v>
      </c>
      <c r="F77" s="55"/>
      <c r="G77" s="1">
        <f>SUM(G78:G83)</f>
        <v>6703626.169999999</v>
      </c>
      <c r="H77" s="1">
        <f t="shared" si="26"/>
        <v>99.92609722111251</v>
      </c>
      <c r="I77" s="1">
        <f aca="true" t="shared" si="32" ref="I77:U77">SUM(I78:I83)</f>
        <v>6671986.169999999</v>
      </c>
      <c r="J77" s="1">
        <f t="shared" si="32"/>
        <v>6443081.029999999</v>
      </c>
      <c r="K77" s="1">
        <f t="shared" si="32"/>
        <v>5502313.82</v>
      </c>
      <c r="L77" s="1">
        <f t="shared" si="32"/>
        <v>940767.21</v>
      </c>
      <c r="M77" s="1">
        <f t="shared" si="32"/>
        <v>0</v>
      </c>
      <c r="N77" s="1">
        <f t="shared" si="32"/>
        <v>228905.14</v>
      </c>
      <c r="O77" s="1">
        <f t="shared" si="32"/>
        <v>0</v>
      </c>
      <c r="P77" s="1">
        <f t="shared" si="32"/>
        <v>0</v>
      </c>
      <c r="Q77" s="1">
        <f t="shared" si="32"/>
        <v>0</v>
      </c>
      <c r="R77" s="1">
        <f t="shared" si="32"/>
        <v>31640</v>
      </c>
      <c r="S77" s="1">
        <f t="shared" si="32"/>
        <v>31640</v>
      </c>
      <c r="T77" s="1">
        <f t="shared" si="32"/>
        <v>0</v>
      </c>
      <c r="U77" s="9">
        <f t="shared" si="32"/>
        <v>0</v>
      </c>
    </row>
    <row r="78" spans="1:21" ht="59.25" customHeight="1">
      <c r="A78" s="34"/>
      <c r="B78" s="22" t="s">
        <v>151</v>
      </c>
      <c r="C78" s="49" t="s">
        <v>152</v>
      </c>
      <c r="D78" s="49"/>
      <c r="E78" s="50">
        <v>5097390</v>
      </c>
      <c r="F78" s="50"/>
      <c r="G78" s="2">
        <f t="shared" si="25"/>
        <v>5096687.71</v>
      </c>
      <c r="H78" s="2">
        <f t="shared" si="26"/>
        <v>99.98622255703408</v>
      </c>
      <c r="I78" s="2">
        <f t="shared" si="27"/>
        <v>5065047.71</v>
      </c>
      <c r="J78" s="2">
        <f t="shared" si="28"/>
        <v>4873137.9</v>
      </c>
      <c r="K78" s="2">
        <v>4195392.45</v>
      </c>
      <c r="L78" s="2">
        <v>677745.45</v>
      </c>
      <c r="M78" s="2"/>
      <c r="N78" s="2">
        <v>191909.81</v>
      </c>
      <c r="O78" s="2"/>
      <c r="P78" s="2"/>
      <c r="Q78" s="2"/>
      <c r="R78" s="2">
        <f t="shared" si="29"/>
        <v>31640</v>
      </c>
      <c r="S78" s="2">
        <v>31640</v>
      </c>
      <c r="T78" s="3"/>
      <c r="U78" s="10"/>
    </row>
    <row r="79" spans="1:21" ht="65.25" customHeight="1">
      <c r="A79" s="34"/>
      <c r="B79" s="22" t="s">
        <v>153</v>
      </c>
      <c r="C79" s="49" t="s">
        <v>154</v>
      </c>
      <c r="D79" s="49"/>
      <c r="E79" s="50">
        <v>999981</v>
      </c>
      <c r="F79" s="50"/>
      <c r="G79" s="2">
        <f t="shared" si="25"/>
        <v>998132.5099999999</v>
      </c>
      <c r="H79" s="2">
        <f t="shared" si="26"/>
        <v>99.81514748780226</v>
      </c>
      <c r="I79" s="2">
        <f t="shared" si="27"/>
        <v>998132.5099999999</v>
      </c>
      <c r="J79" s="2">
        <f t="shared" si="28"/>
        <v>977727.1799999999</v>
      </c>
      <c r="K79" s="2">
        <v>830018.36</v>
      </c>
      <c r="L79" s="2">
        <v>147708.82</v>
      </c>
      <c r="M79" s="2"/>
      <c r="N79" s="2">
        <v>20405.33</v>
      </c>
      <c r="O79" s="2"/>
      <c r="P79" s="2"/>
      <c r="Q79" s="2"/>
      <c r="R79" s="2">
        <f t="shared" si="29"/>
        <v>0</v>
      </c>
      <c r="S79" s="2"/>
      <c r="T79" s="3"/>
      <c r="U79" s="10"/>
    </row>
    <row r="80" spans="1:21" ht="36.75" customHeight="1">
      <c r="A80" s="34"/>
      <c r="B80" s="22" t="s">
        <v>155</v>
      </c>
      <c r="C80" s="49" t="s">
        <v>156</v>
      </c>
      <c r="D80" s="49"/>
      <c r="E80" s="50">
        <v>562651</v>
      </c>
      <c r="F80" s="50"/>
      <c r="G80" s="2">
        <f t="shared" si="25"/>
        <v>562131.85</v>
      </c>
      <c r="H80" s="2">
        <f t="shared" si="26"/>
        <v>99.90773143565016</v>
      </c>
      <c r="I80" s="2">
        <f t="shared" si="27"/>
        <v>562131.85</v>
      </c>
      <c r="J80" s="2">
        <f t="shared" si="28"/>
        <v>562131.85</v>
      </c>
      <c r="K80" s="2">
        <v>466131.85</v>
      </c>
      <c r="L80" s="2">
        <v>96000</v>
      </c>
      <c r="M80" s="2"/>
      <c r="N80" s="2"/>
      <c r="O80" s="2"/>
      <c r="P80" s="2"/>
      <c r="Q80" s="2"/>
      <c r="R80" s="2">
        <f t="shared" si="29"/>
        <v>0</v>
      </c>
      <c r="S80" s="2"/>
      <c r="T80" s="3"/>
      <c r="U80" s="10"/>
    </row>
    <row r="81" spans="1:21" ht="36" customHeight="1">
      <c r="A81" s="34"/>
      <c r="B81" s="22" t="s">
        <v>157</v>
      </c>
      <c r="C81" s="49" t="s">
        <v>158</v>
      </c>
      <c r="D81" s="49"/>
      <c r="E81" s="50">
        <v>18400</v>
      </c>
      <c r="F81" s="50"/>
      <c r="G81" s="2">
        <f t="shared" si="25"/>
        <v>16590</v>
      </c>
      <c r="H81" s="2">
        <f t="shared" si="26"/>
        <v>90.16304347826087</v>
      </c>
      <c r="I81" s="2">
        <f t="shared" si="27"/>
        <v>16590</v>
      </c>
      <c r="J81" s="2">
        <f t="shared" si="28"/>
        <v>0</v>
      </c>
      <c r="K81" s="2"/>
      <c r="L81" s="2"/>
      <c r="M81" s="2"/>
      <c r="N81" s="2">
        <v>16590</v>
      </c>
      <c r="O81" s="2"/>
      <c r="P81" s="2"/>
      <c r="Q81" s="2"/>
      <c r="R81" s="2">
        <f t="shared" si="29"/>
        <v>0</v>
      </c>
      <c r="S81" s="2"/>
      <c r="T81" s="3"/>
      <c r="U81" s="10"/>
    </row>
    <row r="82" spans="1:21" ht="39.75" customHeight="1">
      <c r="A82" s="34"/>
      <c r="B82" s="22" t="s">
        <v>159</v>
      </c>
      <c r="C82" s="49" t="s">
        <v>160</v>
      </c>
      <c r="D82" s="49"/>
      <c r="E82" s="50">
        <v>12781</v>
      </c>
      <c r="F82" s="50"/>
      <c r="G82" s="2">
        <f t="shared" si="25"/>
        <v>12703.1</v>
      </c>
      <c r="H82" s="2">
        <f t="shared" si="26"/>
        <v>99.3905015257022</v>
      </c>
      <c r="I82" s="2">
        <f t="shared" si="27"/>
        <v>12703.1</v>
      </c>
      <c r="J82" s="2">
        <f t="shared" si="28"/>
        <v>12703.1</v>
      </c>
      <c r="K82" s="2">
        <v>10771.16</v>
      </c>
      <c r="L82" s="2">
        <v>1931.94</v>
      </c>
      <c r="M82" s="2"/>
      <c r="N82" s="2"/>
      <c r="O82" s="2"/>
      <c r="P82" s="2"/>
      <c r="Q82" s="2"/>
      <c r="R82" s="2">
        <f t="shared" si="29"/>
        <v>0</v>
      </c>
      <c r="S82" s="2"/>
      <c r="T82" s="3"/>
      <c r="U82" s="10"/>
    </row>
    <row r="83" spans="1:21" ht="35.25" customHeight="1">
      <c r="A83" s="35"/>
      <c r="B83" s="22" t="s">
        <v>161</v>
      </c>
      <c r="C83" s="49" t="s">
        <v>118</v>
      </c>
      <c r="D83" s="49"/>
      <c r="E83" s="50">
        <v>17381</v>
      </c>
      <c r="F83" s="50"/>
      <c r="G83" s="2">
        <f t="shared" si="25"/>
        <v>17381</v>
      </c>
      <c r="H83" s="2">
        <f t="shared" si="26"/>
        <v>100</v>
      </c>
      <c r="I83" s="2">
        <f t="shared" si="27"/>
        <v>17381</v>
      </c>
      <c r="J83" s="2">
        <f t="shared" si="28"/>
        <v>17381</v>
      </c>
      <c r="K83" s="2"/>
      <c r="L83" s="2">
        <v>17381</v>
      </c>
      <c r="M83" s="2"/>
      <c r="N83" s="2"/>
      <c r="O83" s="2"/>
      <c r="P83" s="2"/>
      <c r="Q83" s="2"/>
      <c r="R83" s="2">
        <f t="shared" si="29"/>
        <v>0</v>
      </c>
      <c r="S83" s="2"/>
      <c r="T83" s="3"/>
      <c r="U83" s="10"/>
    </row>
    <row r="84" spans="1:21" s="5" customFormat="1" ht="48" customHeight="1">
      <c r="A84" s="33" t="s">
        <v>162</v>
      </c>
      <c r="B84" s="23"/>
      <c r="C84" s="64" t="s">
        <v>163</v>
      </c>
      <c r="D84" s="64"/>
      <c r="E84" s="55">
        <f>SUM(E85)</f>
        <v>628260</v>
      </c>
      <c r="F84" s="55"/>
      <c r="G84" s="1">
        <f>SUM(G85)</f>
        <v>445417.09</v>
      </c>
      <c r="H84" s="1">
        <f t="shared" si="26"/>
        <v>70.89693598191832</v>
      </c>
      <c r="I84" s="1">
        <f aca="true" t="shared" si="33" ref="I84:U84">SUM(I85)</f>
        <v>22056.13</v>
      </c>
      <c r="J84" s="1">
        <f t="shared" si="33"/>
        <v>20234.79</v>
      </c>
      <c r="K84" s="1">
        <f t="shared" si="33"/>
        <v>0</v>
      </c>
      <c r="L84" s="1">
        <f t="shared" si="33"/>
        <v>20234.79</v>
      </c>
      <c r="M84" s="1">
        <f t="shared" si="33"/>
        <v>0</v>
      </c>
      <c r="N84" s="1">
        <f t="shared" si="33"/>
        <v>1821.34</v>
      </c>
      <c r="O84" s="1">
        <f t="shared" si="33"/>
        <v>0</v>
      </c>
      <c r="P84" s="1">
        <f t="shared" si="33"/>
        <v>0</v>
      </c>
      <c r="Q84" s="1">
        <f t="shared" si="33"/>
        <v>0</v>
      </c>
      <c r="R84" s="1">
        <f t="shared" si="33"/>
        <v>423360.96</v>
      </c>
      <c r="S84" s="1">
        <f t="shared" si="33"/>
        <v>423360.96</v>
      </c>
      <c r="T84" s="1">
        <f t="shared" si="33"/>
        <v>323360.96</v>
      </c>
      <c r="U84" s="9">
        <f t="shared" si="33"/>
        <v>0</v>
      </c>
    </row>
    <row r="85" spans="1:21" ht="88.5" customHeight="1">
      <c r="A85" s="35"/>
      <c r="B85" s="22" t="s">
        <v>164</v>
      </c>
      <c r="C85" s="49" t="s">
        <v>165</v>
      </c>
      <c r="D85" s="49"/>
      <c r="E85" s="50">
        <v>628260</v>
      </c>
      <c r="F85" s="50"/>
      <c r="G85" s="2">
        <f t="shared" si="25"/>
        <v>445417.09</v>
      </c>
      <c r="H85" s="2">
        <f t="shared" si="26"/>
        <v>70.89693598191832</v>
      </c>
      <c r="I85" s="2">
        <f t="shared" si="27"/>
        <v>22056.13</v>
      </c>
      <c r="J85" s="2">
        <v>20234.79</v>
      </c>
      <c r="K85" s="2"/>
      <c r="L85" s="2">
        <v>20234.79</v>
      </c>
      <c r="M85" s="2"/>
      <c r="N85" s="2">
        <v>1821.34</v>
      </c>
      <c r="O85" s="2"/>
      <c r="P85" s="2"/>
      <c r="Q85" s="2"/>
      <c r="R85" s="2">
        <f t="shared" si="29"/>
        <v>423360.96</v>
      </c>
      <c r="S85" s="2">
        <v>423360.96</v>
      </c>
      <c r="T85" s="3">
        <v>323360.96</v>
      </c>
      <c r="U85" s="10"/>
    </row>
    <row r="86" spans="1:21" s="5" customFormat="1" ht="53.25" customHeight="1">
      <c r="A86" s="33" t="s">
        <v>166</v>
      </c>
      <c r="B86" s="23"/>
      <c r="C86" s="64" t="s">
        <v>167</v>
      </c>
      <c r="D86" s="64"/>
      <c r="E86" s="55">
        <f>SUM(E87:F89)</f>
        <v>215598</v>
      </c>
      <c r="F86" s="55"/>
      <c r="G86" s="1">
        <f>SUM(G87:G89)</f>
        <v>210797.09</v>
      </c>
      <c r="H86" s="1">
        <f t="shared" si="26"/>
        <v>97.77321218193119</v>
      </c>
      <c r="I86" s="1">
        <f aca="true" t="shared" si="34" ref="I86:U86">SUM(I87:I89)</f>
        <v>210797.09</v>
      </c>
      <c r="J86" s="1">
        <f t="shared" si="34"/>
        <v>113511.79</v>
      </c>
      <c r="K86" s="1">
        <f t="shared" si="34"/>
        <v>8800</v>
      </c>
      <c r="L86" s="1">
        <f t="shared" si="34"/>
        <v>104711.79</v>
      </c>
      <c r="M86" s="1">
        <f t="shared" si="34"/>
        <v>95455.3</v>
      </c>
      <c r="N86" s="1">
        <f t="shared" si="34"/>
        <v>1830</v>
      </c>
      <c r="O86" s="1">
        <f t="shared" si="34"/>
        <v>0</v>
      </c>
      <c r="P86" s="1">
        <f t="shared" si="34"/>
        <v>0</v>
      </c>
      <c r="Q86" s="1">
        <f t="shared" si="34"/>
        <v>0</v>
      </c>
      <c r="R86" s="1">
        <f t="shared" si="34"/>
        <v>0</v>
      </c>
      <c r="S86" s="1">
        <f t="shared" si="34"/>
        <v>0</v>
      </c>
      <c r="T86" s="1">
        <f t="shared" si="34"/>
        <v>0</v>
      </c>
      <c r="U86" s="9">
        <f t="shared" si="34"/>
        <v>0</v>
      </c>
    </row>
    <row r="87" spans="1:21" ht="21.75" customHeight="1">
      <c r="A87" s="34"/>
      <c r="B87" s="22" t="s">
        <v>168</v>
      </c>
      <c r="C87" s="49" t="s">
        <v>169</v>
      </c>
      <c r="D87" s="49"/>
      <c r="E87" s="50">
        <v>32000</v>
      </c>
      <c r="F87" s="50"/>
      <c r="G87" s="2">
        <f t="shared" si="25"/>
        <v>32000</v>
      </c>
      <c r="H87" s="2">
        <f t="shared" si="26"/>
        <v>100</v>
      </c>
      <c r="I87" s="2">
        <f>SUM(N87+J87+M87)</f>
        <v>32000</v>
      </c>
      <c r="J87" s="2">
        <f t="shared" si="28"/>
        <v>0</v>
      </c>
      <c r="K87" s="2"/>
      <c r="L87" s="2"/>
      <c r="M87" s="2">
        <v>32000</v>
      </c>
      <c r="N87" s="2"/>
      <c r="O87" s="2"/>
      <c r="P87" s="2"/>
      <c r="Q87" s="2"/>
      <c r="R87" s="2">
        <f t="shared" si="29"/>
        <v>0</v>
      </c>
      <c r="S87" s="2"/>
      <c r="T87" s="3"/>
      <c r="U87" s="10"/>
    </row>
    <row r="88" spans="1:21" ht="47.25" customHeight="1">
      <c r="A88" s="34"/>
      <c r="B88" s="22" t="s">
        <v>170</v>
      </c>
      <c r="C88" s="49" t="s">
        <v>171</v>
      </c>
      <c r="D88" s="49"/>
      <c r="E88" s="50">
        <v>71000</v>
      </c>
      <c r="F88" s="50"/>
      <c r="G88" s="2">
        <f t="shared" si="25"/>
        <v>68455.3</v>
      </c>
      <c r="H88" s="2">
        <f t="shared" si="26"/>
        <v>96.41591549295775</v>
      </c>
      <c r="I88" s="2">
        <f>SUM(N88+J88+M88)</f>
        <v>68455.3</v>
      </c>
      <c r="J88" s="2">
        <f t="shared" si="28"/>
        <v>5000</v>
      </c>
      <c r="K88" s="2"/>
      <c r="L88" s="2">
        <v>5000</v>
      </c>
      <c r="M88" s="2">
        <v>63455.3</v>
      </c>
      <c r="N88" s="2"/>
      <c r="O88" s="2"/>
      <c r="P88" s="2"/>
      <c r="Q88" s="2"/>
      <c r="R88" s="2">
        <f t="shared" si="29"/>
        <v>0</v>
      </c>
      <c r="S88" s="2"/>
      <c r="T88" s="3"/>
      <c r="U88" s="10"/>
    </row>
    <row r="89" spans="1:21" ht="31.5" customHeight="1">
      <c r="A89" s="35"/>
      <c r="B89" s="22" t="s">
        <v>172</v>
      </c>
      <c r="C89" s="49" t="s">
        <v>43</v>
      </c>
      <c r="D89" s="49"/>
      <c r="E89" s="50">
        <v>112598</v>
      </c>
      <c r="F89" s="50"/>
      <c r="G89" s="2">
        <f t="shared" si="25"/>
        <v>110341.79</v>
      </c>
      <c r="H89" s="2">
        <f t="shared" si="26"/>
        <v>97.9962255102222</v>
      </c>
      <c r="I89" s="2">
        <f t="shared" si="27"/>
        <v>110341.79</v>
      </c>
      <c r="J89" s="2">
        <f t="shared" si="28"/>
        <v>108511.79</v>
      </c>
      <c r="K89" s="2">
        <v>8800</v>
      </c>
      <c r="L89" s="2">
        <v>99711.79</v>
      </c>
      <c r="M89" s="2"/>
      <c r="N89" s="2">
        <v>1830</v>
      </c>
      <c r="O89" s="2"/>
      <c r="P89" s="2"/>
      <c r="Q89" s="2"/>
      <c r="R89" s="2">
        <f t="shared" si="29"/>
        <v>0</v>
      </c>
      <c r="S89" s="2"/>
      <c r="T89" s="3"/>
      <c r="U89" s="10"/>
    </row>
    <row r="90" spans="1:21" s="5" customFormat="1" ht="39.75" customHeight="1">
      <c r="A90" s="33" t="s">
        <v>173</v>
      </c>
      <c r="B90" s="23"/>
      <c r="C90" s="64" t="s">
        <v>174</v>
      </c>
      <c r="D90" s="64"/>
      <c r="E90" s="55">
        <f>SUM(E91)</f>
        <v>20700</v>
      </c>
      <c r="F90" s="55"/>
      <c r="G90" s="1">
        <f>SUM(G91)</f>
        <v>18620.33</v>
      </c>
      <c r="H90" s="1">
        <f t="shared" si="26"/>
        <v>89.9532850241546</v>
      </c>
      <c r="I90" s="1">
        <f aca="true" t="shared" si="35" ref="I90:U90">SUM(I91)</f>
        <v>18620.33</v>
      </c>
      <c r="J90" s="1">
        <f t="shared" si="35"/>
        <v>8803</v>
      </c>
      <c r="K90" s="1">
        <f t="shared" si="35"/>
        <v>0</v>
      </c>
      <c r="L90" s="1">
        <f t="shared" si="35"/>
        <v>8803</v>
      </c>
      <c r="M90" s="1">
        <f t="shared" si="35"/>
        <v>0</v>
      </c>
      <c r="N90" s="1">
        <f t="shared" si="35"/>
        <v>9817.33</v>
      </c>
      <c r="O90" s="1">
        <f t="shared" si="35"/>
        <v>0</v>
      </c>
      <c r="P90" s="1">
        <f t="shared" si="35"/>
        <v>0</v>
      </c>
      <c r="Q90" s="1">
        <f t="shared" si="35"/>
        <v>0</v>
      </c>
      <c r="R90" s="1">
        <f t="shared" si="35"/>
        <v>0</v>
      </c>
      <c r="S90" s="1">
        <f t="shared" si="35"/>
        <v>0</v>
      </c>
      <c r="T90" s="1">
        <f t="shared" si="35"/>
        <v>0</v>
      </c>
      <c r="U90" s="9">
        <f t="shared" si="35"/>
        <v>0</v>
      </c>
    </row>
    <row r="91" spans="1:21" ht="54.75" customHeight="1">
      <c r="A91" s="35"/>
      <c r="B91" s="22" t="s">
        <v>175</v>
      </c>
      <c r="C91" s="49" t="s">
        <v>176</v>
      </c>
      <c r="D91" s="49"/>
      <c r="E91" s="50">
        <v>20700</v>
      </c>
      <c r="F91" s="50"/>
      <c r="G91" s="2">
        <f t="shared" si="25"/>
        <v>18620.33</v>
      </c>
      <c r="H91" s="2">
        <f t="shared" si="26"/>
        <v>89.9532850241546</v>
      </c>
      <c r="I91" s="2">
        <f t="shared" si="27"/>
        <v>18620.33</v>
      </c>
      <c r="J91" s="2">
        <f t="shared" si="28"/>
        <v>8803</v>
      </c>
      <c r="K91" s="2"/>
      <c r="L91" s="2">
        <v>8803</v>
      </c>
      <c r="M91" s="2"/>
      <c r="N91" s="2">
        <v>9817.33</v>
      </c>
      <c r="O91" s="2"/>
      <c r="P91" s="2"/>
      <c r="Q91" s="2"/>
      <c r="R91" s="2">
        <f t="shared" si="29"/>
        <v>0</v>
      </c>
      <c r="S91" s="2"/>
      <c r="T91" s="3"/>
      <c r="U91" s="10"/>
    </row>
    <row r="92" spans="1:21" ht="17.25" customHeight="1" thickBot="1">
      <c r="A92" s="69" t="s">
        <v>177</v>
      </c>
      <c r="B92" s="70"/>
      <c r="C92" s="70"/>
      <c r="D92" s="70"/>
      <c r="E92" s="71">
        <f>SUM(E17+E20+E23+E26+E28+E33+E35+E42+E44+E50+E52+E62+E66+E72+E77+E84+E86+E90)</f>
        <v>60869015</v>
      </c>
      <c r="F92" s="71"/>
      <c r="G92" s="11">
        <f>SUM(G17+G20+G23+G26+G28+G33+G35+G42+G44+G50+G52+G62+G66+G72+G77+G84+G86+G90)</f>
        <v>59331948.40000001</v>
      </c>
      <c r="H92" s="12">
        <f t="shared" si="26"/>
        <v>97.47479633110542</v>
      </c>
      <c r="I92" s="11">
        <f aca="true" t="shared" si="36" ref="I92:U92">SUM(I17+I20+I23+I26+I28+I33+I35+I42+I44+I50+I52+I62+I66+I72+I77+I84+I86+I90)</f>
        <v>51308297.640000015</v>
      </c>
      <c r="J92" s="11">
        <f t="shared" si="36"/>
        <v>47239616.15</v>
      </c>
      <c r="K92" s="11">
        <f t="shared" si="36"/>
        <v>33705235.74</v>
      </c>
      <c r="L92" s="11">
        <f t="shared" si="36"/>
        <v>13534380.409999996</v>
      </c>
      <c r="M92" s="11">
        <f t="shared" si="36"/>
        <v>1516844.61</v>
      </c>
      <c r="N92" s="11">
        <f t="shared" si="36"/>
        <v>1852444.9800000002</v>
      </c>
      <c r="O92" s="11">
        <f t="shared" si="36"/>
        <v>588708.31</v>
      </c>
      <c r="P92" s="11">
        <f t="shared" si="36"/>
        <v>0</v>
      </c>
      <c r="Q92" s="11">
        <f t="shared" si="36"/>
        <v>110683.59</v>
      </c>
      <c r="R92" s="11">
        <f t="shared" si="36"/>
        <v>8023650.759999999</v>
      </c>
      <c r="S92" s="11">
        <f t="shared" si="36"/>
        <v>8023650.759999999</v>
      </c>
      <c r="T92" s="11">
        <f t="shared" si="36"/>
        <v>3352653.2199999997</v>
      </c>
      <c r="U92" s="13">
        <f t="shared" si="36"/>
        <v>0</v>
      </c>
    </row>
    <row r="93" spans="1:21" ht="32.25" customHeight="1">
      <c r="A93" s="72" t="s">
        <v>183</v>
      </c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</row>
    <row r="94" spans="1:21" ht="13.5" customHeight="1">
      <c r="A94" s="72" t="s">
        <v>184</v>
      </c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6"/>
    </row>
    <row r="95" ht="10.5">
      <c r="A95" s="26" t="s">
        <v>185</v>
      </c>
    </row>
    <row r="96" spans="7:10" ht="9.75">
      <c r="G96" s="7"/>
      <c r="I96" s="7"/>
      <c r="J96" s="7"/>
    </row>
  </sheetData>
  <sheetProtection/>
  <mergeCells count="203">
    <mergeCell ref="A92:D92"/>
    <mergeCell ref="E92:F92"/>
    <mergeCell ref="A93:U93"/>
    <mergeCell ref="A94:T94"/>
    <mergeCell ref="C89:D89"/>
    <mergeCell ref="E89:F89"/>
    <mergeCell ref="C90:D90"/>
    <mergeCell ref="E90:F90"/>
    <mergeCell ref="C91:D91"/>
    <mergeCell ref="E91:F91"/>
    <mergeCell ref="C86:D86"/>
    <mergeCell ref="E86:F86"/>
    <mergeCell ref="C87:D87"/>
    <mergeCell ref="E87:F87"/>
    <mergeCell ref="C88:D88"/>
    <mergeCell ref="E88:F88"/>
    <mergeCell ref="C83:D83"/>
    <mergeCell ref="E83:F83"/>
    <mergeCell ref="C84:D84"/>
    <mergeCell ref="E84:F84"/>
    <mergeCell ref="C85:D85"/>
    <mergeCell ref="E85:F85"/>
    <mergeCell ref="C80:D80"/>
    <mergeCell ref="E80:F80"/>
    <mergeCell ref="C81:D81"/>
    <mergeCell ref="E81:F81"/>
    <mergeCell ref="C82:D82"/>
    <mergeCell ref="E82:F82"/>
    <mergeCell ref="C77:D77"/>
    <mergeCell ref="E77:F77"/>
    <mergeCell ref="C78:D78"/>
    <mergeCell ref="E78:F78"/>
    <mergeCell ref="C79:D79"/>
    <mergeCell ref="E79:F79"/>
    <mergeCell ref="C74:D74"/>
    <mergeCell ref="E74:F74"/>
    <mergeCell ref="C75:D75"/>
    <mergeCell ref="E75:F75"/>
    <mergeCell ref="C76:D76"/>
    <mergeCell ref="E76:F76"/>
    <mergeCell ref="C71:D71"/>
    <mergeCell ref="E71:F71"/>
    <mergeCell ref="C72:D72"/>
    <mergeCell ref="E72:F72"/>
    <mergeCell ref="C73:D73"/>
    <mergeCell ref="E73:F73"/>
    <mergeCell ref="C68:D68"/>
    <mergeCell ref="E68:F68"/>
    <mergeCell ref="C69:D69"/>
    <mergeCell ref="E69:F69"/>
    <mergeCell ref="C70:D70"/>
    <mergeCell ref="E70:F70"/>
    <mergeCell ref="C65:D65"/>
    <mergeCell ref="E65:F65"/>
    <mergeCell ref="C66:D66"/>
    <mergeCell ref="E66:F66"/>
    <mergeCell ref="C67:D67"/>
    <mergeCell ref="E67:F67"/>
    <mergeCell ref="C59:D59"/>
    <mergeCell ref="E59:F59"/>
    <mergeCell ref="C63:D63"/>
    <mergeCell ref="E63:F63"/>
    <mergeCell ref="C64:D64"/>
    <mergeCell ref="E64:F64"/>
    <mergeCell ref="C60:D60"/>
    <mergeCell ref="E60:F60"/>
    <mergeCell ref="C62:D62"/>
    <mergeCell ref="E62:F62"/>
    <mergeCell ref="C55:D55"/>
    <mergeCell ref="E55:F55"/>
    <mergeCell ref="C56:D56"/>
    <mergeCell ref="E56:F56"/>
    <mergeCell ref="C61:D61"/>
    <mergeCell ref="E61:F61"/>
    <mergeCell ref="C57:D57"/>
    <mergeCell ref="E57:F57"/>
    <mergeCell ref="C58:D58"/>
    <mergeCell ref="E58:F58"/>
    <mergeCell ref="C52:D52"/>
    <mergeCell ref="E52:F52"/>
    <mergeCell ref="C53:D53"/>
    <mergeCell ref="E53:F53"/>
    <mergeCell ref="C54:D54"/>
    <mergeCell ref="E54:F54"/>
    <mergeCell ref="C49:D49"/>
    <mergeCell ref="E49:F49"/>
    <mergeCell ref="C50:D50"/>
    <mergeCell ref="E50:F50"/>
    <mergeCell ref="C51:D51"/>
    <mergeCell ref="E51:F51"/>
    <mergeCell ref="C46:D46"/>
    <mergeCell ref="E46:F46"/>
    <mergeCell ref="C47:D47"/>
    <mergeCell ref="E47:F47"/>
    <mergeCell ref="C48:D48"/>
    <mergeCell ref="E48:F48"/>
    <mergeCell ref="C43:D43"/>
    <mergeCell ref="E43:F43"/>
    <mergeCell ref="C44:D44"/>
    <mergeCell ref="E44:F44"/>
    <mergeCell ref="C45:D45"/>
    <mergeCell ref="E45:F45"/>
    <mergeCell ref="C42:D42"/>
    <mergeCell ref="E42:F42"/>
    <mergeCell ref="E41:F41"/>
    <mergeCell ref="C38:D38"/>
    <mergeCell ref="E38:F38"/>
    <mergeCell ref="C39:D39"/>
    <mergeCell ref="C40:D40"/>
    <mergeCell ref="E40:F40"/>
    <mergeCell ref="C41:D41"/>
    <mergeCell ref="E37:F37"/>
    <mergeCell ref="C34:D34"/>
    <mergeCell ref="E34:F34"/>
    <mergeCell ref="C35:D35"/>
    <mergeCell ref="E39:F39"/>
    <mergeCell ref="C36:D36"/>
    <mergeCell ref="E36:F36"/>
    <mergeCell ref="C37:D37"/>
    <mergeCell ref="C30:D30"/>
    <mergeCell ref="E30:F30"/>
    <mergeCell ref="C31:D31"/>
    <mergeCell ref="E31:F31"/>
    <mergeCell ref="E35:F35"/>
    <mergeCell ref="C32:D32"/>
    <mergeCell ref="E32:F32"/>
    <mergeCell ref="C33:D33"/>
    <mergeCell ref="E33:F33"/>
    <mergeCell ref="C27:D27"/>
    <mergeCell ref="E27:F27"/>
    <mergeCell ref="C28:D28"/>
    <mergeCell ref="E28:F28"/>
    <mergeCell ref="C29:D29"/>
    <mergeCell ref="E29:F29"/>
    <mergeCell ref="C24:D24"/>
    <mergeCell ref="E24:F24"/>
    <mergeCell ref="C20:D20"/>
    <mergeCell ref="C25:D25"/>
    <mergeCell ref="E25:F25"/>
    <mergeCell ref="C26:D26"/>
    <mergeCell ref="E26:F26"/>
    <mergeCell ref="C22:D22"/>
    <mergeCell ref="E22:F22"/>
    <mergeCell ref="C23:D23"/>
    <mergeCell ref="E23:F23"/>
    <mergeCell ref="G10:G15"/>
    <mergeCell ref="H10:H15"/>
    <mergeCell ref="C17:D17"/>
    <mergeCell ref="E17:F17"/>
    <mergeCell ref="C18:D18"/>
    <mergeCell ref="E18:F18"/>
    <mergeCell ref="E20:F20"/>
    <mergeCell ref="C21:D21"/>
    <mergeCell ref="E21:F21"/>
    <mergeCell ref="I11:I15"/>
    <mergeCell ref="C19:D19"/>
    <mergeCell ref="E19:F19"/>
    <mergeCell ref="I10:U10"/>
    <mergeCell ref="S12:S15"/>
    <mergeCell ref="T12:T13"/>
    <mergeCell ref="U12:U15"/>
    <mergeCell ref="J13:J15"/>
    <mergeCell ref="J11:Q12"/>
    <mergeCell ref="N13:N15"/>
    <mergeCell ref="C16:D16"/>
    <mergeCell ref="E16:F16"/>
    <mergeCell ref="A10:A15"/>
    <mergeCell ref="B10:B15"/>
    <mergeCell ref="C10:D15"/>
    <mergeCell ref="E10:F15"/>
    <mergeCell ref="R11:R15"/>
    <mergeCell ref="S11:U11"/>
    <mergeCell ref="K13:L14"/>
    <mergeCell ref="M13:M15"/>
    <mergeCell ref="T14:T15"/>
    <mergeCell ref="P13:P15"/>
    <mergeCell ref="Q13:Q15"/>
    <mergeCell ref="O13:O15"/>
    <mergeCell ref="A77:A83"/>
    <mergeCell ref="A84:A85"/>
    <mergeCell ref="A86:A89"/>
    <mergeCell ref="A90:A91"/>
    <mergeCell ref="A35:A41"/>
    <mergeCell ref="A42:A43"/>
    <mergeCell ref="A44:A49"/>
    <mergeCell ref="A50:A51"/>
    <mergeCell ref="A52:A61"/>
    <mergeCell ref="A62:A65"/>
    <mergeCell ref="A66:A71"/>
    <mergeCell ref="A72:A76"/>
    <mergeCell ref="A17:A19"/>
    <mergeCell ref="A20:A22"/>
    <mergeCell ref="A23:A25"/>
    <mergeCell ref="A26:A27"/>
    <mergeCell ref="A28:A32"/>
    <mergeCell ref="A33:A34"/>
    <mergeCell ref="S1:T1"/>
    <mergeCell ref="S2:V2"/>
    <mergeCell ref="S3:V3"/>
    <mergeCell ref="A5:U5"/>
    <mergeCell ref="A9:U9"/>
    <mergeCell ref="A7:U7"/>
    <mergeCell ref="A8:U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4" r:id="rId1"/>
  <headerFooter>
    <oddHeader>&amp;R&amp;"Times New Roman,Normalny"Załącznik Nr 3 do sprawozdania
z wykonania budżetu 
Powiatu Opatowskiego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fiamas</cp:lastModifiedBy>
  <cp:lastPrinted>2011-03-23T08:33:55Z</cp:lastPrinted>
  <dcterms:modified xsi:type="dcterms:W3CDTF">2011-03-25T11:38:02Z</dcterms:modified>
  <cp:category/>
  <cp:version/>
  <cp:contentType/>
  <cp:contentStatus/>
</cp:coreProperties>
</file>