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<sst xmlns="http://schemas.openxmlformats.org/spreadsheetml/2006/main" count="1370" uniqueCount="519">
  <si>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</si>
  <si>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</si>
  <si>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</si>
  <si>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</si>
  <si>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</si>
  <si>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</si>
  <si>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</si>
  <si>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</si>
  <si>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</si>
  <si>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</si>
  <si>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</si>
  <si>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</si>
  <si>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</si>
  <si>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700</t>
  </si>
  <si>
    <t>Oświata i wychowanie</t>
  </si>
  <si>
    <t>Pozostała działalność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</si>
  <si>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</si>
  <si>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</si>
  <si>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</si>
  <si>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</si>
  <si>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</si>
  <si>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</si>
  <si>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</si>
  <si>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</si>
  <si>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</si>
  <si>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</si>
  <si>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</si>
  <si>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</si>
  <si>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</si>
  <si>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</si>
  <si>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</si>
  <si>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</si>
  <si>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</si>
  <si>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</si>
  <si>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</si>
  <si>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</si>
  <si>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</si>
  <si>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</si>
  <si>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</si>
  <si>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</si>
  <si>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</si>
  <si>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</si>
  <si>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</si>
  <si>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</si>
  <si>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</si>
  <si>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</si>
  <si>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</si>
  <si>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</si>
  <si>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</si>
  <si>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</si>
  <si>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</si>
  <si>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</si>
  <si>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</si>
  <si>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</si>
  <si>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</si>
  <si>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</si>
  <si>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</si>
  <si>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</si>
  <si>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</si>
  <si>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Zespół Szkół w Ożarowie</t>
  </si>
  <si>
    <t>Jednostka org. realizująca zadanie lub koordynująca program</t>
  </si>
  <si>
    <t>Zespół Szkół Nr 2 w Opatowie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</si>
  <si>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</si>
  <si>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</si>
  <si>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</si>
  <si>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</si>
  <si>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</si>
  <si>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</si>
  <si>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</si>
  <si>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</si>
  <si>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</si>
  <si>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</si>
  <si>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</si>
  <si>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</si>
  <si>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</si>
  <si>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</si>
  <si>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</si>
  <si>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</si>
  <si>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</si>
  <si>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 xml:space="preserve">A. 
B.
C. 
D. </t>
  </si>
  <si>
    <t>(* kol 2 do wykorzystania fakultatywnego)</t>
  </si>
  <si>
    <t>10.</t>
  </si>
  <si>
    <t>13.</t>
  </si>
  <si>
    <t>14.</t>
  </si>
  <si>
    <t>12.</t>
  </si>
  <si>
    <t>11.</t>
  </si>
  <si>
    <t>15.</t>
  </si>
  <si>
    <t>801</t>
  </si>
  <si>
    <t>Powiatowy Urząd Pracy w Opatowie</t>
  </si>
  <si>
    <t>Z tego:</t>
  </si>
  <si>
    <t>obsługa długu</t>
  </si>
  <si>
    <t>Wniesienie wkładów do spółek prawa handlowego</t>
  </si>
  <si>
    <t/>
  </si>
  <si>
    <t>Zadania inwestycyjne roczne w 2020 r.</t>
  </si>
  <si>
    <t>rok budżetowy 2020 (7+8+9+10)</t>
  </si>
  <si>
    <t>Dochody budżetu powiatu na 2020 rok</t>
  </si>
  <si>
    <t>Zakup i montaż klimatyzatorów w pomieszczeniach PUP w Opatowie</t>
  </si>
  <si>
    <t>Zakup samochodu służbowego na potrzeby WTZ przy DPS w Sobowie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</si>
  <si>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</si>
  <si>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Przebudowa drogi powiatowej nr 0737T Gołębiów – Usarzów – Zdanów – Jugoszów – Krobielice – Nasławice w m. Gołębiów w km 0+000 – 0+853 odc. dł. 0, 853 km</t>
  </si>
  <si>
    <t>Wydatki budżetu powiatu na 2020 rok</t>
  </si>
  <si>
    <t>16.</t>
  </si>
  <si>
    <t>Zakup samochodu do przewozu osób niepełnosprawnych</t>
  </si>
  <si>
    <t>Dom Pomocy Społecznej w Sobowie</t>
  </si>
  <si>
    <t xml:space="preserve">A.      
B. 
C.
D. </t>
  </si>
  <si>
    <t>wypłaty z tytułu poręczeń i gwarancji</t>
  </si>
  <si>
    <t>Zakup samochodu służbowego</t>
  </si>
  <si>
    <t>Wykonanie klimatyzacji w sali konferencyjnej SP w Opatowie</t>
  </si>
  <si>
    <t>Zakup urządzeń wielofunkcyjnych, komputerów oraz wymiana serwera głównego i urządzeń podtrzymania zasilania</t>
  </si>
  <si>
    <t>Wykonanie dokumentacji projektowej termomodernizacji budynków DPS w Czachowie</t>
  </si>
  <si>
    <t>Przebudowa dróg wewnętrznych na terenie Zespołu Szkół Nr 1 w Opatowie</t>
  </si>
  <si>
    <t>Opracowanie dokumentacji, zakup i instalacja pawilonu gastronomicznego na potrzeby działalności PCKTiR w Opatowie</t>
  </si>
  <si>
    <t>17.</t>
  </si>
  <si>
    <t>18.</t>
  </si>
  <si>
    <t>19.</t>
  </si>
  <si>
    <t>20.</t>
  </si>
  <si>
    <t>Zakup samochodu ciężarowego 2 lub 3 osiowego</t>
  </si>
  <si>
    <t>Zakup zamiatarki</t>
  </si>
  <si>
    <t>Zakup posypywarki (piaskarki) do ciągnika</t>
  </si>
  <si>
    <t>Wykonanie klimatyzacji w pomieszczeniach biurowych DPS w Sobowie oraz pomieszczeniach WTZ - budynek nr 5 DPS w Sobowie</t>
  </si>
  <si>
    <t>Wymiana dachu na budynku użytkowym przy ZS Nr 2 w Opatowie</t>
  </si>
  <si>
    <t>Dostosowanie pomieszczeń higieniczno - sanitarnych dla potrzeb niepełnosprawnych wychowanków SOSW w Niemienicach</t>
  </si>
  <si>
    <t>Rozbudowa oraz przebudowa istniejącego budynku mieszkalnego jednorodzinnego wraz ze zmianą sposobu użytkowania na budynek placówki opiekuńczo - wychowawczej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</si>
  <si>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</si>
  <si>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</si>
  <si>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</si>
  <si>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</si>
  <si>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</si>
  <si>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</si>
  <si>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</si>
  <si>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</si>
  <si>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</si>
  <si>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</si>
  <si>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</si>
  <si>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</si>
  <si>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</si>
  <si>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</si>
  <si>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</si>
  <si>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</si>
  <si>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</si>
  <si>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</si>
  <si>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</si>
  <si>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</si>
  <si>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</si>
  <si>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</si>
  <si>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</si>
  <si>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</si>
  <si>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</si>
  <si>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>21.</t>
  </si>
  <si>
    <t>Dom Pomocy Społecznej w Zochcinku</t>
  </si>
  <si>
    <t>Opracowanie dokumentacji projektowej w celu realizacji zadania ,,Przebudowa oraz rozbudowa istniejącego budynku użytkowego przy ul. Sempołowskiej 3 o platformę dla osób niepełnosprawnych''</t>
  </si>
  <si>
    <t>Zakup nieruchomości położonych w obrębie Włostów, Gm. Lipnik - działki o nr ewid. 40/56 i 40/119 oraz nabycie prawa własności lokali w działce nr 40/120 wraz z udziałem w powierzchni</t>
  </si>
  <si>
    <t>22.</t>
  </si>
  <si>
    <t>23.</t>
  </si>
  <si>
    <t>24.</t>
  </si>
  <si>
    <t>Utwardzenie terenu pod parkingi dla samochodów osobowych</t>
  </si>
  <si>
    <t>Objęcie udziałów Szpital św. Leona Sp. z o.o. w Opatowie</t>
  </si>
  <si>
    <t>25.</t>
  </si>
  <si>
    <t>26.</t>
  </si>
  <si>
    <t>27.</t>
  </si>
  <si>
    <t>Komenda Powiatowa Państwowej Straży Pożarnej w Opatowie</t>
  </si>
  <si>
    <t>Przedsięwzięcie ,,Sprzęt informatyki i łączności'' w ramach ,,Programu modernizacji Policji, Straży Granicznej, Państwowej Straży Pożarnej i Służby Ochrony Państwa w latach 2017 - 2020''</t>
  </si>
  <si>
    <t>Przebudowa obiektu mostowego o nr ewid. (JNI): 30000631 zlokalizowanego w m. Baćkowice w km 0+709 w ciągu drogi powiatowej nr 0716T Baćkowice - Baranówek - Zaldów - Iwaniska</t>
  </si>
  <si>
    <t xml:space="preserve">Projekt pn. ,,Pszczeli świat - baza edukacji ekologicznej'' </t>
  </si>
  <si>
    <t>29.</t>
  </si>
  <si>
    <t>600</t>
  </si>
  <si>
    <t>Transport i łączność</t>
  </si>
  <si>
    <t>6300</t>
  </si>
  <si>
    <t>Pomoc finansowa dla Gminy Iwaniska na realizację zadania pn. ,,Budowa targowiska wiejskiego wraz z budynkiem handlowo – gastronomicznym z sanitariatami i przynależną infrastrukturą techniczną w miejscowości Iwaniska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</si>
  <si>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</si>
  <si>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</si>
  <si>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</si>
  <si>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</si>
  <si>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</si>
  <si>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</si>
  <si>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</si>
  <si>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</si>
  <si>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</si>
  <si>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</si>
  <si>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</si>
  <si>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</si>
  <si>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</si>
  <si>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</si>
  <si>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</si>
  <si>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2020 r.</t>
  </si>
  <si>
    <t xml:space="preserve"> </t>
  </si>
  <si>
    <t>Zakup ambulansu sanitarnego typu A na potrzeby podmiotu leczniczego tj. Szpitala Św. Leona Sp. z o.o. z siedzibą w Opatowie</t>
  </si>
  <si>
    <t xml:space="preserve">Projekt ,,Zabezpieczenie mieszkańców Powiatu Opatowskiego w walce z COVID-19 oraz podmiotów zaangażowanych w walkę z epidemią’' </t>
  </si>
  <si>
    <t>30.</t>
  </si>
  <si>
    <t>851</t>
  </si>
  <si>
    <t>Ochrona zdrowia</t>
  </si>
  <si>
    <t>2 570 009,00</t>
  </si>
  <si>
    <t>Budowa zatoki autobusowej na ul. M. Kopernika w Opatowie</t>
  </si>
  <si>
    <t>Opracowanie dokumentacji projektowej na zadanie ,,Przebudowa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 oraz przebudowa obiektu mostowego w ciągu DP nr 0730T w m. Malice Kościelne o nr ewid. (JNI): 30000625 w km 0+709''</t>
  </si>
  <si>
    <t>31.</t>
  </si>
  <si>
    <t>32.</t>
  </si>
  <si>
    <t>33.</t>
  </si>
  <si>
    <t>Opracowanie dokumentacji projektowej na zadanie ,,Przebudowa DP nr 0698T Rżuchów - Drzenkowice - Brzóstowa - dr. woj. nr 755, polegająca na budowie chodnika w m. Wszechświęte o dł. ok. 0,635 km''</t>
  </si>
  <si>
    <t>34.</t>
  </si>
  <si>
    <t>Nowe oblicze oferty edukacyjno - kulturalnej Powiatowego Centrum Kultury, Turystyki i Rekreacji w Opatowie</t>
  </si>
  <si>
    <t>Przebudowa pomieszczeń warsztatów szkolnych z przeznaczeniem na poradnię psychologiczno - pedagogiczną</t>
  </si>
  <si>
    <t>Montaż windy dla osób niepełnosprawnych w budynku ZS w Ożarowie</t>
  </si>
  <si>
    <t>Zakup prasy do odpadów komunalnych</t>
  </si>
  <si>
    <t>Opracowanie dokumentacji projektowej dla zadania ,,Podniesienie świadomości społecznej uczniów i społeczności lokalnej powiatu opatowskiego poprzez działania minimalizujące skutki zmian klimatu oraz wzmocnienie bioróżnorodności</t>
  </si>
  <si>
    <t>Wykonanie dokumentacji projektowej na zadanie ,,Przebudowa wraz ze zmianą sposobu użytkowania części pomieszczeń zlokalizowanych na I piętrze budynku Szpitala Segmentu C położonego przy ul. Szpitalnej 4 w Opatowie na potrzeby Hospicjum''</t>
  </si>
  <si>
    <t>Zakup kotła warzelnego gazowego</t>
  </si>
  <si>
    <t>Rozbudowa, nadbudowa oraz przebudowa istniejącego budynku pralni wraz ze zmianą sposobu użytkowania na budynek Środowiskowego Domu Samopomocy w Opatowie – ETAP I</t>
  </si>
  <si>
    <t>35.</t>
  </si>
  <si>
    <t>36.</t>
  </si>
  <si>
    <t>37.</t>
  </si>
  <si>
    <t>38.</t>
  </si>
  <si>
    <t>39.</t>
  </si>
  <si>
    <t>40.</t>
  </si>
  <si>
    <t>41.</t>
  </si>
  <si>
    <t>Rehabilitacja zawodowa i społeczna osób niepełnosprawnych</t>
  </si>
  <si>
    <t>Modernizacja przejść dla pieszych w obrębie szkół podstawowych na terenie miasta Opatów</t>
  </si>
  <si>
    <t>42.</t>
  </si>
  <si>
    <t>43.</t>
  </si>
  <si>
    <t>Zespół Szkół Nr 1 w Opatowie</t>
  </si>
  <si>
    <t>Szkoły zawodowe specjalne</t>
  </si>
  <si>
    <t>80134</t>
  </si>
  <si>
    <t>01005</t>
  </si>
  <si>
    <t>010</t>
  </si>
  <si>
    <t>wniesienie wkładów do spółek prawa handlowego</t>
  </si>
  <si>
    <t>Wydatki
na 2020 r.</t>
  </si>
  <si>
    <t>Dotacje ogółem</t>
  </si>
  <si>
    <t>Dochody i wydatki związane z realizacją zadań z zakresu administracji rządowej i innych zadań zleconych odrębnymi ustawami w  2020 r.</t>
  </si>
  <si>
    <t>Dostosowanie budynku dla osób niepełnosprawnych w Specjalnym Ośrodku Szkolno - Wychowawczym w Dębnie</t>
  </si>
  <si>
    <t>Rozbudowa paneli fotowoltaicznych do 50 kW</t>
  </si>
  <si>
    <t>Opracowanie projektu i kosztorysu remontu łazienek w budynku dydaktycznym ZS Nr 1 w Opatowie</t>
  </si>
  <si>
    <t>Wykonanie studium wykonalności oraz wniosku aplikacyjnego dla zadania pn. ,,Termomodernizacja budynków użyteczności publicznej na terenie Powiatu Opatowskiego''</t>
  </si>
  <si>
    <t>Zakup aparatu typu Combo wieloterapiowego</t>
  </si>
  <si>
    <t xml:space="preserve">A. 252 742,00
B. 65 815,00
C. 
D. </t>
  </si>
  <si>
    <t xml:space="preserve">A. 507 133,00
B.
C. 
D. </t>
  </si>
  <si>
    <t xml:space="preserve">A. 
B. 30 000,00
C. 
D. </t>
  </si>
  <si>
    <t xml:space="preserve">A. 72 300,00
B. 10 000,00
C. 
D. </t>
  </si>
  <si>
    <t xml:space="preserve">A.      
B. 75 271,00
C.
D. </t>
  </si>
  <si>
    <t xml:space="preserve">A.      
B. 90 000,00
C.
D. </t>
  </si>
  <si>
    <t xml:space="preserve">A. 1 700 000,00
B.
C. 
D. </t>
  </si>
  <si>
    <t xml:space="preserve">A.      
B. 107 996,00
C.
D. </t>
  </si>
  <si>
    <t xml:space="preserve">A. 
B. 61 324,00
C. 
D. </t>
  </si>
  <si>
    <t xml:space="preserve">A.  250 000,00    
B.
C.
D. </t>
  </si>
  <si>
    <t>Budowa infrastruktury terenowej służącej edukacji ekologicznej przy Specjalnym Ośrodku Szkolno - Wychowawczym - Centrum Autyzmu i Całościowych Zaburzeń Rozwojowych w Niemienicach</t>
  </si>
  <si>
    <t xml:space="preserve">A. 6 776,68     
B. 
C.
D. </t>
  </si>
  <si>
    <t>Termomodernizacja budynku Szpitala Św. Leona przy ul. Szpitalnej 4 w Opatowie (była pralnia, laboratorium i kotłownia)</t>
  </si>
  <si>
    <t>Opracowanie dokumentacji projektowo - kosztorysowej w zakresie modernizacji kotłowni Warsztatu Terapii Zajęciowej Nr 1 w Opatowie</t>
  </si>
  <si>
    <t>2710</t>
  </si>
  <si>
    <t>80115</t>
  </si>
  <si>
    <t>Technika</t>
  </si>
  <si>
    <t>0970</t>
  </si>
  <si>
    <t>Wpływy z różnych dochodów</t>
  </si>
  <si>
    <t>80148</t>
  </si>
  <si>
    <t>Stołówki szkolne i przedszkolne</t>
  </si>
  <si>
    <t>85202</t>
  </si>
  <si>
    <t>Domy pomocy społecznej</t>
  </si>
  <si>
    <t>85410</t>
  </si>
  <si>
    <t>Internaty i bursy szkolne</t>
  </si>
  <si>
    <t>80117</t>
  </si>
  <si>
    <t>Branżowe szkoły I i II stopnia</t>
  </si>
  <si>
    <t>80120</t>
  </si>
  <si>
    <t>Licea ogólnokształcące</t>
  </si>
  <si>
    <t>44.</t>
  </si>
  <si>
    <t>45.</t>
  </si>
  <si>
    <t>47.</t>
  </si>
  <si>
    <t>48.</t>
  </si>
  <si>
    <t>49.</t>
  </si>
  <si>
    <r>
      <t xml:space="preserve">Remont przepustu pod drogą powiatową nr 0704T gr. pow. ostrowieckiego - Ruszków - Sadowie - dr. kraj. nr 9 w m. Ruszków w km 2+900 polegający m.in. na wymianie czterech kręgów betonowych </t>
    </r>
    <r>
      <rPr>
        <sz val="6"/>
        <rFont val="Calibri"/>
        <family val="2"/>
      </rPr>
      <t>Ø</t>
    </r>
    <r>
      <rPr>
        <sz val="6"/>
        <rFont val="Times New Roman"/>
        <family val="1"/>
      </rPr>
      <t>80, wykonaniu ławy fundamentowej pod kręgi i łuki przepustu do głębokości 6m, wykonania murków czołowych zbrojonych, wykonaniu barier ochronnych, wykonaniu odwodnienia części jezdni nad przepustem</t>
    </r>
  </si>
  <si>
    <t>Wymiana pokrycia dachowego na budynku gospodarczym w DPS Zochcinek</t>
  </si>
  <si>
    <t>Zakup patelni gazowej</t>
  </si>
  <si>
    <t>Organizacja pożytku publicznego</t>
  </si>
  <si>
    <t>Zakup ambulansu sanitarnego typu A na potrzeby podmiotu leczniczego</t>
  </si>
  <si>
    <t>Szpital Św. Leona Sp. z o.o. z siedzibą w Opatowie</t>
  </si>
  <si>
    <t>Realizacja zadań w ramach nieodpłatnej pomocy prawnej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</si>
  <si>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</si>
  <si>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</si>
  <si>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</si>
  <si>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</si>
  <si>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</si>
  <si>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Sandomierz (WTZ Piotrowice i Śmiechowice)</t>
  </si>
  <si>
    <t>Pomoc finansowa udzielona na budowę targowiska wiejskiego wraz z budynkiem handlowo – gastronomicznym z sanitariatami i przynależną infrastrukturą techniczną w miejscowości Iwaniska</t>
  </si>
  <si>
    <t>Gmina Iwaniska</t>
  </si>
  <si>
    <t>Zakup autobusu do przewozów pasażerskich</t>
  </si>
  <si>
    <t>Powiatowy Zakład Transportu w Opatowie</t>
  </si>
  <si>
    <t>I. Dotacje dla jednostek sektora finansów publicznych</t>
  </si>
  <si>
    <t>Kwota dotacji</t>
  </si>
  <si>
    <t>Zakres</t>
  </si>
  <si>
    <t>Nazwa jednostki otrzymującej dotacje</t>
  </si>
  <si>
    <t>Dotacje celowe w 2020 roku</t>
  </si>
  <si>
    <t>Utwardzenie terenu przy budynku użytkowym przy ul. Sempołowskiej 3</t>
  </si>
  <si>
    <t>2110</t>
  </si>
  <si>
    <t>Dotacje celowe otrzymane z budżetu państwa na zadania bieżące z zakresu administracji rządowej oraz inne zadania zlecone ustawami realizowane przez powiat</t>
  </si>
  <si>
    <t>80102</t>
  </si>
  <si>
    <t>Szkoły podstawowe specjalne</t>
  </si>
  <si>
    <t>80116</t>
  </si>
  <si>
    <t>Szkoły policealne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</si>
  <si>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</si>
  <si>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</si>
  <si>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</si>
  <si>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</si>
  <si>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</si>
  <si>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60014</t>
  </si>
  <si>
    <t>Drogi publiczne powiatowe</t>
  </si>
  <si>
    <t>85311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</si>
  <si>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</si>
  <si>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</si>
  <si>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</si>
  <si>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</si>
  <si>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Organizowanie i prowadzenie działalności kulturalnej, turystycznej i rekreacyjnej</t>
  </si>
  <si>
    <t>Powiatowe Centrum Kultury, Turystyki i Rekreacji w Opatowie</t>
  </si>
  <si>
    <t>Dotacje podmiotowe w 2020 roku</t>
  </si>
  <si>
    <t xml:space="preserve">A.      
B. 200 000 
C.
D. </t>
  </si>
  <si>
    <t xml:space="preserve">A. 509 301,00
B. 101 861,00
C. 
D. 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</si>
  <si>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</si>
  <si>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</si>
  <si>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</si>
  <si>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</si>
  <si>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</si>
  <si>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</si>
  <si>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</si>
  <si>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,,Wsparcie dzieci umieszczonych w pieczy zastępczej w okresie epidemii COVID-19''</t>
  </si>
  <si>
    <t>Działanie 2.8 Rozwój usług społecznych świadczonych w środowisku lokalnym</t>
  </si>
  <si>
    <t>Wartość zadania:</t>
  </si>
  <si>
    <t>Powiatowe Centrum Pomocy Rodzinie w Opatowie</t>
  </si>
  <si>
    <t>Program Operacyjny Wiedza Edukacja Rozwój 2014 - 2020</t>
  </si>
  <si>
    <t>Projekt ,,Bezpieczna Przyszłość''</t>
  </si>
  <si>
    <t>Dom Pomocy Społecznej w Czachowie/Dom Pomocy Społecznej w Sobowie/Dom Pomocy Społecznej w Zochcinku</t>
  </si>
  <si>
    <t>Projekt ,,Innowacyjna edukacja - nowe możliwości zawodowe''</t>
  </si>
  <si>
    <t>Działanie 4.1 Innowacje społeczne</t>
  </si>
  <si>
    <t xml:space="preserve">Oś priorytetowa 4. Innowacje społeczne i współpraca międzynarodowa </t>
  </si>
  <si>
    <t>2018-2020</t>
  </si>
  <si>
    <t>2019-2020</t>
  </si>
  <si>
    <t>Projekt grantowy pn. Zdalna Szkoła - wsparcie Ogólnopolskiej Sieci Edukacyjnej w systemie kształcenia zdalnego</t>
  </si>
  <si>
    <t>Działanie 1.1 Wyeliminowanie terytorialnych różnic w możliwości dostępu do szerokopasmowego internetu o wysokich przepustowościach</t>
  </si>
  <si>
    <t xml:space="preserve">Oś priorytetowa 1. Powszechny dostęp do szybkiego Internetu </t>
  </si>
  <si>
    <t>Program Operacyjny Polska Cyfrowa na lata 2014 - 2020</t>
  </si>
  <si>
    <t xml:space="preserve">Projekt ,,Czas na profesjonalistów - podniesienie jakości kształcenia zawodowego w Powiecie Opatowskim’' </t>
  </si>
  <si>
    <t>Działanie 8.5 Rozwój i wysoka jakość szkolnictwa zawodowego i kształcenia ustawicznego</t>
  </si>
  <si>
    <t xml:space="preserve">Oś priorytetowa 8. Rozwój edukacji i aktywne społeczeństwo </t>
  </si>
  <si>
    <t>2019-2021</t>
  </si>
  <si>
    <t>Regionalny Program Operacyjny Województwa Świętokrzyskiego na lata 2014 - 2020</t>
  </si>
  <si>
    <t>Działanie 9.2 Ułatwienie dostępu do wysokiej jakości usług społecznych i zdrowotnych</t>
  </si>
  <si>
    <t xml:space="preserve">Oś priorytetowa 9. Włączenie społeczne i walka z ubóstwem 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</si>
  <si>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</si>
  <si>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</si>
  <si>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</si>
  <si>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</si>
  <si>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kwota</t>
  </si>
  <si>
    <t>źródło</t>
  </si>
  <si>
    <t>Wydatki w roku budżetowym 2020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</si>
  <si>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</si>
  <si>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</si>
  <si>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</si>
  <si>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</si>
  <si>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2020 rok</t>
  </si>
  <si>
    <t>Działanie 5.2 Działania projakościowe i rozwiązania organizacyjne w systemie ochrony zdrowia ułatwiające dostęp do niedrogich, trwałych oraz wysokiej jakości usług zdrowotnych</t>
  </si>
  <si>
    <t>Grant nr COVID-19.13.44-DPS Zochcinek, nr COVID-19.13.45-DPS Sobów, nr COVID-19.13.46-DPS Czachów</t>
  </si>
  <si>
    <t>754</t>
  </si>
  <si>
    <t>Bezpieczeństwo publiczne i ochrona przeciwpożarowa</t>
  </si>
  <si>
    <t>7 544 913,16</t>
  </si>
  <si>
    <t>2 721 707,00</t>
  </si>
  <si>
    <t>75411</t>
  </si>
  <si>
    <t>Komendy powiatowe Państwowej Straży Pożarnej</t>
  </si>
  <si>
    <t>4 750 005,00</t>
  </si>
  <si>
    <t>1 850 162,00</t>
  </si>
  <si>
    <t>1 860 162,00</t>
  </si>
  <si>
    <t>26 401 770,77</t>
  </si>
  <si>
    <t>2 940 202,77</t>
  </si>
  <si>
    <t>26 099 749,77</t>
  </si>
  <si>
    <t>0830</t>
  </si>
  <si>
    <t>Wpływy z usług</t>
  </si>
  <si>
    <t>17 126 010,00</t>
  </si>
  <si>
    <t>1 860 264,60</t>
  </si>
  <si>
    <t>212 368,00</t>
  </si>
  <si>
    <t>2170</t>
  </si>
  <si>
    <t>Środki otrzymane z państwowych funduszy celowych na realizację zadań bieżących jednostek sektora finansów publicznych</t>
  </si>
  <si>
    <t>14 364,00</t>
  </si>
  <si>
    <t>85406</t>
  </si>
  <si>
    <t>Poradnie psychologiczno-pedagogiczne, w tym poradnie specjalistyczne</t>
  </si>
  <si>
    <t>855</t>
  </si>
  <si>
    <t>Rodzina</t>
  </si>
  <si>
    <t>5 159 362,00</t>
  </si>
  <si>
    <t>452 250,00</t>
  </si>
  <si>
    <t>85510</t>
  </si>
  <si>
    <t>Działalność placówek opiekuńczo-wychowawczych</t>
  </si>
  <si>
    <t>4 253 652,00</t>
  </si>
  <si>
    <t>107 455 729,40</t>
  </si>
  <si>
    <t>8 269 215,32</t>
  </si>
  <si>
    <t>10 839 224,32</t>
  </si>
  <si>
    <t>Działalność usługowa</t>
  </si>
  <si>
    <t>28.</t>
  </si>
  <si>
    <t xml:space="preserve">Zakup pieców centralnego ogrzewania’’ </t>
  </si>
  <si>
    <t>46.</t>
  </si>
  <si>
    <t>50.</t>
  </si>
  <si>
    <t xml:space="preserve">A. 617 061,85      
B.
C.
D. </t>
  </si>
  <si>
    <t>Zakup urządzeń wielofunkcyjnych dla Wydziału Geodezji, Kartografii, Katastru i Gospodarki Mieniem</t>
  </si>
  <si>
    <t>Dochody i wydatki związane z realizacją zadań z zakresu administracji rządowej realizowanych na podstawie porozumień z organami administracji rządowej w 2020 r.</t>
  </si>
  <si>
    <t xml:space="preserve">A. 956 627      
B.
C.
D. </t>
  </si>
  <si>
    <t>Zakup kontenera socjalnego</t>
  </si>
  <si>
    <t>Wymiana pokrycia dachowego oraz modernizacja budynku gospodarczego DPS w Zochcinku</t>
  </si>
  <si>
    <t>Bezpieczne WTZ i rehabilitacja społeczno - zawodowa osób z niepełnosprawnościami</t>
  </si>
  <si>
    <t>Powiat Ostrowiec (WTZ Miłkowska Karczma)</t>
  </si>
  <si>
    <t>553 704,00</t>
  </si>
  <si>
    <t>77 065,00</t>
  </si>
  <si>
    <t>630 769,00</t>
  </si>
  <si>
    <t>60004</t>
  </si>
  <si>
    <t>Lokalny transport zbiorowy</t>
  </si>
  <si>
    <t>503 141,00</t>
  </si>
  <si>
    <t>580 206,00</t>
  </si>
  <si>
    <t>-6 832,06</t>
  </si>
  <si>
    <t>77 500,00</t>
  </si>
  <si>
    <t>7 615 581,10</t>
  </si>
  <si>
    <t>4 827 505,00</t>
  </si>
  <si>
    <t>75421</t>
  </si>
  <si>
    <t>Zarządzanie kryzysowe</t>
  </si>
  <si>
    <t>73 201,16</t>
  </si>
  <si>
    <t>66 369,10</t>
  </si>
  <si>
    <t>2120</t>
  </si>
  <si>
    <t>Dotacje celowe otrzymane z budżetu państwa na zadania bieżące realizowane przez powiat na podstawie porozumień z organami administracji rządowej</t>
  </si>
  <si>
    <t>1 238 412,55</t>
  </si>
  <si>
    <t>37 641,00</t>
  </si>
  <si>
    <t>1 276 053,55</t>
  </si>
  <si>
    <t>971 687,55</t>
  </si>
  <si>
    <t>47 459,00</t>
  </si>
  <si>
    <t>22 860,00</t>
  </si>
  <si>
    <t>70 319,00</t>
  </si>
  <si>
    <t>888,00</t>
  </si>
  <si>
    <t>8 860,00</t>
  </si>
  <si>
    <t>9 748,00</t>
  </si>
  <si>
    <t>2130</t>
  </si>
  <si>
    <t>Dotacje celowe otrzymane z budżetu państwa na realizację bieżących zadań własnych powiatu</t>
  </si>
  <si>
    <t>12 000,00</t>
  </si>
  <si>
    <t>14 000,00</t>
  </si>
  <si>
    <t>26 000,00</t>
  </si>
  <si>
    <t>9 471,00</t>
  </si>
  <si>
    <t>5 998,00</t>
  </si>
  <si>
    <t>15 469,00</t>
  </si>
  <si>
    <t>1 065 287,55</t>
  </si>
  <si>
    <t>8 783,00</t>
  </si>
  <si>
    <t>1 074 070,55</t>
  </si>
  <si>
    <t>114 460,00</t>
  </si>
  <si>
    <t>1 974 622,00</t>
  </si>
  <si>
    <t>85156</t>
  </si>
  <si>
    <t>Składki na ubezpieczenie zdrowotne oraz świadczenia dla osób nie objętych obowiązkiem ubezpieczenia zdrowotnego</t>
  </si>
  <si>
    <t>1 964 622,00</t>
  </si>
  <si>
    <t>-10 152,00</t>
  </si>
  <si>
    <t>912 921,00</t>
  </si>
  <si>
    <t>27 304 539,77</t>
  </si>
  <si>
    <t>27 012 670,77</t>
  </si>
  <si>
    <t>341 000,00</t>
  </si>
  <si>
    <t>17 467 010,00</t>
  </si>
  <si>
    <t>336 800,00</t>
  </si>
  <si>
    <t>4 000,00</t>
  </si>
  <si>
    <t>340 800,00</t>
  </si>
  <si>
    <t>5 667 837,00</t>
  </si>
  <si>
    <t>567 921,00</t>
  </si>
  <si>
    <t>6 235 758,00</t>
  </si>
  <si>
    <t>85205</t>
  </si>
  <si>
    <t>Zadania w zakresie przeciwdziałania przemocy w rodzinie</t>
  </si>
  <si>
    <t>10 152,00</t>
  </si>
  <si>
    <t>-14 364,00</t>
  </si>
  <si>
    <t>36 288,00</t>
  </si>
  <si>
    <t>1 882 188,60</t>
  </si>
  <si>
    <t>234 292,00</t>
  </si>
  <si>
    <t>2177</t>
  </si>
  <si>
    <t>30 583,51</t>
  </si>
  <si>
    <t>2179</t>
  </si>
  <si>
    <t>5 704,49</t>
  </si>
  <si>
    <t>87 789,00</t>
  </si>
  <si>
    <t>5 247 151,00</t>
  </si>
  <si>
    <t>85504</t>
  </si>
  <si>
    <t>Wspieranie rodziny</t>
  </si>
  <si>
    <t>486 900,00</t>
  </si>
  <si>
    <t>5 340,00</t>
  </si>
  <si>
    <t>492 240,00</t>
  </si>
  <si>
    <t>34 650,00</t>
  </si>
  <si>
    <t>39 990,00</t>
  </si>
  <si>
    <t>85508</t>
  </si>
  <si>
    <t>Rodziny zastępcze</t>
  </si>
  <si>
    <t>418 810,00</t>
  </si>
  <si>
    <t>14 433,00</t>
  </si>
  <si>
    <t>433 243,00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</si>
  <si>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</si>
  <si>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</si>
  <si>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208 558,00</t>
  </si>
  <si>
    <t>222 991,00</t>
  </si>
  <si>
    <t>68 016,00</t>
  </si>
  <si>
    <t>4 321 668,00</t>
  </si>
  <si>
    <t>343 183,00</t>
  </si>
  <si>
    <t>411 199,00</t>
  </si>
  <si>
    <t>-31 348,06</t>
  </si>
  <si>
    <t>1 343 664,00</t>
  </si>
  <si>
    <t>108 768 045,34</t>
  </si>
  <si>
    <t>8 305 503,32</t>
  </si>
  <si>
    <t>956 627,00</t>
  </si>
  <si>
    <t>6430</t>
  </si>
  <si>
    <t>Dotacje celowe otrzymane z budżetu państwa na realizację inwestycji i zakupów inwestycyjnych własnych powiatu</t>
  </si>
  <si>
    <t>7 916 152,26</t>
  </si>
  <si>
    <t>8 872 779,26</t>
  </si>
  <si>
    <t>115 371 881,66</t>
  </si>
  <si>
    <t>2 300 291,00</t>
  </si>
  <si>
    <t>117 640 824,60</t>
  </si>
  <si>
    <t>10 875 512,32</t>
  </si>
  <si>
    <t>71012</t>
  </si>
  <si>
    <t>Zadania z zakresu geodezji i kartografii</t>
  </si>
  <si>
    <t>750</t>
  </si>
  <si>
    <t>Administracja publiczna</t>
  </si>
  <si>
    <t>75095</t>
  </si>
  <si>
    <t>80146</t>
  </si>
  <si>
    <t>Dokształcanie i doskonalenie nauczycieli</t>
  </si>
  <si>
    <t>85195</t>
  </si>
  <si>
    <t>85321</t>
  </si>
  <si>
    <t>Zespoły do spraw orzekania o niepełnosprawności</t>
  </si>
  <si>
    <t>85446</t>
  </si>
  <si>
    <t>51.</t>
  </si>
  <si>
    <t>52.</t>
  </si>
  <si>
    <t>53.</t>
  </si>
  <si>
    <t>Załącznik Nr 1                                                                                                          do uchwały Rady Powiatu w Opatowie Nr XXXI.76.2020                                                                                z dnia 23 listopada 2020 r.</t>
  </si>
  <si>
    <t>Załącznik Nr 2                                                                                                      do uchwały Rady Powiatu w Opatowie Nr XXXI.76.2020                                                z dnia 23 listopada 2020 r.</t>
  </si>
  <si>
    <t xml:space="preserve">Załącznik nr 4                                                                                                              do uchwały Rady Powiatu w Opatowie Nr XXXI.76.2020                                                     z dnia 23 listopada 2020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</si>
</sst>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9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10"/>
      <color indexed="8"/>
      <name val="Times New Roman"/>
      <family val="1"/>
    </font>
    <font>
      <sz val="6"/>
      <name val="Arial CE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sz val="8"/>
      <name val="Czcionka tekstu podstawowego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6"/>
      <name val="Calibri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imes New Roman CE"/>
      <family val="0"/>
    </font>
    <font>
      <sz val="14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9" fillId="32" borderId="0" applyNumberFormat="0" applyBorder="0" applyAlignment="0" applyProtection="0"/>
  </cellStyleXfs>
  <cellXfs count="31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0" fontId="90" fillId="0" borderId="0" xfId="51" applyFont="1">
      <alignment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0" fillId="33" borderId="0" xfId="50" applyNumberFormat="1" applyFont="1" applyFill="1" applyAlignment="1" applyProtection="1">
      <alignment horizontal="center" vertical="center" wrapText="1"/>
      <protection locked="0"/>
    </xf>
    <xf numFmtId="0" fontId="4" fillId="34" borderId="0" xfId="51" applyFont="1" applyFill="1">
      <alignment/>
      <protection/>
    </xf>
    <xf numFmtId="41" fontId="4" fillId="0" borderId="0" xfId="51" applyNumberFormat="1" applyFont="1" applyAlignment="1">
      <alignment vertical="center"/>
      <protection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5" fillId="34" borderId="11" xfId="51" applyFont="1" applyFill="1" applyBorder="1" applyAlignment="1">
      <alignment horizontal="center" vertical="center"/>
      <protection/>
    </xf>
    <xf numFmtId="0" fontId="5" fillId="34" borderId="11" xfId="51" applyFont="1" applyFill="1" applyBorder="1" applyAlignment="1">
      <alignment vertical="center" wrapText="1"/>
      <protection/>
    </xf>
    <xf numFmtId="0" fontId="4" fillId="34" borderId="0" xfId="51" applyFont="1" applyFill="1" applyAlignment="1">
      <alignment vertical="center"/>
      <protection/>
    </xf>
    <xf numFmtId="0" fontId="5" fillId="34" borderId="0" xfId="51" applyFont="1" applyFill="1" applyAlignment="1">
      <alignment horizontal="right" vertical="center"/>
      <protection/>
    </xf>
    <xf numFmtId="0" fontId="17" fillId="34" borderId="11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center"/>
      <protection/>
    </xf>
    <xf numFmtId="49" fontId="9" fillId="34" borderId="11" xfId="51" applyNumberFormat="1" applyFont="1" applyFill="1" applyBorder="1" applyAlignment="1">
      <alignment horizontal="center" vertical="center" wrapText="1"/>
      <protection/>
    </xf>
    <xf numFmtId="0" fontId="20" fillId="34" borderId="11" xfId="51" applyFont="1" applyFill="1" applyBorder="1" applyAlignment="1">
      <alignment vertical="center" wrapText="1"/>
      <protection/>
    </xf>
    <xf numFmtId="41" fontId="20" fillId="34" borderId="11" xfId="51" applyNumberFormat="1" applyFont="1" applyFill="1" applyBorder="1" applyAlignment="1">
      <alignment horizontal="left" vertical="center" wrapText="1"/>
      <protection/>
    </xf>
    <xf numFmtId="0" fontId="21" fillId="34" borderId="11" xfId="51" applyFont="1" applyFill="1" applyBorder="1" applyAlignment="1">
      <alignment horizontal="center" vertical="center"/>
      <protection/>
    </xf>
    <xf numFmtId="0" fontId="17" fillId="34" borderId="11" xfId="51" applyFont="1" applyFill="1" applyBorder="1" applyAlignment="1">
      <alignment vertical="center" wrapText="1"/>
      <protection/>
    </xf>
    <xf numFmtId="49" fontId="12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34" borderId="0" xfId="51" applyFont="1" applyFill="1" applyAlignment="1">
      <alignment vertical="center"/>
      <protection/>
    </xf>
    <xf numFmtId="0" fontId="4" fillId="34" borderId="0" xfId="51" applyFill="1" applyAlignment="1">
      <alignment vertical="center"/>
      <protection/>
    </xf>
    <xf numFmtId="0" fontId="14" fillId="0" borderId="11" xfId="5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91" fillId="0" borderId="0" xfId="51" applyFont="1">
      <alignment/>
      <protection/>
    </xf>
    <xf numFmtId="0" fontId="91" fillId="0" borderId="0" xfId="51" applyFont="1" applyAlignment="1">
      <alignment vertical="center"/>
      <protection/>
    </xf>
    <xf numFmtId="41" fontId="91" fillId="0" borderId="0" xfId="51" applyNumberFormat="1" applyFont="1" applyAlignment="1">
      <alignment vertical="center"/>
      <protection/>
    </xf>
    <xf numFmtId="41" fontId="8" fillId="0" borderId="0" xfId="51" applyNumberFormat="1" applyFont="1" applyAlignment="1">
      <alignment vertical="center"/>
      <protection/>
    </xf>
    <xf numFmtId="41" fontId="25" fillId="0" borderId="11" xfId="51" applyNumberFormat="1" applyFont="1" applyFill="1" applyBorder="1" applyAlignment="1">
      <alignment horizontal="center" vertical="center" wrapText="1"/>
      <protection/>
    </xf>
    <xf numFmtId="41" fontId="8" fillId="34" borderId="11" xfId="51" applyNumberFormat="1" applyFont="1" applyFill="1" applyBorder="1" applyAlignment="1">
      <alignment horizontal="center" vertical="center" wrapText="1"/>
      <protection/>
    </xf>
    <xf numFmtId="0" fontId="27" fillId="34" borderId="11" xfId="51" applyFont="1" applyFill="1" applyBorder="1" applyAlignment="1">
      <alignment horizontal="center" vertical="center"/>
      <protection/>
    </xf>
    <xf numFmtId="0" fontId="11" fillId="34" borderId="11" xfId="51" applyFont="1" applyFill="1" applyBorder="1" applyAlignment="1">
      <alignment vertical="center" wrapText="1"/>
      <protection/>
    </xf>
    <xf numFmtId="49" fontId="25" fillId="0" borderId="11" xfId="51" applyNumberFormat="1" applyFont="1" applyFill="1" applyBorder="1" applyAlignment="1">
      <alignment horizontal="center" vertical="center" wrapText="1"/>
      <protection/>
    </xf>
    <xf numFmtId="41" fontId="8" fillId="0" borderId="11" xfId="51" applyNumberFormat="1" applyFont="1" applyFill="1" applyBorder="1" applyAlignment="1">
      <alignment horizontal="center" vertical="center" wrapText="1"/>
      <protection/>
    </xf>
    <xf numFmtId="49" fontId="9" fillId="0" borderId="11" xfId="51" applyNumberFormat="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vertical="center" wrapText="1"/>
      <protection/>
    </xf>
    <xf numFmtId="0" fontId="9" fillId="34" borderId="11" xfId="51" applyFont="1" applyFill="1" applyBorder="1" applyAlignment="1">
      <alignment vertical="center" wrapText="1"/>
      <protection/>
    </xf>
    <xf numFmtId="0" fontId="91" fillId="0" borderId="0" xfId="51" applyFont="1" applyAlignment="1">
      <alignment horizontal="center" vertical="center"/>
      <protection/>
    </xf>
    <xf numFmtId="41" fontId="91" fillId="0" borderId="0" xfId="51" applyNumberFormat="1" applyFont="1">
      <alignment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92" fillId="0" borderId="0" xfId="51" applyFont="1">
      <alignment/>
      <protection/>
    </xf>
    <xf numFmtId="0" fontId="14" fillId="0" borderId="13" xfId="51" applyFont="1" applyFill="1" applyBorder="1" applyAlignment="1">
      <alignment horizontal="center" vertical="center" wrapText="1"/>
      <protection/>
    </xf>
    <xf numFmtId="0" fontId="8" fillId="34" borderId="0" xfId="51" applyFont="1" applyFill="1">
      <alignment/>
      <protection/>
    </xf>
    <xf numFmtId="0" fontId="8" fillId="34" borderId="0" xfId="51" applyFont="1" applyFill="1" applyAlignment="1">
      <alignment vertical="center"/>
      <protection/>
    </xf>
    <xf numFmtId="41" fontId="8" fillId="34" borderId="11" xfId="51" applyNumberFormat="1" applyFont="1" applyFill="1" applyBorder="1" applyAlignment="1">
      <alignment horizontal="right" vertical="center"/>
      <protection/>
    </xf>
    <xf numFmtId="41" fontId="25" fillId="34" borderId="11" xfId="51" applyNumberFormat="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90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4" borderId="0" xfId="51" applyFont="1" applyFill="1" applyAlignment="1">
      <alignment horizontal="center" vertical="center"/>
      <protection/>
    </xf>
    <xf numFmtId="168" fontId="14" fillId="34" borderId="11" xfId="51" applyNumberFormat="1" applyFont="1" applyFill="1" applyBorder="1" applyAlignment="1">
      <alignment vertical="center"/>
      <protection/>
    </xf>
    <xf numFmtId="168" fontId="9" fillId="34" borderId="11" xfId="51" applyNumberFormat="1" applyFont="1" applyFill="1" applyBorder="1" applyAlignment="1">
      <alignment vertical="center"/>
      <protection/>
    </xf>
    <xf numFmtId="0" fontId="9" fillId="34" borderId="11" xfId="51" applyFont="1" applyFill="1" applyBorder="1" applyAlignment="1">
      <alignment horizontal="center" vertical="center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center" vertical="center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0" fontId="30" fillId="34" borderId="11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49" fontId="14" fillId="34" borderId="11" xfId="51" applyNumberFormat="1" applyFont="1" applyFill="1" applyBorder="1" applyAlignment="1">
      <alignment horizontal="center" vertical="center" wrapText="1"/>
      <protection/>
    </xf>
    <xf numFmtId="49" fontId="29" fillId="34" borderId="11" xfId="51" applyNumberFormat="1" applyFont="1" applyFill="1" applyBorder="1" applyAlignment="1">
      <alignment horizontal="center" vertical="center" wrapText="1"/>
      <protection/>
    </xf>
    <xf numFmtId="49" fontId="8" fillId="34" borderId="11" xfId="51" applyNumberFormat="1" applyFont="1" applyFill="1" applyBorder="1" applyAlignment="1">
      <alignment horizontal="center" vertical="center" wrapText="1"/>
      <protection/>
    </xf>
    <xf numFmtId="49" fontId="30" fillId="34" borderId="11" xfId="51" applyNumberFormat="1" applyFont="1" applyFill="1" applyBorder="1" applyAlignment="1">
      <alignment horizontal="center" vertical="center" wrapText="1"/>
      <protection/>
    </xf>
    <xf numFmtId="0" fontId="15" fillId="0" borderId="14" xfId="51" applyFont="1" applyFill="1" applyBorder="1" applyAlignment="1">
      <alignment horizontal="center" vertical="center" wrapText="1"/>
      <protection/>
    </xf>
    <xf numFmtId="0" fontId="31" fillId="0" borderId="11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7" fillId="0" borderId="0" xfId="51" applyFont="1" applyAlignment="1">
      <alignment vertical="center" wrapText="1"/>
      <protection/>
    </xf>
    <xf numFmtId="168" fontId="20" fillId="34" borderId="11" xfId="51" applyNumberFormat="1" applyFont="1" applyFill="1" applyBorder="1" applyAlignment="1">
      <alignment vertical="center"/>
      <protection/>
    </xf>
    <xf numFmtId="168" fontId="21" fillId="34" borderId="11" xfId="51" applyNumberFormat="1" applyFont="1" applyFill="1" applyBorder="1" applyAlignment="1">
      <alignment vertical="center"/>
      <protection/>
    </xf>
    <xf numFmtId="43" fontId="20" fillId="34" borderId="11" xfId="51" applyNumberFormat="1" applyFont="1" applyFill="1" applyBorder="1" applyAlignment="1">
      <alignment vertical="center" wrapText="1"/>
      <protection/>
    </xf>
    <xf numFmtId="43" fontId="22" fillId="34" borderId="11" xfId="51" applyNumberFormat="1" applyFont="1" applyFill="1" applyBorder="1" applyAlignment="1">
      <alignment vertical="center"/>
      <protection/>
    </xf>
    <xf numFmtId="49" fontId="25" fillId="34" borderId="11" xfId="51" applyNumberFormat="1" applyFont="1" applyFill="1" applyBorder="1" applyAlignment="1">
      <alignment horizontal="center" vertical="center" wrapText="1"/>
      <protection/>
    </xf>
    <xf numFmtId="0" fontId="32" fillId="34" borderId="11" xfId="51" applyFont="1" applyFill="1" applyBorder="1" applyAlignment="1">
      <alignment vertical="center" wrapText="1"/>
      <protection/>
    </xf>
    <xf numFmtId="43" fontId="17" fillId="34" borderId="11" xfId="51" applyNumberFormat="1" applyFont="1" applyFill="1" applyBorder="1" applyAlignment="1">
      <alignment vertical="center" wrapText="1"/>
      <protection/>
    </xf>
    <xf numFmtId="41" fontId="26" fillId="34" borderId="11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vertical="center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3" fontId="26" fillId="34" borderId="15" xfId="51" applyNumberFormat="1" applyFont="1" applyFill="1" applyBorder="1" applyAlignment="1">
      <alignment horizontal="right" vertical="center" wrapText="1"/>
      <protection/>
    </xf>
    <xf numFmtId="3" fontId="6" fillId="34" borderId="11" xfId="51" applyNumberFormat="1" applyFont="1" applyFill="1" applyBorder="1" applyAlignment="1">
      <alignment vertical="center"/>
      <protection/>
    </xf>
    <xf numFmtId="0" fontId="6" fillId="34" borderId="11" xfId="51" applyFont="1" applyFill="1" applyBorder="1" applyAlignment="1">
      <alignment horizontal="left" vertical="center" wrapText="1"/>
      <protection/>
    </xf>
    <xf numFmtId="0" fontId="6" fillId="34" borderId="11" xfId="51" applyFont="1" applyFill="1" applyBorder="1" applyAlignment="1">
      <alignment horizontal="center" vertical="center"/>
      <protection/>
    </xf>
    <xf numFmtId="0" fontId="5" fillId="34" borderId="11" xfId="51" applyFont="1" applyFill="1" applyBorder="1" applyAlignment="1">
      <alignment horizontal="left" vertical="center" wrapText="1"/>
      <protection/>
    </xf>
    <xf numFmtId="41" fontId="12" fillId="34" borderId="15" xfId="51" applyNumberFormat="1" applyFont="1" applyFill="1" applyBorder="1" applyAlignment="1">
      <alignment horizontal="right" vertical="center" wrapText="1"/>
      <protection/>
    </xf>
    <xf numFmtId="0" fontId="17" fillId="34" borderId="11" xfId="51" applyFont="1" applyFill="1" applyBorder="1" applyAlignment="1">
      <alignment horizontal="center" vertical="center"/>
      <protection/>
    </xf>
    <xf numFmtId="0" fontId="36" fillId="34" borderId="11" xfId="51" applyFont="1" applyFill="1" applyBorder="1" applyAlignment="1">
      <alignment horizontal="center" vertical="center" wrapText="1"/>
      <protection/>
    </xf>
    <xf numFmtId="0" fontId="36" fillId="34" borderId="11" xfId="51" applyFont="1" applyFill="1" applyBorder="1" applyAlignment="1">
      <alignment horizontal="center" vertical="center"/>
      <protection/>
    </xf>
    <xf numFmtId="0" fontId="5" fillId="34" borderId="0" xfId="51" applyFont="1" applyFill="1" applyAlignment="1">
      <alignment horizontal="right" vertical="center"/>
      <protection/>
    </xf>
    <xf numFmtId="3" fontId="39" fillId="34" borderId="11" xfId="51" applyNumberFormat="1" applyFont="1" applyFill="1" applyBorder="1" applyAlignment="1">
      <alignment vertical="center"/>
      <protection/>
    </xf>
    <xf numFmtId="0" fontId="37" fillId="34" borderId="13" xfId="51" applyFont="1" applyFill="1" applyBorder="1" applyAlignment="1">
      <alignment horizontal="center" vertical="center"/>
      <protection/>
    </xf>
    <xf numFmtId="3" fontId="26" fillId="34" borderId="15" xfId="51" applyNumberFormat="1" applyFont="1" applyFill="1" applyBorder="1">
      <alignment/>
      <protection/>
    </xf>
    <xf numFmtId="0" fontId="27" fillId="0" borderId="0" xfId="51" applyFont="1" applyFill="1" applyAlignment="1">
      <alignment horizontal="right" vertical="top"/>
      <protection/>
    </xf>
    <xf numFmtId="0" fontId="41" fillId="0" borderId="0" xfId="51" applyFont="1" applyFill="1" applyAlignment="1">
      <alignment/>
      <protection/>
    </xf>
    <xf numFmtId="43" fontId="9" fillId="34" borderId="11" xfId="51" applyNumberFormat="1" applyFont="1" applyFill="1" applyBorder="1" applyAlignment="1">
      <alignment horizontal="right" vertical="top" wrapText="1"/>
      <protection/>
    </xf>
    <xf numFmtId="41" fontId="9" fillId="34" borderId="11" xfId="51" applyNumberFormat="1" applyFont="1" applyFill="1" applyBorder="1" applyAlignment="1">
      <alignment horizontal="right" vertical="top" wrapText="1"/>
      <protection/>
    </xf>
    <xf numFmtId="0" fontId="9" fillId="34" borderId="11" xfId="51" applyFont="1" applyFill="1" applyBorder="1" applyAlignment="1">
      <alignment wrapText="1"/>
      <protection/>
    </xf>
    <xf numFmtId="0" fontId="9" fillId="34" borderId="11" xfId="51" applyFont="1" applyFill="1" applyBorder="1" applyAlignment="1">
      <alignment horizontal="center" vertical="top"/>
      <protection/>
    </xf>
    <xf numFmtId="168" fontId="9" fillId="34" borderId="11" xfId="51" applyNumberFormat="1" applyFont="1" applyFill="1" applyBorder="1" applyAlignment="1">
      <alignment horizontal="right" vertical="top" wrapText="1"/>
      <protection/>
    </xf>
    <xf numFmtId="0" fontId="9" fillId="34" borderId="11" xfId="51" applyFont="1" applyFill="1" applyBorder="1" applyAlignment="1" quotePrefix="1">
      <alignment wrapText="1"/>
      <protection/>
    </xf>
    <xf numFmtId="0" fontId="9" fillId="34" borderId="11" xfId="51" applyFont="1" applyFill="1" applyBorder="1" applyAlignment="1" quotePrefix="1">
      <alignment/>
      <protection/>
    </xf>
    <xf numFmtId="168" fontId="14" fillId="34" borderId="11" xfId="51" applyNumberFormat="1" applyFont="1" applyFill="1" applyBorder="1" applyAlignment="1">
      <alignment horizontal="right" vertical="top" wrapText="1"/>
      <protection/>
    </xf>
    <xf numFmtId="0" fontId="14" fillId="34" borderId="11" xfId="51" applyFont="1" applyFill="1" applyBorder="1" applyAlignment="1">
      <alignment/>
      <protection/>
    </xf>
    <xf numFmtId="43" fontId="14" fillId="34" borderId="11" xfId="51" applyNumberFormat="1" applyFont="1" applyFill="1" applyBorder="1" applyAlignment="1">
      <alignment horizontal="right" vertical="top" wrapText="1"/>
      <protection/>
    </xf>
    <xf numFmtId="41" fontId="14" fillId="34" borderId="11" xfId="51" applyNumberFormat="1" applyFont="1" applyFill="1" applyBorder="1" applyAlignment="1">
      <alignment horizontal="right" vertical="top" wrapText="1"/>
      <protection/>
    </xf>
    <xf numFmtId="0" fontId="9" fillId="34" borderId="11" xfId="51" applyFont="1" applyFill="1" applyBorder="1" applyAlignment="1">
      <alignment vertical="top" wrapText="1"/>
      <protection/>
    </xf>
    <xf numFmtId="4" fontId="9" fillId="34" borderId="11" xfId="51" applyNumberFormat="1" applyFont="1" applyFill="1" applyBorder="1" applyAlignment="1">
      <alignment horizontal="right" vertical="top" wrapText="1"/>
      <protection/>
    </xf>
    <xf numFmtId="0" fontId="9" fillId="34" borderId="11" xfId="51" applyFont="1" applyFill="1" applyBorder="1" applyAlignment="1" quotePrefix="1">
      <alignment vertical="top" wrapText="1"/>
      <protection/>
    </xf>
    <xf numFmtId="0" fontId="9" fillId="34" borderId="11" xfId="51" applyFont="1" applyFill="1" applyBorder="1" applyAlignment="1" quotePrefix="1">
      <alignment vertical="top"/>
      <protection/>
    </xf>
    <xf numFmtId="4" fontId="14" fillId="34" borderId="11" xfId="51" applyNumberFormat="1" applyFont="1" applyFill="1" applyBorder="1" applyAlignment="1">
      <alignment horizontal="right" vertical="top" wrapText="1"/>
      <protection/>
    </xf>
    <xf numFmtId="0" fontId="14" fillId="34" borderId="11" xfId="51" applyFont="1" applyFill="1" applyBorder="1" applyAlignment="1">
      <alignment vertical="top"/>
      <protection/>
    </xf>
    <xf numFmtId="0" fontId="14" fillId="34" borderId="11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 wrapText="1"/>
      <protection/>
    </xf>
    <xf numFmtId="0" fontId="5" fillId="34" borderId="12" xfId="51" applyFont="1" applyFill="1" applyBorder="1" applyAlignment="1">
      <alignment/>
      <protection/>
    </xf>
    <xf numFmtId="0" fontId="5" fillId="34" borderId="14" xfId="51" applyFont="1" applyFill="1" applyBorder="1" applyAlignment="1">
      <alignment/>
      <protection/>
    </xf>
    <xf numFmtId="0" fontId="11" fillId="34" borderId="14" xfId="51" applyFont="1" applyFill="1" applyBorder="1" applyAlignment="1">
      <alignment horizontal="left" vertical="top" wrapText="1"/>
      <protection/>
    </xf>
    <xf numFmtId="0" fontId="9" fillId="34" borderId="14" xfId="51" applyFont="1" applyFill="1" applyBorder="1" applyAlignment="1">
      <alignment/>
      <protection/>
    </xf>
    <xf numFmtId="0" fontId="9" fillId="34" borderId="14" xfId="51" applyFont="1" applyFill="1" applyBorder="1" applyAlignment="1">
      <alignment horizontal="center" vertical="top"/>
      <protection/>
    </xf>
    <xf numFmtId="0" fontId="9" fillId="34" borderId="14" xfId="51" applyFont="1" applyFill="1" applyBorder="1" applyAlignment="1">
      <alignment horizontal="center" vertical="top" wrapText="1"/>
      <protection/>
    </xf>
    <xf numFmtId="0" fontId="9" fillId="34" borderId="15" xfId="51" applyFont="1" applyFill="1" applyBorder="1" applyAlignment="1">
      <alignment horizontal="center" vertical="top" wrapText="1"/>
      <protection/>
    </xf>
    <xf numFmtId="0" fontId="11" fillId="34" borderId="12" xfId="51" applyFont="1" applyFill="1" applyBorder="1" applyAlignment="1">
      <alignment horizontal="left" vertical="top" wrapText="1"/>
      <protection/>
    </xf>
    <xf numFmtId="0" fontId="9" fillId="34" borderId="12" xfId="51" applyFont="1" applyFill="1" applyBorder="1" applyAlignment="1">
      <alignment horizontal="center" vertical="top"/>
      <protection/>
    </xf>
    <xf numFmtId="0" fontId="9" fillId="34" borderId="12" xfId="51" applyFont="1" applyFill="1" applyBorder="1" applyAlignment="1">
      <alignment horizontal="left" vertical="top" wrapText="1"/>
      <protection/>
    </xf>
    <xf numFmtId="0" fontId="9" fillId="34" borderId="14" xfId="51" applyFont="1" applyFill="1" applyBorder="1" applyAlignment="1">
      <alignment horizontal="left" vertical="top" wrapText="1"/>
      <protection/>
    </xf>
    <xf numFmtId="0" fontId="11" fillId="34" borderId="15" xfId="51" applyFont="1" applyFill="1" applyBorder="1" applyAlignment="1">
      <alignment horizontal="left" vertical="top" wrapText="1"/>
      <protection/>
    </xf>
    <xf numFmtId="0" fontId="9" fillId="34" borderId="15" xfId="51" applyFont="1" applyFill="1" applyBorder="1" applyAlignment="1">
      <alignment horizontal="left" vertical="top" wrapText="1"/>
      <protection/>
    </xf>
    <xf numFmtId="0" fontId="9" fillId="34" borderId="15" xfId="51" applyFont="1" applyFill="1" applyBorder="1" applyAlignment="1">
      <alignment horizontal="center" vertical="top"/>
      <protection/>
    </xf>
    <xf numFmtId="0" fontId="11" fillId="34" borderId="15" xfId="51" applyFont="1" applyFill="1" applyBorder="1" applyAlignment="1">
      <alignment vertical="top" wrapText="1"/>
      <protection/>
    </xf>
    <xf numFmtId="0" fontId="32" fillId="34" borderId="14" xfId="51" applyFont="1" applyFill="1" applyBorder="1" applyAlignment="1">
      <alignment horizontal="left" vertical="top" wrapText="1"/>
      <protection/>
    </xf>
    <xf numFmtId="0" fontId="9" fillId="34" borderId="15" xfId="51" applyFont="1" applyFill="1" applyBorder="1" applyAlignment="1">
      <alignment vertical="top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38" fillId="36" borderId="0" xfId="0" applyFont="1" applyFill="1" applyAlignment="1">
      <alignment horizontal="left" vertical="top" wrapText="1"/>
    </xf>
    <xf numFmtId="43" fontId="21" fillId="34" borderId="11" xfId="51" applyNumberFormat="1" applyFont="1" applyFill="1" applyBorder="1" applyAlignment="1">
      <alignment vertical="center" wrapText="1"/>
      <protection/>
    </xf>
    <xf numFmtId="0" fontId="40" fillId="34" borderId="11" xfId="51" applyFont="1" applyFill="1" applyBorder="1" applyAlignment="1">
      <alignment horizontal="left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3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43" fontId="14" fillId="34" borderId="11" xfId="51" applyNumberFormat="1" applyFont="1" applyFill="1" applyBorder="1" applyAlignment="1">
      <alignment horizontal="center" vertical="center" wrapText="1"/>
      <protection/>
    </xf>
    <xf numFmtId="43" fontId="9" fillId="34" borderId="16" xfId="51" applyNumberFormat="1" applyFont="1" applyFill="1" applyBorder="1" applyAlignment="1">
      <alignment horizontal="center" vertical="center"/>
      <protection/>
    </xf>
    <xf numFmtId="43" fontId="9" fillId="34" borderId="16" xfId="51" applyNumberFormat="1" applyFont="1" applyFill="1" applyBorder="1" applyAlignment="1">
      <alignment horizontal="center" vertical="center" wrapText="1"/>
      <protection/>
    </xf>
    <xf numFmtId="43" fontId="9" fillId="34" borderId="15" xfId="51" applyNumberFormat="1" applyFont="1" applyFill="1" applyBorder="1" applyAlignment="1">
      <alignment horizontal="center" vertical="center" wrapText="1"/>
      <protection/>
    </xf>
    <xf numFmtId="43" fontId="9" fillId="34" borderId="11" xfId="51" applyNumberFormat="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15" fillId="34" borderId="14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13" xfId="51" applyFont="1" applyFill="1" applyBorder="1" applyAlignment="1">
      <alignment horizontal="center" vertical="center" wrapText="1"/>
      <protection/>
    </xf>
    <xf numFmtId="0" fontId="18" fillId="34" borderId="0" xfId="51" applyFont="1" applyFill="1" applyAlignment="1">
      <alignment horizontal="center"/>
      <protection/>
    </xf>
    <xf numFmtId="0" fontId="8" fillId="34" borderId="0" xfId="51" applyFont="1" applyFill="1" applyAlignment="1">
      <alignment horizontal="center" vertical="center"/>
      <protection/>
    </xf>
    <xf numFmtId="0" fontId="42" fillId="34" borderId="0" xfId="51" applyFont="1" applyFill="1" applyAlignment="1">
      <alignment horizontal="center" vertical="center"/>
      <protection/>
    </xf>
    <xf numFmtId="169" fontId="93" fillId="36" borderId="19" xfId="0" applyNumberFormat="1" applyFont="1" applyFill="1" applyBorder="1" applyAlignment="1">
      <alignment horizontal="left" vertical="center" wrapText="1"/>
    </xf>
    <xf numFmtId="169" fontId="94" fillId="36" borderId="19" xfId="0" applyNumberFormat="1" applyFont="1" applyFill="1" applyBorder="1" applyAlignment="1">
      <alignment horizontal="left" vertical="center" wrapText="1"/>
    </xf>
    <xf numFmtId="0" fontId="9" fillId="34" borderId="14" xfId="51" applyFont="1" applyFill="1" applyBorder="1" applyAlignment="1">
      <alignment horizontal="center" vertical="top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vertical="top" wrapText="1"/>
      <protection/>
    </xf>
    <xf numFmtId="0" fontId="11" fillId="34" borderId="14" xfId="51" applyFont="1" applyFill="1" applyBorder="1" applyAlignment="1">
      <alignment horizontal="left" vertical="top" wrapText="1"/>
      <protection/>
    </xf>
    <xf numFmtId="0" fontId="9" fillId="34" borderId="14" xfId="51" applyFont="1" applyFill="1" applyBorder="1" applyAlignment="1">
      <alignment horizontal="center" vertical="top" wrapText="1"/>
      <protection/>
    </xf>
    <xf numFmtId="49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5" fillId="36" borderId="19" xfId="0" applyFont="1" applyFill="1" applyBorder="1" applyAlignment="1">
      <alignment horizontal="center" vertical="center" wrapText="1"/>
    </xf>
    <xf numFmtId="0" fontId="93" fillId="36" borderId="19" xfId="0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23" fillId="0" borderId="0" xfId="50" applyNumberFormat="1" applyFont="1" applyFill="1" applyBorder="1" applyAlignment="1" applyProtection="1">
      <alignment horizontal="center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44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5" fillId="36" borderId="19" xfId="0" applyFont="1" applyFill="1" applyBorder="1" applyAlignment="1">
      <alignment horizontal="left" vertical="center" wrapText="1"/>
    </xf>
    <xf numFmtId="169" fontId="93" fillId="36" borderId="19" xfId="0" applyNumberFormat="1" applyFont="1" applyFill="1" applyBorder="1" applyAlignment="1">
      <alignment horizontal="left" vertical="center" wrapText="1"/>
    </xf>
    <xf numFmtId="0" fontId="95" fillId="36" borderId="19" xfId="0" applyFont="1" applyFill="1" applyBorder="1" applyAlignment="1">
      <alignment horizontal="center" vertical="center" wrapText="1"/>
    </xf>
    <xf numFmtId="0" fontId="93" fillId="36" borderId="19" xfId="0" applyFont="1" applyFill="1" applyBorder="1" applyAlignment="1">
      <alignment horizontal="center" vertical="center" wrapText="1"/>
    </xf>
    <xf numFmtId="0" fontId="16" fillId="0" borderId="0" xfId="50" applyNumberFormat="1" applyFont="1" applyFill="1" applyBorder="1" applyAlignment="1" applyProtection="1">
      <alignment horizontal="right" wrapText="1"/>
      <protection locked="0"/>
    </xf>
    <xf numFmtId="0" fontId="24" fillId="33" borderId="0" xfId="50" applyFont="1" applyFill="1" applyAlignment="1" applyProtection="1">
      <alignment horizontal="center" vertical="center" wrapText="1" shrinkToFit="1"/>
      <protection locked="0"/>
    </xf>
    <xf numFmtId="0" fontId="96" fillId="36" borderId="19" xfId="0" applyFont="1" applyFill="1" applyBorder="1" applyAlignment="1">
      <alignment horizontal="center" vertical="center" wrapText="1"/>
    </xf>
    <xf numFmtId="169" fontId="94" fillId="36" borderId="19" xfId="0" applyNumberFormat="1" applyFont="1" applyFill="1" applyBorder="1" applyAlignment="1">
      <alignment horizontal="left" vertical="center" wrapText="1"/>
    </xf>
    <xf numFmtId="0" fontId="7" fillId="34" borderId="0" xfId="51" applyFont="1" applyFill="1" applyAlignment="1">
      <alignment horizontal="center" vertical="center" wrapText="1"/>
      <protection/>
    </xf>
    <xf numFmtId="0" fontId="13" fillId="34" borderId="11" xfId="51" applyFont="1" applyFill="1" applyBorder="1" applyAlignment="1">
      <alignment horizontal="center" vertical="center"/>
      <protection/>
    </xf>
    <xf numFmtId="0" fontId="13" fillId="34" borderId="11" xfId="51" applyFont="1" applyFill="1" applyBorder="1" applyAlignment="1">
      <alignment horizontal="center" vertical="center" wrapText="1"/>
      <protection/>
    </xf>
    <xf numFmtId="0" fontId="13" fillId="34" borderId="22" xfId="51" applyFont="1" applyFill="1" applyBorder="1" applyAlignment="1">
      <alignment horizontal="center" vertical="center"/>
      <protection/>
    </xf>
    <xf numFmtId="0" fontId="13" fillId="34" borderId="23" xfId="51" applyFont="1" applyFill="1" applyBorder="1" applyAlignment="1">
      <alignment horizontal="center" vertical="center"/>
      <protection/>
    </xf>
    <xf numFmtId="0" fontId="13" fillId="34" borderId="13" xfId="51" applyFont="1" applyFill="1" applyBorder="1" applyAlignment="1">
      <alignment horizontal="center" vertical="center"/>
      <protection/>
    </xf>
    <xf numFmtId="0" fontId="13" fillId="34" borderId="24" xfId="51" applyFont="1" applyFill="1" applyBorder="1" applyAlignment="1">
      <alignment horizontal="center" vertical="center" wrapText="1"/>
      <protection/>
    </xf>
    <xf numFmtId="0" fontId="13" fillId="34" borderId="14" xfId="51" applyFont="1" applyFill="1" applyBorder="1" applyAlignment="1">
      <alignment horizontal="center" vertical="center" wrapText="1"/>
      <protection/>
    </xf>
    <xf numFmtId="0" fontId="13" fillId="34" borderId="12" xfId="51" applyFont="1" applyFill="1" applyBorder="1" applyAlignment="1">
      <alignment horizontal="center" vertical="center" wrapText="1"/>
      <protection/>
    </xf>
    <xf numFmtId="0" fontId="13" fillId="34" borderId="15" xfId="51" applyFont="1" applyFill="1" applyBorder="1" applyAlignment="1">
      <alignment horizontal="center" vertical="center" wrapText="1"/>
      <protection/>
    </xf>
    <xf numFmtId="0" fontId="22" fillId="34" borderId="11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top"/>
      <protection/>
    </xf>
    <xf numFmtId="0" fontId="9" fillId="34" borderId="14" xfId="51" applyFont="1" applyFill="1" applyBorder="1" applyAlignment="1">
      <alignment horizontal="center" vertical="top"/>
      <protection/>
    </xf>
    <xf numFmtId="0" fontId="9" fillId="34" borderId="12" xfId="51" applyFont="1" applyFill="1" applyBorder="1" applyAlignment="1">
      <alignment horizontal="center" vertical="top"/>
      <protection/>
    </xf>
    <xf numFmtId="0" fontId="9" fillId="34" borderId="15" xfId="51" applyFont="1" applyFill="1" applyBorder="1" applyAlignment="1">
      <alignment horizontal="left" vertical="top" wrapText="1"/>
      <protection/>
    </xf>
    <xf numFmtId="0" fontId="5" fillId="34" borderId="14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9" fillId="34" borderId="14" xfId="51" applyFont="1" applyFill="1" applyBorder="1" applyAlignment="1">
      <alignment horizontal="left" vertical="top" wrapText="1"/>
      <protection/>
    </xf>
    <xf numFmtId="0" fontId="9" fillId="34" borderId="12" xfId="51" applyFont="1" applyFill="1" applyBorder="1" applyAlignment="1">
      <alignment horizontal="left" vertical="top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vertical="top" wrapText="1"/>
      <protection/>
    </xf>
    <xf numFmtId="0" fontId="5" fillId="34" borderId="14" xfId="51" applyFont="1" applyFill="1" applyBorder="1" applyAlignment="1">
      <alignment vertical="top" wrapText="1"/>
      <protection/>
    </xf>
    <xf numFmtId="0" fontId="5" fillId="34" borderId="12" xfId="51" applyFont="1" applyFill="1" applyBorder="1" applyAlignment="1">
      <alignment vertical="top" wrapText="1"/>
      <protection/>
    </xf>
    <xf numFmtId="0" fontId="11" fillId="34" borderId="15" xfId="51" applyFont="1" applyFill="1" applyBorder="1" applyAlignment="1">
      <alignment horizontal="center" vertical="top" wrapText="1"/>
      <protection/>
    </xf>
    <xf numFmtId="0" fontId="11" fillId="34" borderId="14" xfId="51" applyFont="1" applyFill="1" applyBorder="1" applyAlignment="1">
      <alignment horizontal="center" vertical="top" wrapText="1"/>
      <protection/>
    </xf>
    <xf numFmtId="0" fontId="11" fillId="34" borderId="15" xfId="51" applyFont="1" applyFill="1" applyBorder="1" applyAlignment="1">
      <alignment horizontal="left" vertical="top" wrapText="1"/>
      <protection/>
    </xf>
    <xf numFmtId="0" fontId="11" fillId="34" borderId="14" xfId="51" applyFont="1" applyFill="1" applyBorder="1" applyAlignment="1">
      <alignment horizontal="left" vertical="top" wrapText="1"/>
      <protection/>
    </xf>
    <xf numFmtId="0" fontId="11" fillId="34" borderId="12" xfId="51" applyFont="1" applyFill="1" applyBorder="1" applyAlignment="1">
      <alignment horizontal="left" vertical="top" wrapText="1"/>
      <protection/>
    </xf>
    <xf numFmtId="49" fontId="9" fillId="34" borderId="15" xfId="51" applyNumberFormat="1" applyFont="1" applyFill="1" applyBorder="1" applyAlignment="1">
      <alignment horizontal="center" vertical="top"/>
      <protection/>
    </xf>
    <xf numFmtId="0" fontId="5" fillId="34" borderId="14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/>
      <protection/>
    </xf>
    <xf numFmtId="0" fontId="11" fillId="0" borderId="0" xfId="51" applyFont="1" applyAlignment="1">
      <alignment horizontal="right" wrapText="1"/>
      <protection/>
    </xf>
    <xf numFmtId="0" fontId="25" fillId="0" borderId="0" xfId="51" applyNumberFormat="1" applyFont="1" applyFill="1" applyBorder="1" applyAlignment="1" applyProtection="1">
      <alignment horizontal="center" wrapText="1"/>
      <protection locked="0"/>
    </xf>
    <xf numFmtId="0" fontId="9" fillId="34" borderId="22" xfId="51" applyFont="1" applyFill="1" applyBorder="1" applyAlignment="1">
      <alignment vertical="top" wrapText="1"/>
      <protection/>
    </xf>
    <xf numFmtId="0" fontId="9" fillId="34" borderId="23" xfId="51" applyFont="1" applyFill="1" applyBorder="1" applyAlignment="1">
      <alignment vertical="top" wrapText="1"/>
      <protection/>
    </xf>
    <xf numFmtId="0" fontId="9" fillId="34" borderId="13" xfId="51" applyFont="1" applyFill="1" applyBorder="1" applyAlignment="1">
      <alignment vertical="top" wrapText="1"/>
      <protection/>
    </xf>
    <xf numFmtId="0" fontId="14" fillId="34" borderId="22" xfId="51" applyFont="1" applyFill="1" applyBorder="1" applyAlignment="1">
      <alignment vertical="top" wrapText="1"/>
      <protection/>
    </xf>
    <xf numFmtId="0" fontId="14" fillId="34" borderId="23" xfId="51" applyFont="1" applyFill="1" applyBorder="1" applyAlignment="1">
      <alignment vertical="top" wrapText="1"/>
      <protection/>
    </xf>
    <xf numFmtId="0" fontId="14" fillId="34" borderId="13" xfId="51" applyFont="1" applyFill="1" applyBorder="1" applyAlignment="1">
      <alignment vertical="top" wrapText="1"/>
      <protection/>
    </xf>
    <xf numFmtId="0" fontId="27" fillId="34" borderId="0" xfId="51" applyFont="1" applyFill="1" applyAlignment="1">
      <alignment horizontal="right" vertical="top"/>
      <protection/>
    </xf>
    <xf numFmtId="0" fontId="41" fillId="34" borderId="0" xfId="51" applyFont="1" applyFill="1" applyAlignment="1">
      <alignment horizontal="left" wrapText="1"/>
      <protection/>
    </xf>
    <xf numFmtId="0" fontId="5" fillId="34" borderId="23" xfId="51" applyFont="1" applyFill="1" applyBorder="1" applyAlignment="1">
      <alignment vertical="top"/>
      <protection/>
    </xf>
    <xf numFmtId="0" fontId="5" fillId="34" borderId="13" xfId="51" applyFont="1" applyFill="1" applyBorder="1" applyAlignment="1">
      <alignment vertical="top"/>
      <protection/>
    </xf>
    <xf numFmtId="0" fontId="41" fillId="0" borderId="0" xfId="51" applyFont="1" applyFill="1" applyAlignment="1">
      <alignment horizontal="left" wrapText="1"/>
      <protection/>
    </xf>
    <xf numFmtId="0" fontId="9" fillId="34" borderId="11" xfId="51" applyFont="1" applyFill="1" applyBorder="1" applyAlignment="1">
      <alignment vertical="top" wrapText="1"/>
      <protection/>
    </xf>
    <xf numFmtId="0" fontId="5" fillId="34" borderId="11" xfId="51" applyFont="1" applyFill="1" applyBorder="1" applyAlignment="1">
      <alignment vertical="top"/>
      <protection/>
    </xf>
    <xf numFmtId="0" fontId="9" fillId="34" borderId="15" xfId="51" applyFont="1" applyFill="1" applyBorder="1" applyAlignment="1">
      <alignment horizontal="center" vertical="top" wrapText="1"/>
      <protection/>
    </xf>
    <xf numFmtId="0" fontId="9" fillId="34" borderId="14" xfId="51" applyFont="1" applyFill="1" applyBorder="1" applyAlignment="1">
      <alignment horizontal="center" vertical="top" wrapText="1"/>
      <protection/>
    </xf>
    <xf numFmtId="0" fontId="9" fillId="34" borderId="12" xfId="51" applyFont="1" applyFill="1" applyBorder="1" applyAlignment="1">
      <alignment horizontal="center" vertical="top" wrapText="1"/>
      <protection/>
    </xf>
    <xf numFmtId="0" fontId="19" fillId="0" borderId="15" xfId="51" applyFont="1" applyFill="1" applyBorder="1" applyAlignment="1">
      <alignment horizontal="center" vertical="center" wrapText="1"/>
      <protection/>
    </xf>
    <xf numFmtId="0" fontId="19" fillId="0" borderId="14" xfId="5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11" fillId="0" borderId="22" xfId="51" applyFont="1" applyFill="1" applyBorder="1" applyAlignment="1">
      <alignment horizontal="center" vertical="center"/>
      <protection/>
    </xf>
    <xf numFmtId="0" fontId="11" fillId="0" borderId="23" xfId="51" applyFont="1" applyFill="1" applyBorder="1" applyAlignment="1">
      <alignment horizontal="center" vertical="center"/>
      <protection/>
    </xf>
    <xf numFmtId="0" fontId="11" fillId="0" borderId="13" xfId="51" applyFont="1" applyFill="1" applyBorder="1" applyAlignment="1">
      <alignment horizontal="center" vertical="center"/>
      <protection/>
    </xf>
    <xf numFmtId="0" fontId="19" fillId="0" borderId="22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11" xfId="51" applyFont="1" applyFill="1" applyBorder="1" applyAlignment="1">
      <alignment horizontal="center" vertical="center" wrapText="1"/>
      <protection/>
    </xf>
    <xf numFmtId="0" fontId="28" fillId="34" borderId="11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14" fillId="0" borderId="15" xfId="51" applyFont="1" applyFill="1" applyBorder="1" applyAlignment="1">
      <alignment horizontal="center" vertical="center" wrapText="1"/>
      <protection/>
    </xf>
    <xf numFmtId="0" fontId="14" fillId="0" borderId="14" xfId="5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19" fillId="0" borderId="23" xfId="51" applyFont="1" applyFill="1" applyBorder="1" applyAlignment="1">
      <alignment horizontal="center" vertical="center" wrapText="1"/>
      <protection/>
    </xf>
    <xf numFmtId="0" fontId="14" fillId="34" borderId="18" xfId="51" applyFont="1" applyFill="1" applyBorder="1" applyAlignment="1">
      <alignment horizontal="center" vertical="center" wrapText="1"/>
      <protection/>
    </xf>
    <xf numFmtId="0" fontId="14" fillId="34" borderId="25" xfId="51" applyFont="1" applyFill="1" applyBorder="1" applyAlignment="1">
      <alignment horizontal="center" vertical="center" wrapText="1"/>
      <protection/>
    </xf>
    <xf numFmtId="0" fontId="14" fillId="34" borderId="17" xfId="51" applyFont="1" applyFill="1" applyBorder="1" applyAlignment="1">
      <alignment horizontal="center" vertical="center" wrapText="1"/>
      <protection/>
    </xf>
    <xf numFmtId="0" fontId="14" fillId="34" borderId="22" xfId="51" applyFont="1" applyFill="1" applyBorder="1" applyAlignment="1">
      <alignment horizontal="center" vertical="center" wrapText="1"/>
      <protection/>
    </xf>
    <xf numFmtId="0" fontId="14" fillId="34" borderId="13" xfId="51" applyFont="1" applyFill="1" applyBorder="1" applyAlignment="1">
      <alignment horizontal="center" vertical="center" wrapText="1"/>
      <protection/>
    </xf>
    <xf numFmtId="0" fontId="14" fillId="34" borderId="15" xfId="51" applyFont="1" applyFill="1" applyBorder="1" applyAlignment="1">
      <alignment horizontal="center" vertical="center" wrapText="1"/>
      <protection/>
    </xf>
    <xf numFmtId="0" fontId="14" fillId="34" borderId="14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23" xfId="51" applyFont="1" applyFill="1" applyBorder="1" applyAlignment="1">
      <alignment horizontal="center" vertical="center" wrapText="1"/>
      <protection/>
    </xf>
    <xf numFmtId="0" fontId="23" fillId="34" borderId="0" xfId="51" applyFont="1" applyFill="1" applyAlignment="1">
      <alignment horizontal="center" vertical="center" wrapText="1"/>
      <protection/>
    </xf>
    <xf numFmtId="0" fontId="9" fillId="34" borderId="22" xfId="51" applyFont="1" applyFill="1" applyBorder="1" applyAlignment="1">
      <alignment horizontal="center" vertical="center"/>
      <protection/>
    </xf>
    <xf numFmtId="0" fontId="9" fillId="34" borderId="23" xfId="51" applyFont="1" applyFill="1" applyBorder="1" applyAlignment="1">
      <alignment horizontal="center" vertical="center"/>
      <protection/>
    </xf>
    <xf numFmtId="0" fontId="9" fillId="34" borderId="13" xfId="51" applyFont="1" applyFill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 vertical="center" wrapText="1"/>
      <protection/>
    </xf>
    <xf numFmtId="0" fontId="14" fillId="0" borderId="23" xfId="5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 horizontal="center" vertical="center" wrapText="1"/>
      <protection/>
    </xf>
    <xf numFmtId="0" fontId="9" fillId="0" borderId="22" xfId="5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horizontal="center" vertical="center"/>
      <protection/>
    </xf>
    <xf numFmtId="0" fontId="14" fillId="0" borderId="11" xfId="51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14" fillId="34" borderId="11" xfId="51" applyFont="1" applyFill="1" applyBorder="1" applyAlignment="1">
      <alignment vertical="center" wrapText="1"/>
      <protection/>
    </xf>
    <xf numFmtId="0" fontId="14" fillId="0" borderId="11" xfId="51" applyFont="1" applyFill="1" applyBorder="1" applyAlignment="1">
      <alignment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36" fillId="34" borderId="22" xfId="51" applyFont="1" applyFill="1" applyBorder="1" applyAlignment="1">
      <alignment horizontal="center" vertical="center"/>
      <protection/>
    </xf>
    <xf numFmtId="0" fontId="36" fillId="34" borderId="23" xfId="51" applyFont="1" applyFill="1" applyBorder="1" applyAlignment="1">
      <alignment horizontal="center" vertical="center"/>
      <protection/>
    </xf>
    <xf numFmtId="0" fontId="36" fillId="34" borderId="13" xfId="51" applyFont="1" applyFill="1" applyBorder="1" applyAlignment="1">
      <alignment horizontal="center" vertical="center"/>
      <protection/>
    </xf>
    <xf numFmtId="0" fontId="34" fillId="34" borderId="22" xfId="51" applyFont="1" applyFill="1" applyBorder="1" applyAlignment="1">
      <alignment horizontal="left" vertical="center"/>
      <protection/>
    </xf>
    <xf numFmtId="0" fontId="34" fillId="34" borderId="23" xfId="51" applyFont="1" applyFill="1" applyBorder="1" applyAlignment="1">
      <alignment horizontal="left" vertical="center"/>
      <protection/>
    </xf>
    <xf numFmtId="0" fontId="34" fillId="34" borderId="13" xfId="51" applyFont="1" applyFill="1" applyBorder="1" applyAlignment="1">
      <alignment horizontal="left" vertical="center"/>
      <protection/>
    </xf>
    <xf numFmtId="0" fontId="26" fillId="34" borderId="22" xfId="51" applyFont="1" applyFill="1" applyBorder="1" applyAlignment="1">
      <alignment horizontal="center" vertical="center"/>
      <protection/>
    </xf>
    <xf numFmtId="0" fontId="26" fillId="34" borderId="23" xfId="51" applyFont="1" applyFill="1" applyBorder="1" applyAlignment="1">
      <alignment horizontal="center" vertical="center"/>
      <protection/>
    </xf>
    <xf numFmtId="0" fontId="26" fillId="34" borderId="13" xfId="51" applyFont="1" applyFill="1" applyBorder="1" applyAlignment="1">
      <alignment horizontal="center" vertical="center"/>
      <protection/>
    </xf>
    <xf numFmtId="0" fontId="35" fillId="34" borderId="22" xfId="51" applyFont="1" applyFill="1" applyBorder="1" applyAlignment="1">
      <alignment horizontal="left" vertical="center"/>
      <protection/>
    </xf>
    <xf numFmtId="0" fontId="35" fillId="34" borderId="23" xfId="51" applyFont="1" applyFill="1" applyBorder="1" applyAlignment="1">
      <alignment horizontal="left" vertical="center"/>
      <protection/>
    </xf>
    <xf numFmtId="0" fontId="35" fillId="34" borderId="13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128</xdr:row>
      <xdr:rowOff>0</xdr:rowOff>
    </xdr:from>
    <xdr:to>
      <xdr:col>9</xdr:col>
      <xdr:colOff>0</xdr:colOff>
      <xdr:row>129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15527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22</xdr:col>
      <xdr:colOff>0</xdr:colOff>
      <xdr:row>129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3155275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9</xdr:col>
      <xdr:colOff>0</xdr:colOff>
      <xdr:row>132</xdr:row>
      <xdr:rowOff>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364105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22</xdr:col>
      <xdr:colOff>0</xdr:colOff>
      <xdr:row>132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3641050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9</xdr:col>
      <xdr:colOff>0</xdr:colOff>
      <xdr:row>169</xdr:row>
      <xdr:rowOff>0</xdr:rowOff>
    </xdr:to>
    <xdr:pic>
      <xdr:nvPicPr>
        <xdr:cNvPr id="5" name="Obraz 1" descr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963227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22</xdr:col>
      <xdr:colOff>0</xdr:colOff>
      <xdr:row>169</xdr:row>
      <xdr:rowOff>0</xdr:rowOff>
    </xdr:to>
    <xdr:pic>
      <xdr:nvPicPr>
        <xdr:cNvPr id="6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9632275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9</xdr:col>
      <xdr:colOff>0</xdr:colOff>
      <xdr:row>172</xdr:row>
      <xdr:rowOff>0</xdr:rowOff>
    </xdr:to>
    <xdr:pic>
      <xdr:nvPicPr>
        <xdr:cNvPr id="7" name="Obraz 3" descr="image3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3011805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22</xdr:col>
      <xdr:colOff>0</xdr:colOff>
      <xdr:row>172</xdr:row>
      <xdr:rowOff>0</xdr:rowOff>
    </xdr:to>
    <xdr:pic>
      <xdr:nvPicPr>
        <xdr:cNvPr id="8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30118050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8"/>
  <sheetViews>
    <sheetView showGridLines="0" tabSelected="1" zoomScalePageLayoutView="0" workbookViewId="0" topLeftCell="A1">
      <selection activeCell="V10" sqref="V10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196" t="s">
        <v>516</v>
      </c>
      <c r="L1" s="196"/>
      <c r="M1" s="196"/>
      <c r="N1" s="196"/>
      <c r="O1" s="196"/>
      <c r="P1" s="196"/>
      <c r="Q1" s="26"/>
    </row>
    <row r="2" spans="1:17" ht="16.5" customHeight="1">
      <c r="A2" s="197" t="s">
        <v>95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26"/>
    </row>
    <row r="3" spans="1:17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1" t="s">
        <v>0</v>
      </c>
      <c r="O3" s="198"/>
      <c r="P3" s="198"/>
      <c r="Q3" s="26"/>
    </row>
    <row r="4" spans="1:17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</row>
    <row r="5" spans="1:17" ht="34.5" customHeight="1">
      <c r="A5" s="10"/>
      <c r="B5" s="14" t="s">
        <v>1</v>
      </c>
      <c r="C5" s="14" t="s">
        <v>2</v>
      </c>
      <c r="D5" s="194" t="s">
        <v>3</v>
      </c>
      <c r="E5" s="194"/>
      <c r="F5" s="194" t="s">
        <v>4</v>
      </c>
      <c r="G5" s="194"/>
      <c r="H5" s="194"/>
      <c r="I5" s="194" t="s">
        <v>129</v>
      </c>
      <c r="J5" s="194"/>
      <c r="K5" s="14" t="s">
        <v>128</v>
      </c>
      <c r="L5" s="14" t="s">
        <v>127</v>
      </c>
      <c r="M5" s="194" t="s">
        <v>126</v>
      </c>
      <c r="N5" s="194"/>
      <c r="O5" s="194"/>
      <c r="P5" s="194"/>
      <c r="Q5" s="194"/>
    </row>
    <row r="6" spans="1:17" ht="11.25" customHeight="1">
      <c r="A6" s="10"/>
      <c r="B6" s="179" t="s">
        <v>5</v>
      </c>
      <c r="C6" s="179" t="s">
        <v>6</v>
      </c>
      <c r="D6" s="187" t="s">
        <v>7</v>
      </c>
      <c r="E6" s="187"/>
      <c r="F6" s="187" t="s">
        <v>8</v>
      </c>
      <c r="G6" s="187"/>
      <c r="H6" s="187"/>
      <c r="I6" s="187" t="s">
        <v>9</v>
      </c>
      <c r="J6" s="187"/>
      <c r="K6" s="179" t="s">
        <v>125</v>
      </c>
      <c r="L6" s="179" t="s">
        <v>124</v>
      </c>
      <c r="M6" s="187" t="s">
        <v>123</v>
      </c>
      <c r="N6" s="187"/>
      <c r="O6" s="187"/>
      <c r="P6" s="187"/>
      <c r="Q6" s="187"/>
    </row>
    <row r="7" spans="1:17" ht="18.75" customHeight="1">
      <c r="A7" s="10"/>
      <c r="B7" s="195" t="s">
        <v>10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22.5" customHeight="1">
      <c r="A8" s="10"/>
      <c r="B8" s="179" t="s">
        <v>165</v>
      </c>
      <c r="C8" s="154"/>
      <c r="D8" s="190"/>
      <c r="E8" s="190"/>
      <c r="F8" s="188" t="s">
        <v>166</v>
      </c>
      <c r="G8" s="188"/>
      <c r="H8" s="188"/>
      <c r="I8" s="189" t="s">
        <v>401</v>
      </c>
      <c r="J8" s="189"/>
      <c r="K8" s="180" t="s">
        <v>12</v>
      </c>
      <c r="L8" s="180" t="s">
        <v>402</v>
      </c>
      <c r="M8" s="189" t="s">
        <v>403</v>
      </c>
      <c r="N8" s="189"/>
      <c r="O8" s="189"/>
      <c r="P8" s="189"/>
      <c r="Q8" s="189"/>
    </row>
    <row r="9" spans="1:17" ht="28.5" customHeight="1">
      <c r="A9" s="10"/>
      <c r="B9" s="14"/>
      <c r="C9" s="154"/>
      <c r="D9" s="190"/>
      <c r="E9" s="190"/>
      <c r="F9" s="188" t="s">
        <v>11</v>
      </c>
      <c r="G9" s="188"/>
      <c r="H9" s="188"/>
      <c r="I9" s="189" t="s">
        <v>12</v>
      </c>
      <c r="J9" s="189"/>
      <c r="K9" s="180" t="s">
        <v>12</v>
      </c>
      <c r="L9" s="180" t="s">
        <v>12</v>
      </c>
      <c r="M9" s="189" t="s">
        <v>12</v>
      </c>
      <c r="N9" s="189"/>
      <c r="O9" s="189"/>
      <c r="P9" s="189"/>
      <c r="Q9" s="189"/>
    </row>
    <row r="10" spans="1:17" ht="21.75" customHeight="1">
      <c r="A10" s="10"/>
      <c r="B10" s="154"/>
      <c r="C10" s="179" t="s">
        <v>404</v>
      </c>
      <c r="D10" s="190"/>
      <c r="E10" s="190"/>
      <c r="F10" s="188" t="s">
        <v>405</v>
      </c>
      <c r="G10" s="188"/>
      <c r="H10" s="188"/>
      <c r="I10" s="189" t="s">
        <v>406</v>
      </c>
      <c r="J10" s="189"/>
      <c r="K10" s="180" t="s">
        <v>12</v>
      </c>
      <c r="L10" s="180" t="s">
        <v>402</v>
      </c>
      <c r="M10" s="189" t="s">
        <v>407</v>
      </c>
      <c r="N10" s="189"/>
      <c r="O10" s="189"/>
      <c r="P10" s="189"/>
      <c r="Q10" s="189"/>
    </row>
    <row r="11" spans="1:17" ht="27.75" customHeight="1">
      <c r="A11" s="10"/>
      <c r="B11" s="154"/>
      <c r="C11" s="14"/>
      <c r="D11" s="190"/>
      <c r="E11" s="190"/>
      <c r="F11" s="188" t="s">
        <v>11</v>
      </c>
      <c r="G11" s="188"/>
      <c r="H11" s="188"/>
      <c r="I11" s="189" t="s">
        <v>12</v>
      </c>
      <c r="J11" s="189"/>
      <c r="K11" s="180" t="s">
        <v>12</v>
      </c>
      <c r="L11" s="180" t="s">
        <v>12</v>
      </c>
      <c r="M11" s="189" t="s">
        <v>12</v>
      </c>
      <c r="N11" s="189"/>
      <c r="O11" s="189"/>
      <c r="P11" s="189"/>
      <c r="Q11" s="189"/>
    </row>
    <row r="12" spans="1:17" ht="27" customHeight="1">
      <c r="A12" s="10"/>
      <c r="B12" s="154"/>
      <c r="C12" s="154"/>
      <c r="D12" s="187" t="s">
        <v>373</v>
      </c>
      <c r="E12" s="187"/>
      <c r="F12" s="188" t="s">
        <v>374</v>
      </c>
      <c r="G12" s="188"/>
      <c r="H12" s="188"/>
      <c r="I12" s="189" t="s">
        <v>406</v>
      </c>
      <c r="J12" s="189"/>
      <c r="K12" s="180" t="s">
        <v>12</v>
      </c>
      <c r="L12" s="180" t="s">
        <v>402</v>
      </c>
      <c r="M12" s="189" t="s">
        <v>407</v>
      </c>
      <c r="N12" s="189"/>
      <c r="O12" s="189"/>
      <c r="P12" s="189"/>
      <c r="Q12" s="189"/>
    </row>
    <row r="13" spans="1:17" ht="21" customHeight="1">
      <c r="A13" s="10"/>
      <c r="B13" s="179" t="s">
        <v>356</v>
      </c>
      <c r="C13" s="154"/>
      <c r="D13" s="190"/>
      <c r="E13" s="190"/>
      <c r="F13" s="188" t="s">
        <v>357</v>
      </c>
      <c r="G13" s="188"/>
      <c r="H13" s="188"/>
      <c r="I13" s="189" t="s">
        <v>358</v>
      </c>
      <c r="J13" s="189"/>
      <c r="K13" s="180" t="s">
        <v>408</v>
      </c>
      <c r="L13" s="180" t="s">
        <v>409</v>
      </c>
      <c r="M13" s="189" t="s">
        <v>410</v>
      </c>
      <c r="N13" s="189"/>
      <c r="O13" s="189"/>
      <c r="P13" s="189"/>
      <c r="Q13" s="189"/>
    </row>
    <row r="14" spans="1:17" ht="27" customHeight="1">
      <c r="A14" s="10"/>
      <c r="B14" s="14"/>
      <c r="C14" s="154"/>
      <c r="D14" s="190"/>
      <c r="E14" s="190"/>
      <c r="F14" s="188" t="s">
        <v>11</v>
      </c>
      <c r="G14" s="188"/>
      <c r="H14" s="188"/>
      <c r="I14" s="189" t="s">
        <v>359</v>
      </c>
      <c r="J14" s="189"/>
      <c r="K14" s="180" t="s">
        <v>12</v>
      </c>
      <c r="L14" s="180" t="s">
        <v>12</v>
      </c>
      <c r="M14" s="189" t="s">
        <v>359</v>
      </c>
      <c r="N14" s="189"/>
      <c r="O14" s="189"/>
      <c r="P14" s="189"/>
      <c r="Q14" s="189"/>
    </row>
    <row r="15" spans="1:17" ht="24" customHeight="1">
      <c r="A15" s="10"/>
      <c r="B15" s="154"/>
      <c r="C15" s="179" t="s">
        <v>360</v>
      </c>
      <c r="D15" s="190"/>
      <c r="E15" s="190"/>
      <c r="F15" s="188" t="s">
        <v>361</v>
      </c>
      <c r="G15" s="188"/>
      <c r="H15" s="188"/>
      <c r="I15" s="189" t="s">
        <v>362</v>
      </c>
      <c r="J15" s="189"/>
      <c r="K15" s="180" t="s">
        <v>12</v>
      </c>
      <c r="L15" s="180" t="s">
        <v>409</v>
      </c>
      <c r="M15" s="189" t="s">
        <v>411</v>
      </c>
      <c r="N15" s="189"/>
      <c r="O15" s="189"/>
      <c r="P15" s="189"/>
      <c r="Q15" s="189"/>
    </row>
    <row r="16" spans="1:17" ht="28.5" customHeight="1">
      <c r="A16" s="10"/>
      <c r="B16" s="154"/>
      <c r="C16" s="14"/>
      <c r="D16" s="190"/>
      <c r="E16" s="190"/>
      <c r="F16" s="188" t="s">
        <v>11</v>
      </c>
      <c r="G16" s="188"/>
      <c r="H16" s="188"/>
      <c r="I16" s="189" t="s">
        <v>12</v>
      </c>
      <c r="J16" s="189"/>
      <c r="K16" s="180" t="s">
        <v>12</v>
      </c>
      <c r="L16" s="180" t="s">
        <v>12</v>
      </c>
      <c r="M16" s="189" t="s">
        <v>12</v>
      </c>
      <c r="N16" s="189"/>
      <c r="O16" s="189"/>
      <c r="P16" s="189"/>
      <c r="Q16" s="189"/>
    </row>
    <row r="17" spans="1:17" ht="28.5" customHeight="1">
      <c r="A17" s="10"/>
      <c r="B17" s="154"/>
      <c r="C17" s="154"/>
      <c r="D17" s="187" t="s">
        <v>289</v>
      </c>
      <c r="E17" s="187"/>
      <c r="F17" s="188" t="s">
        <v>290</v>
      </c>
      <c r="G17" s="188"/>
      <c r="H17" s="188"/>
      <c r="I17" s="189" t="s">
        <v>362</v>
      </c>
      <c r="J17" s="189"/>
      <c r="K17" s="180" t="s">
        <v>12</v>
      </c>
      <c r="L17" s="180" t="s">
        <v>409</v>
      </c>
      <c r="M17" s="189" t="s">
        <v>411</v>
      </c>
      <c r="N17" s="189"/>
      <c r="O17" s="189"/>
      <c r="P17" s="189"/>
      <c r="Q17" s="189"/>
    </row>
    <row r="18" spans="1:17" ht="23.25" customHeight="1">
      <c r="A18" s="10"/>
      <c r="B18" s="154"/>
      <c r="C18" s="179" t="s">
        <v>412</v>
      </c>
      <c r="D18" s="190"/>
      <c r="E18" s="190"/>
      <c r="F18" s="188" t="s">
        <v>413</v>
      </c>
      <c r="G18" s="188"/>
      <c r="H18" s="188"/>
      <c r="I18" s="189" t="s">
        <v>414</v>
      </c>
      <c r="J18" s="189"/>
      <c r="K18" s="180" t="s">
        <v>408</v>
      </c>
      <c r="L18" s="180" t="s">
        <v>12</v>
      </c>
      <c r="M18" s="189" t="s">
        <v>415</v>
      </c>
      <c r="N18" s="189"/>
      <c r="O18" s="189"/>
      <c r="P18" s="189"/>
      <c r="Q18" s="189"/>
    </row>
    <row r="19" spans="1:17" ht="28.5" customHeight="1">
      <c r="A19" s="10"/>
      <c r="B19" s="154"/>
      <c r="C19" s="14"/>
      <c r="D19" s="190"/>
      <c r="E19" s="190"/>
      <c r="F19" s="188" t="s">
        <v>11</v>
      </c>
      <c r="G19" s="188"/>
      <c r="H19" s="188"/>
      <c r="I19" s="189" t="s">
        <v>12</v>
      </c>
      <c r="J19" s="189"/>
      <c r="K19" s="180" t="s">
        <v>12</v>
      </c>
      <c r="L19" s="180" t="s">
        <v>12</v>
      </c>
      <c r="M19" s="189" t="s">
        <v>12</v>
      </c>
      <c r="N19" s="189"/>
      <c r="O19" s="189"/>
      <c r="P19" s="189"/>
      <c r="Q19" s="189"/>
    </row>
    <row r="20" spans="1:17" ht="31.5" customHeight="1">
      <c r="A20" s="10"/>
      <c r="B20" s="154"/>
      <c r="C20" s="154"/>
      <c r="D20" s="187" t="s">
        <v>416</v>
      </c>
      <c r="E20" s="187"/>
      <c r="F20" s="188" t="s">
        <v>417</v>
      </c>
      <c r="G20" s="188"/>
      <c r="H20" s="188"/>
      <c r="I20" s="189" t="s">
        <v>414</v>
      </c>
      <c r="J20" s="189"/>
      <c r="K20" s="180" t="s">
        <v>408</v>
      </c>
      <c r="L20" s="180" t="s">
        <v>12</v>
      </c>
      <c r="M20" s="189" t="s">
        <v>415</v>
      </c>
      <c r="N20" s="189"/>
      <c r="O20" s="189"/>
      <c r="P20" s="189"/>
      <c r="Q20" s="189"/>
    </row>
    <row r="21" spans="2:17" ht="22.5" customHeight="1">
      <c r="B21" s="179" t="s">
        <v>87</v>
      </c>
      <c r="C21" s="154"/>
      <c r="D21" s="190"/>
      <c r="E21" s="190"/>
      <c r="F21" s="188" t="s">
        <v>14</v>
      </c>
      <c r="G21" s="188"/>
      <c r="H21" s="188"/>
      <c r="I21" s="189" t="s">
        <v>418</v>
      </c>
      <c r="J21" s="189"/>
      <c r="K21" s="180" t="s">
        <v>12</v>
      </c>
      <c r="L21" s="180" t="s">
        <v>419</v>
      </c>
      <c r="M21" s="189" t="s">
        <v>420</v>
      </c>
      <c r="N21" s="189"/>
      <c r="O21" s="189"/>
      <c r="P21" s="189"/>
      <c r="Q21" s="189"/>
    </row>
    <row r="22" spans="2:17" ht="27.75" customHeight="1">
      <c r="B22" s="14"/>
      <c r="C22" s="154"/>
      <c r="D22" s="190"/>
      <c r="E22" s="190"/>
      <c r="F22" s="188" t="s">
        <v>11</v>
      </c>
      <c r="G22" s="188"/>
      <c r="H22" s="188"/>
      <c r="I22" s="189" t="s">
        <v>421</v>
      </c>
      <c r="J22" s="189"/>
      <c r="K22" s="180" t="s">
        <v>12</v>
      </c>
      <c r="L22" s="180" t="s">
        <v>12</v>
      </c>
      <c r="M22" s="189" t="s">
        <v>421</v>
      </c>
      <c r="N22" s="189"/>
      <c r="O22" s="189"/>
      <c r="P22" s="189"/>
      <c r="Q22" s="189"/>
    </row>
    <row r="23" spans="2:17" ht="21.75" customHeight="1">
      <c r="B23" s="154"/>
      <c r="C23" s="179" t="s">
        <v>247</v>
      </c>
      <c r="D23" s="190"/>
      <c r="E23" s="190"/>
      <c r="F23" s="188" t="s">
        <v>248</v>
      </c>
      <c r="G23" s="188"/>
      <c r="H23" s="188"/>
      <c r="I23" s="189" t="s">
        <v>422</v>
      </c>
      <c r="J23" s="189"/>
      <c r="K23" s="180" t="s">
        <v>12</v>
      </c>
      <c r="L23" s="180" t="s">
        <v>423</v>
      </c>
      <c r="M23" s="189" t="s">
        <v>424</v>
      </c>
      <c r="N23" s="189"/>
      <c r="O23" s="189"/>
      <c r="P23" s="189"/>
      <c r="Q23" s="189"/>
    </row>
    <row r="24" spans="2:17" ht="30" customHeight="1">
      <c r="B24" s="154"/>
      <c r="C24" s="14"/>
      <c r="D24" s="190"/>
      <c r="E24" s="190"/>
      <c r="F24" s="188" t="s">
        <v>11</v>
      </c>
      <c r="G24" s="188"/>
      <c r="H24" s="188"/>
      <c r="I24" s="189" t="s">
        <v>12</v>
      </c>
      <c r="J24" s="189"/>
      <c r="K24" s="180" t="s">
        <v>12</v>
      </c>
      <c r="L24" s="180" t="s">
        <v>12</v>
      </c>
      <c r="M24" s="189" t="s">
        <v>12</v>
      </c>
      <c r="N24" s="189"/>
      <c r="O24" s="189"/>
      <c r="P24" s="189"/>
      <c r="Q24" s="189"/>
    </row>
    <row r="25" spans="2:17" ht="18" customHeight="1">
      <c r="B25" s="154"/>
      <c r="C25" s="154"/>
      <c r="D25" s="187" t="s">
        <v>368</v>
      </c>
      <c r="E25" s="187"/>
      <c r="F25" s="188" t="s">
        <v>369</v>
      </c>
      <c r="G25" s="188"/>
      <c r="H25" s="188"/>
      <c r="I25" s="189" t="s">
        <v>425</v>
      </c>
      <c r="J25" s="189"/>
      <c r="K25" s="180" t="s">
        <v>12</v>
      </c>
      <c r="L25" s="180" t="s">
        <v>426</v>
      </c>
      <c r="M25" s="189" t="s">
        <v>427</v>
      </c>
      <c r="N25" s="189"/>
      <c r="O25" s="189"/>
      <c r="P25" s="189"/>
      <c r="Q25" s="189"/>
    </row>
    <row r="26" spans="2:17" ht="27" customHeight="1">
      <c r="B26" s="154"/>
      <c r="C26" s="154"/>
      <c r="D26" s="187" t="s">
        <v>428</v>
      </c>
      <c r="E26" s="187"/>
      <c r="F26" s="188" t="s">
        <v>429</v>
      </c>
      <c r="G26" s="188"/>
      <c r="H26" s="188"/>
      <c r="I26" s="189" t="s">
        <v>430</v>
      </c>
      <c r="J26" s="189"/>
      <c r="K26" s="180" t="s">
        <v>12</v>
      </c>
      <c r="L26" s="180" t="s">
        <v>431</v>
      </c>
      <c r="M26" s="189" t="s">
        <v>432</v>
      </c>
      <c r="N26" s="189"/>
      <c r="O26" s="189"/>
      <c r="P26" s="189"/>
      <c r="Q26" s="189"/>
    </row>
    <row r="27" spans="2:17" ht="18" customHeight="1">
      <c r="B27" s="154"/>
      <c r="C27" s="179" t="s">
        <v>257</v>
      </c>
      <c r="D27" s="190"/>
      <c r="E27" s="190"/>
      <c r="F27" s="188" t="s">
        <v>258</v>
      </c>
      <c r="G27" s="188"/>
      <c r="H27" s="188"/>
      <c r="I27" s="189" t="s">
        <v>433</v>
      </c>
      <c r="J27" s="189"/>
      <c r="K27" s="180" t="s">
        <v>12</v>
      </c>
      <c r="L27" s="180" t="s">
        <v>434</v>
      </c>
      <c r="M27" s="189" t="s">
        <v>435</v>
      </c>
      <c r="N27" s="189"/>
      <c r="O27" s="189"/>
      <c r="P27" s="189"/>
      <c r="Q27" s="189"/>
    </row>
    <row r="28" spans="2:17" ht="26.25" customHeight="1">
      <c r="B28" s="154"/>
      <c r="C28" s="14"/>
      <c r="D28" s="190"/>
      <c r="E28" s="190"/>
      <c r="F28" s="188" t="s">
        <v>11</v>
      </c>
      <c r="G28" s="188"/>
      <c r="H28" s="188"/>
      <c r="I28" s="189" t="s">
        <v>12</v>
      </c>
      <c r="J28" s="189"/>
      <c r="K28" s="180" t="s">
        <v>12</v>
      </c>
      <c r="L28" s="180" t="s">
        <v>12</v>
      </c>
      <c r="M28" s="189" t="s">
        <v>12</v>
      </c>
      <c r="N28" s="189"/>
      <c r="O28" s="189"/>
      <c r="P28" s="189"/>
      <c r="Q28" s="189"/>
    </row>
    <row r="29" spans="2:17" ht="21" customHeight="1">
      <c r="B29" s="154"/>
      <c r="C29" s="154"/>
      <c r="D29" s="187" t="s">
        <v>249</v>
      </c>
      <c r="E29" s="187"/>
      <c r="F29" s="188" t="s">
        <v>250</v>
      </c>
      <c r="G29" s="188"/>
      <c r="H29" s="188"/>
      <c r="I29" s="189" t="s">
        <v>433</v>
      </c>
      <c r="J29" s="189"/>
      <c r="K29" s="180" t="s">
        <v>12</v>
      </c>
      <c r="L29" s="180" t="s">
        <v>434</v>
      </c>
      <c r="M29" s="189" t="s">
        <v>435</v>
      </c>
      <c r="N29" s="189"/>
      <c r="O29" s="189"/>
      <c r="P29" s="189"/>
      <c r="Q29" s="189"/>
    </row>
    <row r="30" spans="2:17" ht="17.25" customHeight="1">
      <c r="B30" s="154"/>
      <c r="C30" s="179" t="s">
        <v>299</v>
      </c>
      <c r="D30" s="190"/>
      <c r="E30" s="190"/>
      <c r="F30" s="188" t="s">
        <v>15</v>
      </c>
      <c r="G30" s="188"/>
      <c r="H30" s="188"/>
      <c r="I30" s="189" t="s">
        <v>436</v>
      </c>
      <c r="J30" s="189"/>
      <c r="K30" s="180" t="s">
        <v>12</v>
      </c>
      <c r="L30" s="180" t="s">
        <v>437</v>
      </c>
      <c r="M30" s="189" t="s">
        <v>438</v>
      </c>
      <c r="N30" s="189"/>
      <c r="O30" s="189"/>
      <c r="P30" s="189"/>
      <c r="Q30" s="189"/>
    </row>
    <row r="31" spans="2:17" ht="28.5" customHeight="1">
      <c r="B31" s="154"/>
      <c r="C31" s="14"/>
      <c r="D31" s="190"/>
      <c r="E31" s="190"/>
      <c r="F31" s="188" t="s">
        <v>11</v>
      </c>
      <c r="G31" s="188"/>
      <c r="H31" s="188"/>
      <c r="I31" s="189" t="s">
        <v>421</v>
      </c>
      <c r="J31" s="189"/>
      <c r="K31" s="180" t="s">
        <v>12</v>
      </c>
      <c r="L31" s="180" t="s">
        <v>12</v>
      </c>
      <c r="M31" s="189" t="s">
        <v>421</v>
      </c>
      <c r="N31" s="189"/>
      <c r="O31" s="189"/>
      <c r="P31" s="189"/>
      <c r="Q31" s="189"/>
    </row>
    <row r="32" spans="2:17" ht="19.5" customHeight="1">
      <c r="B32" s="154"/>
      <c r="C32" s="154"/>
      <c r="D32" s="187" t="s">
        <v>249</v>
      </c>
      <c r="E32" s="187"/>
      <c r="F32" s="188" t="s">
        <v>250</v>
      </c>
      <c r="G32" s="188"/>
      <c r="H32" s="188"/>
      <c r="I32" s="189" t="s">
        <v>12</v>
      </c>
      <c r="J32" s="189"/>
      <c r="K32" s="180" t="s">
        <v>12</v>
      </c>
      <c r="L32" s="180" t="s">
        <v>437</v>
      </c>
      <c r="M32" s="189" t="s">
        <v>437</v>
      </c>
      <c r="N32" s="189"/>
      <c r="O32" s="189"/>
      <c r="P32" s="189"/>
      <c r="Q32" s="189"/>
    </row>
    <row r="33" spans="2:17" ht="18" customHeight="1">
      <c r="B33" s="179" t="s">
        <v>189</v>
      </c>
      <c r="C33" s="154"/>
      <c r="D33" s="190"/>
      <c r="E33" s="190"/>
      <c r="F33" s="188" t="s">
        <v>190</v>
      </c>
      <c r="G33" s="188"/>
      <c r="H33" s="188"/>
      <c r="I33" s="189" t="s">
        <v>364</v>
      </c>
      <c r="J33" s="189"/>
      <c r="K33" s="180" t="s">
        <v>12</v>
      </c>
      <c r="L33" s="180" t="s">
        <v>439</v>
      </c>
      <c r="M33" s="189" t="s">
        <v>440</v>
      </c>
      <c r="N33" s="189"/>
      <c r="O33" s="189"/>
      <c r="P33" s="189"/>
      <c r="Q33" s="189"/>
    </row>
    <row r="34" spans="2:17" ht="30" customHeight="1">
      <c r="B34" s="14"/>
      <c r="C34" s="154"/>
      <c r="D34" s="190"/>
      <c r="E34" s="190"/>
      <c r="F34" s="188" t="s">
        <v>11</v>
      </c>
      <c r="G34" s="188"/>
      <c r="H34" s="188"/>
      <c r="I34" s="189" t="s">
        <v>12</v>
      </c>
      <c r="J34" s="189"/>
      <c r="K34" s="180" t="s">
        <v>12</v>
      </c>
      <c r="L34" s="180" t="s">
        <v>12</v>
      </c>
      <c r="M34" s="189" t="s">
        <v>12</v>
      </c>
      <c r="N34" s="189"/>
      <c r="O34" s="189"/>
      <c r="P34" s="189"/>
      <c r="Q34" s="189"/>
    </row>
    <row r="35" spans="2:17" ht="34.5" customHeight="1">
      <c r="B35" s="154"/>
      <c r="C35" s="179" t="s">
        <v>441</v>
      </c>
      <c r="D35" s="190"/>
      <c r="E35" s="190"/>
      <c r="F35" s="188" t="s">
        <v>442</v>
      </c>
      <c r="G35" s="188"/>
      <c r="H35" s="188"/>
      <c r="I35" s="189" t="s">
        <v>363</v>
      </c>
      <c r="J35" s="189"/>
      <c r="K35" s="180" t="s">
        <v>12</v>
      </c>
      <c r="L35" s="180" t="s">
        <v>439</v>
      </c>
      <c r="M35" s="189" t="s">
        <v>443</v>
      </c>
      <c r="N35" s="189"/>
      <c r="O35" s="189"/>
      <c r="P35" s="189"/>
      <c r="Q35" s="189"/>
    </row>
    <row r="36" spans="2:17" ht="27" customHeight="1">
      <c r="B36" s="154"/>
      <c r="C36" s="14"/>
      <c r="D36" s="190"/>
      <c r="E36" s="190"/>
      <c r="F36" s="188" t="s">
        <v>11</v>
      </c>
      <c r="G36" s="188"/>
      <c r="H36" s="188"/>
      <c r="I36" s="189" t="s">
        <v>12</v>
      </c>
      <c r="J36" s="189"/>
      <c r="K36" s="180" t="s">
        <v>12</v>
      </c>
      <c r="L36" s="180" t="s">
        <v>12</v>
      </c>
      <c r="M36" s="189" t="s">
        <v>12</v>
      </c>
      <c r="N36" s="189"/>
      <c r="O36" s="189"/>
      <c r="P36" s="189"/>
      <c r="Q36" s="189"/>
    </row>
    <row r="37" spans="2:17" ht="36.75" customHeight="1">
      <c r="B37" s="154"/>
      <c r="C37" s="154"/>
      <c r="D37" s="187" t="s">
        <v>289</v>
      </c>
      <c r="E37" s="187"/>
      <c r="F37" s="188" t="s">
        <v>290</v>
      </c>
      <c r="G37" s="188"/>
      <c r="H37" s="188"/>
      <c r="I37" s="189" t="s">
        <v>363</v>
      </c>
      <c r="J37" s="189"/>
      <c r="K37" s="180" t="s">
        <v>12</v>
      </c>
      <c r="L37" s="180" t="s">
        <v>439</v>
      </c>
      <c r="M37" s="189" t="s">
        <v>443</v>
      </c>
      <c r="N37" s="189"/>
      <c r="O37" s="189"/>
      <c r="P37" s="189"/>
      <c r="Q37" s="189"/>
    </row>
    <row r="38" spans="2:17" ht="18" customHeight="1">
      <c r="B38" s="179" t="s">
        <v>16</v>
      </c>
      <c r="C38" s="154"/>
      <c r="D38" s="190"/>
      <c r="E38" s="190"/>
      <c r="F38" s="188" t="s">
        <v>17</v>
      </c>
      <c r="G38" s="188"/>
      <c r="H38" s="188"/>
      <c r="I38" s="189" t="s">
        <v>365</v>
      </c>
      <c r="J38" s="189"/>
      <c r="K38" s="180" t="s">
        <v>444</v>
      </c>
      <c r="L38" s="180" t="s">
        <v>445</v>
      </c>
      <c r="M38" s="189" t="s">
        <v>446</v>
      </c>
      <c r="N38" s="189"/>
      <c r="O38" s="189"/>
      <c r="P38" s="189"/>
      <c r="Q38" s="189"/>
    </row>
    <row r="39" spans="2:17" ht="29.25" customHeight="1">
      <c r="B39" s="14"/>
      <c r="C39" s="154"/>
      <c r="D39" s="190"/>
      <c r="E39" s="190"/>
      <c r="F39" s="188" t="s">
        <v>11</v>
      </c>
      <c r="G39" s="188"/>
      <c r="H39" s="188"/>
      <c r="I39" s="189" t="s">
        <v>366</v>
      </c>
      <c r="J39" s="189"/>
      <c r="K39" s="180" t="s">
        <v>12</v>
      </c>
      <c r="L39" s="180" t="s">
        <v>12</v>
      </c>
      <c r="M39" s="189" t="s">
        <v>366</v>
      </c>
      <c r="N39" s="189"/>
      <c r="O39" s="189"/>
      <c r="P39" s="189"/>
      <c r="Q39" s="189"/>
    </row>
    <row r="40" spans="2:17" ht="19.5" customHeight="1">
      <c r="B40" s="154"/>
      <c r="C40" s="179" t="s">
        <v>253</v>
      </c>
      <c r="D40" s="190"/>
      <c r="E40" s="190"/>
      <c r="F40" s="188" t="s">
        <v>254</v>
      </c>
      <c r="G40" s="188"/>
      <c r="H40" s="188"/>
      <c r="I40" s="189" t="s">
        <v>367</v>
      </c>
      <c r="J40" s="189"/>
      <c r="K40" s="180" t="s">
        <v>12</v>
      </c>
      <c r="L40" s="180" t="s">
        <v>445</v>
      </c>
      <c r="M40" s="189" t="s">
        <v>447</v>
      </c>
      <c r="N40" s="189"/>
      <c r="O40" s="189"/>
      <c r="P40" s="189"/>
      <c r="Q40" s="189"/>
    </row>
    <row r="41" spans="2:17" ht="27.75" customHeight="1">
      <c r="B41" s="154"/>
      <c r="C41" s="14"/>
      <c r="D41" s="190"/>
      <c r="E41" s="190"/>
      <c r="F41" s="188" t="s">
        <v>11</v>
      </c>
      <c r="G41" s="188"/>
      <c r="H41" s="188"/>
      <c r="I41" s="189" t="s">
        <v>366</v>
      </c>
      <c r="J41" s="189"/>
      <c r="K41" s="180" t="s">
        <v>12</v>
      </c>
      <c r="L41" s="180" t="s">
        <v>12</v>
      </c>
      <c r="M41" s="189" t="s">
        <v>366</v>
      </c>
      <c r="N41" s="189"/>
      <c r="O41" s="189"/>
      <c r="P41" s="189"/>
      <c r="Q41" s="189"/>
    </row>
    <row r="42" spans="2:17" ht="21.75" customHeight="1">
      <c r="B42" s="154"/>
      <c r="C42" s="154"/>
      <c r="D42" s="187" t="s">
        <v>368</v>
      </c>
      <c r="E42" s="187"/>
      <c r="F42" s="188" t="s">
        <v>369</v>
      </c>
      <c r="G42" s="188"/>
      <c r="H42" s="188"/>
      <c r="I42" s="189" t="s">
        <v>370</v>
      </c>
      <c r="J42" s="189"/>
      <c r="K42" s="180" t="s">
        <v>12</v>
      </c>
      <c r="L42" s="180" t="s">
        <v>448</v>
      </c>
      <c r="M42" s="189" t="s">
        <v>449</v>
      </c>
      <c r="N42" s="189"/>
      <c r="O42" s="189"/>
      <c r="P42" s="189"/>
      <c r="Q42" s="189"/>
    </row>
    <row r="43" spans="2:17" ht="22.5" customHeight="1">
      <c r="B43" s="154"/>
      <c r="C43" s="154"/>
      <c r="D43" s="187" t="s">
        <v>249</v>
      </c>
      <c r="E43" s="187"/>
      <c r="F43" s="188" t="s">
        <v>250</v>
      </c>
      <c r="G43" s="188"/>
      <c r="H43" s="188"/>
      <c r="I43" s="189" t="s">
        <v>450</v>
      </c>
      <c r="J43" s="189"/>
      <c r="K43" s="180" t="s">
        <v>12</v>
      </c>
      <c r="L43" s="180" t="s">
        <v>451</v>
      </c>
      <c r="M43" s="189" t="s">
        <v>452</v>
      </c>
      <c r="N43" s="189"/>
      <c r="O43" s="189"/>
      <c r="P43" s="189"/>
      <c r="Q43" s="189"/>
    </row>
    <row r="44" spans="2:17" ht="29.25" customHeight="1">
      <c r="B44" s="154"/>
      <c r="C44" s="154"/>
      <c r="D44" s="187" t="s">
        <v>428</v>
      </c>
      <c r="E44" s="187"/>
      <c r="F44" s="188" t="s">
        <v>429</v>
      </c>
      <c r="G44" s="188"/>
      <c r="H44" s="188"/>
      <c r="I44" s="189" t="s">
        <v>453</v>
      </c>
      <c r="J44" s="189"/>
      <c r="K44" s="180" t="s">
        <v>12</v>
      </c>
      <c r="L44" s="180" t="s">
        <v>454</v>
      </c>
      <c r="M44" s="189" t="s">
        <v>455</v>
      </c>
      <c r="N44" s="189"/>
      <c r="O44" s="189"/>
      <c r="P44" s="189"/>
      <c r="Q44" s="189"/>
    </row>
    <row r="45" spans="2:17" ht="20.25" customHeight="1">
      <c r="B45" s="154"/>
      <c r="C45" s="179" t="s">
        <v>456</v>
      </c>
      <c r="D45" s="190"/>
      <c r="E45" s="190"/>
      <c r="F45" s="188" t="s">
        <v>457</v>
      </c>
      <c r="G45" s="188"/>
      <c r="H45" s="188"/>
      <c r="I45" s="189" t="s">
        <v>458</v>
      </c>
      <c r="J45" s="189"/>
      <c r="K45" s="180" t="s">
        <v>444</v>
      </c>
      <c r="L45" s="180" t="s">
        <v>12</v>
      </c>
      <c r="M45" s="189" t="s">
        <v>12</v>
      </c>
      <c r="N45" s="189"/>
      <c r="O45" s="189"/>
      <c r="P45" s="189"/>
      <c r="Q45" s="189"/>
    </row>
    <row r="46" spans="2:17" ht="27.75" customHeight="1">
      <c r="B46" s="154"/>
      <c r="C46" s="14"/>
      <c r="D46" s="190"/>
      <c r="E46" s="190"/>
      <c r="F46" s="188" t="s">
        <v>11</v>
      </c>
      <c r="G46" s="188"/>
      <c r="H46" s="188"/>
      <c r="I46" s="189" t="s">
        <v>12</v>
      </c>
      <c r="J46" s="189"/>
      <c r="K46" s="180" t="s">
        <v>12</v>
      </c>
      <c r="L46" s="180" t="s">
        <v>12</v>
      </c>
      <c r="M46" s="189" t="s">
        <v>12</v>
      </c>
      <c r="N46" s="189"/>
      <c r="O46" s="189"/>
      <c r="P46" s="189"/>
      <c r="Q46" s="189"/>
    </row>
    <row r="47" spans="2:17" ht="32.25" customHeight="1">
      <c r="B47" s="154"/>
      <c r="C47" s="154"/>
      <c r="D47" s="187" t="s">
        <v>289</v>
      </c>
      <c r="E47" s="187"/>
      <c r="F47" s="188" t="s">
        <v>290</v>
      </c>
      <c r="G47" s="188"/>
      <c r="H47" s="188"/>
      <c r="I47" s="189" t="s">
        <v>458</v>
      </c>
      <c r="J47" s="189"/>
      <c r="K47" s="180" t="s">
        <v>444</v>
      </c>
      <c r="L47" s="180" t="s">
        <v>12</v>
      </c>
      <c r="M47" s="189" t="s">
        <v>12</v>
      </c>
      <c r="N47" s="189"/>
      <c r="O47" s="189"/>
      <c r="P47" s="189"/>
      <c r="Q47" s="189"/>
    </row>
    <row r="48" spans="2:17" ht="19.5" customHeight="1">
      <c r="B48" s="179" t="s">
        <v>18</v>
      </c>
      <c r="C48" s="154"/>
      <c r="D48" s="190"/>
      <c r="E48" s="190"/>
      <c r="F48" s="188" t="s">
        <v>19</v>
      </c>
      <c r="G48" s="188"/>
      <c r="H48" s="188"/>
      <c r="I48" s="189" t="s">
        <v>371</v>
      </c>
      <c r="J48" s="189"/>
      <c r="K48" s="180" t="s">
        <v>459</v>
      </c>
      <c r="L48" s="180" t="s">
        <v>460</v>
      </c>
      <c r="M48" s="189" t="s">
        <v>461</v>
      </c>
      <c r="N48" s="189"/>
      <c r="O48" s="189"/>
      <c r="P48" s="189"/>
      <c r="Q48" s="189"/>
    </row>
    <row r="49" spans="2:17" ht="30" customHeight="1">
      <c r="B49" s="14"/>
      <c r="C49" s="154"/>
      <c r="D49" s="190"/>
      <c r="E49" s="190"/>
      <c r="F49" s="188" t="s">
        <v>11</v>
      </c>
      <c r="G49" s="188"/>
      <c r="H49" s="188"/>
      <c r="I49" s="189" t="s">
        <v>12</v>
      </c>
      <c r="J49" s="189"/>
      <c r="K49" s="180" t="s">
        <v>12</v>
      </c>
      <c r="L49" s="180" t="s">
        <v>460</v>
      </c>
      <c r="M49" s="189" t="s">
        <v>460</v>
      </c>
      <c r="N49" s="189"/>
      <c r="O49" s="189"/>
      <c r="P49" s="189"/>
      <c r="Q49" s="189"/>
    </row>
    <row r="50" spans="2:17" ht="21.75" customHeight="1">
      <c r="B50" s="154"/>
      <c r="C50" s="179" t="s">
        <v>302</v>
      </c>
      <c r="D50" s="190"/>
      <c r="E50" s="190"/>
      <c r="F50" s="188" t="s">
        <v>214</v>
      </c>
      <c r="G50" s="188"/>
      <c r="H50" s="188"/>
      <c r="I50" s="189" t="s">
        <v>372</v>
      </c>
      <c r="J50" s="189"/>
      <c r="K50" s="180" t="s">
        <v>459</v>
      </c>
      <c r="L50" s="180" t="s">
        <v>460</v>
      </c>
      <c r="M50" s="189" t="s">
        <v>462</v>
      </c>
      <c r="N50" s="189"/>
      <c r="O50" s="189"/>
      <c r="P50" s="189"/>
      <c r="Q50" s="189"/>
    </row>
    <row r="51" spans="2:17" ht="29.25" customHeight="1">
      <c r="B51" s="154"/>
      <c r="C51" s="14"/>
      <c r="D51" s="190"/>
      <c r="E51" s="190"/>
      <c r="F51" s="188" t="s">
        <v>11</v>
      </c>
      <c r="G51" s="188"/>
      <c r="H51" s="188"/>
      <c r="I51" s="189" t="s">
        <v>12</v>
      </c>
      <c r="J51" s="189"/>
      <c r="K51" s="180" t="s">
        <v>12</v>
      </c>
      <c r="L51" s="180" t="s">
        <v>460</v>
      </c>
      <c r="M51" s="189" t="s">
        <v>460</v>
      </c>
      <c r="N51" s="189"/>
      <c r="O51" s="189"/>
      <c r="P51" s="189"/>
      <c r="Q51" s="189"/>
    </row>
    <row r="52" spans="2:17" ht="36" customHeight="1">
      <c r="B52" s="154"/>
      <c r="C52" s="154"/>
      <c r="D52" s="187" t="s">
        <v>373</v>
      </c>
      <c r="E52" s="187"/>
      <c r="F52" s="188" t="s">
        <v>374</v>
      </c>
      <c r="G52" s="188"/>
      <c r="H52" s="188"/>
      <c r="I52" s="189" t="s">
        <v>375</v>
      </c>
      <c r="J52" s="189"/>
      <c r="K52" s="180" t="s">
        <v>459</v>
      </c>
      <c r="L52" s="180" t="s">
        <v>12</v>
      </c>
      <c r="M52" s="189" t="s">
        <v>12</v>
      </c>
      <c r="N52" s="189"/>
      <c r="O52" s="189"/>
      <c r="P52" s="189"/>
      <c r="Q52" s="189"/>
    </row>
    <row r="53" spans="2:17" ht="33" customHeight="1">
      <c r="B53" s="154"/>
      <c r="C53" s="154"/>
      <c r="D53" s="187" t="s">
        <v>463</v>
      </c>
      <c r="E53" s="187"/>
      <c r="F53" s="188" t="s">
        <v>374</v>
      </c>
      <c r="G53" s="188"/>
      <c r="H53" s="188"/>
      <c r="I53" s="189" t="s">
        <v>12</v>
      </c>
      <c r="J53" s="189"/>
      <c r="K53" s="180" t="s">
        <v>12</v>
      </c>
      <c r="L53" s="180" t="s">
        <v>464</v>
      </c>
      <c r="M53" s="189" t="s">
        <v>464</v>
      </c>
      <c r="N53" s="189"/>
      <c r="O53" s="189"/>
      <c r="P53" s="189"/>
      <c r="Q53" s="189"/>
    </row>
    <row r="54" spans="2:17" ht="30" customHeight="1">
      <c r="B54" s="154"/>
      <c r="C54" s="154"/>
      <c r="D54" s="187" t="s">
        <v>465</v>
      </c>
      <c r="E54" s="187"/>
      <c r="F54" s="188" t="s">
        <v>374</v>
      </c>
      <c r="G54" s="188"/>
      <c r="H54" s="188"/>
      <c r="I54" s="189" t="s">
        <v>12</v>
      </c>
      <c r="J54" s="189"/>
      <c r="K54" s="180" t="s">
        <v>12</v>
      </c>
      <c r="L54" s="180" t="s">
        <v>466</v>
      </c>
      <c r="M54" s="189" t="s">
        <v>466</v>
      </c>
      <c r="N54" s="189"/>
      <c r="O54" s="189"/>
      <c r="P54" s="189"/>
      <c r="Q54" s="189"/>
    </row>
    <row r="55" spans="2:17" ht="21" customHeight="1">
      <c r="B55" s="179" t="s">
        <v>378</v>
      </c>
      <c r="C55" s="154"/>
      <c r="D55" s="190"/>
      <c r="E55" s="190"/>
      <c r="F55" s="188" t="s">
        <v>379</v>
      </c>
      <c r="G55" s="188"/>
      <c r="H55" s="188"/>
      <c r="I55" s="189" t="s">
        <v>380</v>
      </c>
      <c r="J55" s="189"/>
      <c r="K55" s="180" t="s">
        <v>12</v>
      </c>
      <c r="L55" s="180" t="s">
        <v>467</v>
      </c>
      <c r="M55" s="189" t="s">
        <v>468</v>
      </c>
      <c r="N55" s="189"/>
      <c r="O55" s="189"/>
      <c r="P55" s="189"/>
      <c r="Q55" s="189"/>
    </row>
    <row r="56" spans="2:17" ht="30" customHeight="1">
      <c r="B56" s="14"/>
      <c r="C56" s="154"/>
      <c r="D56" s="190"/>
      <c r="E56" s="190"/>
      <c r="F56" s="188" t="s">
        <v>11</v>
      </c>
      <c r="G56" s="188"/>
      <c r="H56" s="188"/>
      <c r="I56" s="189" t="s">
        <v>381</v>
      </c>
      <c r="J56" s="189"/>
      <c r="K56" s="180" t="s">
        <v>12</v>
      </c>
      <c r="L56" s="180" t="s">
        <v>12</v>
      </c>
      <c r="M56" s="189" t="s">
        <v>381</v>
      </c>
      <c r="N56" s="189"/>
      <c r="O56" s="189"/>
      <c r="P56" s="189"/>
      <c r="Q56" s="189"/>
    </row>
    <row r="57" spans="2:17" ht="21" customHeight="1">
      <c r="B57" s="154"/>
      <c r="C57" s="179" t="s">
        <v>469</v>
      </c>
      <c r="D57" s="190"/>
      <c r="E57" s="190"/>
      <c r="F57" s="188" t="s">
        <v>470</v>
      </c>
      <c r="G57" s="188"/>
      <c r="H57" s="188"/>
      <c r="I57" s="189" t="s">
        <v>471</v>
      </c>
      <c r="J57" s="189"/>
      <c r="K57" s="180" t="s">
        <v>12</v>
      </c>
      <c r="L57" s="180" t="s">
        <v>472</v>
      </c>
      <c r="M57" s="189" t="s">
        <v>473</v>
      </c>
      <c r="N57" s="189"/>
      <c r="O57" s="189"/>
      <c r="P57" s="189"/>
      <c r="Q57" s="189"/>
    </row>
    <row r="58" spans="2:17" ht="30" customHeight="1">
      <c r="B58" s="154"/>
      <c r="C58" s="14"/>
      <c r="D58" s="190"/>
      <c r="E58" s="190"/>
      <c r="F58" s="188" t="s">
        <v>11</v>
      </c>
      <c r="G58" s="188"/>
      <c r="H58" s="188"/>
      <c r="I58" s="189" t="s">
        <v>381</v>
      </c>
      <c r="J58" s="189"/>
      <c r="K58" s="180" t="s">
        <v>12</v>
      </c>
      <c r="L58" s="180" t="s">
        <v>12</v>
      </c>
      <c r="M58" s="189" t="s">
        <v>381</v>
      </c>
      <c r="N58" s="189"/>
      <c r="O58" s="189"/>
      <c r="P58" s="189"/>
      <c r="Q58" s="189"/>
    </row>
    <row r="59" spans="2:17" ht="39.75" customHeight="1">
      <c r="B59" s="154"/>
      <c r="C59" s="154"/>
      <c r="D59" s="187" t="s">
        <v>289</v>
      </c>
      <c r="E59" s="187"/>
      <c r="F59" s="188" t="s">
        <v>290</v>
      </c>
      <c r="G59" s="188"/>
      <c r="H59" s="188"/>
      <c r="I59" s="189" t="s">
        <v>474</v>
      </c>
      <c r="J59" s="189"/>
      <c r="K59" s="180" t="s">
        <v>12</v>
      </c>
      <c r="L59" s="180" t="s">
        <v>472</v>
      </c>
      <c r="M59" s="189" t="s">
        <v>475</v>
      </c>
      <c r="N59" s="189"/>
      <c r="O59" s="189"/>
      <c r="P59" s="189"/>
      <c r="Q59" s="189"/>
    </row>
    <row r="60" spans="2:17" ht="23.25" customHeight="1">
      <c r="B60" s="154"/>
      <c r="C60" s="179" t="s">
        <v>476</v>
      </c>
      <c r="D60" s="190"/>
      <c r="E60" s="190"/>
      <c r="F60" s="188" t="s">
        <v>477</v>
      </c>
      <c r="G60" s="188"/>
      <c r="H60" s="188"/>
      <c r="I60" s="189" t="s">
        <v>478</v>
      </c>
      <c r="J60" s="189"/>
      <c r="K60" s="180" t="s">
        <v>12</v>
      </c>
      <c r="L60" s="180" t="s">
        <v>479</v>
      </c>
      <c r="M60" s="189" t="s">
        <v>480</v>
      </c>
      <c r="N60" s="189"/>
      <c r="O60" s="189"/>
      <c r="P60" s="189"/>
      <c r="Q60" s="189"/>
    </row>
    <row r="61" spans="2:17" ht="27.75" customHeight="1">
      <c r="B61" s="154"/>
      <c r="C61" s="14"/>
      <c r="D61" s="190"/>
      <c r="E61" s="190"/>
      <c r="F61" s="188" t="s">
        <v>11</v>
      </c>
      <c r="G61" s="188"/>
      <c r="H61" s="188"/>
      <c r="I61" s="189" t="s">
        <v>12</v>
      </c>
      <c r="J61" s="189"/>
      <c r="K61" s="180" t="s">
        <v>12</v>
      </c>
      <c r="L61" s="180" t="s">
        <v>12</v>
      </c>
      <c r="M61" s="189" t="s">
        <v>12</v>
      </c>
      <c r="N61" s="189"/>
      <c r="O61" s="189"/>
      <c r="P61" s="189"/>
      <c r="Q61" s="189"/>
    </row>
    <row r="62" spans="2:17" ht="60" customHeight="1">
      <c r="B62" s="154"/>
      <c r="C62" s="154"/>
      <c r="D62" s="187" t="s">
        <v>481</v>
      </c>
      <c r="E62" s="187"/>
      <c r="F62" s="188" t="s">
        <v>482</v>
      </c>
      <c r="G62" s="188"/>
      <c r="H62" s="188"/>
      <c r="I62" s="189" t="s">
        <v>483</v>
      </c>
      <c r="J62" s="189"/>
      <c r="K62" s="180" t="s">
        <v>12</v>
      </c>
      <c r="L62" s="180" t="s">
        <v>479</v>
      </c>
      <c r="M62" s="189" t="s">
        <v>484</v>
      </c>
      <c r="N62" s="189"/>
      <c r="O62" s="189"/>
      <c r="P62" s="189"/>
      <c r="Q62" s="189"/>
    </row>
    <row r="63" spans="2:17" ht="21.75" customHeight="1">
      <c r="B63" s="154"/>
      <c r="C63" s="179" t="s">
        <v>382</v>
      </c>
      <c r="D63" s="190"/>
      <c r="E63" s="190"/>
      <c r="F63" s="188" t="s">
        <v>383</v>
      </c>
      <c r="G63" s="188"/>
      <c r="H63" s="188"/>
      <c r="I63" s="189" t="s">
        <v>384</v>
      </c>
      <c r="J63" s="189"/>
      <c r="K63" s="180" t="s">
        <v>12</v>
      </c>
      <c r="L63" s="180" t="s">
        <v>485</v>
      </c>
      <c r="M63" s="189" t="s">
        <v>486</v>
      </c>
      <c r="N63" s="189"/>
      <c r="O63" s="189"/>
      <c r="P63" s="189"/>
      <c r="Q63" s="189"/>
    </row>
    <row r="64" spans="2:17" ht="30" customHeight="1">
      <c r="B64" s="154"/>
      <c r="C64" s="14"/>
      <c r="D64" s="190"/>
      <c r="E64" s="190"/>
      <c r="F64" s="188" t="s">
        <v>11</v>
      </c>
      <c r="G64" s="188"/>
      <c r="H64" s="188"/>
      <c r="I64" s="189" t="s">
        <v>12</v>
      </c>
      <c r="J64" s="189"/>
      <c r="K64" s="180" t="s">
        <v>12</v>
      </c>
      <c r="L64" s="180" t="s">
        <v>12</v>
      </c>
      <c r="M64" s="189" t="s">
        <v>12</v>
      </c>
      <c r="N64" s="189"/>
      <c r="O64" s="189"/>
      <c r="P64" s="189"/>
      <c r="Q64" s="189"/>
    </row>
    <row r="65" spans="2:17" ht="65.25" customHeight="1">
      <c r="B65" s="154"/>
      <c r="C65" s="154"/>
      <c r="D65" s="187" t="s">
        <v>481</v>
      </c>
      <c r="E65" s="187"/>
      <c r="F65" s="188" t="s">
        <v>482</v>
      </c>
      <c r="G65" s="188"/>
      <c r="H65" s="188"/>
      <c r="I65" s="189" t="s">
        <v>487</v>
      </c>
      <c r="J65" s="189"/>
      <c r="K65" s="180" t="s">
        <v>12</v>
      </c>
      <c r="L65" s="180" t="s">
        <v>485</v>
      </c>
      <c r="M65" s="189" t="s">
        <v>488</v>
      </c>
      <c r="N65" s="189"/>
      <c r="O65" s="189"/>
      <c r="P65" s="189"/>
      <c r="Q65" s="189"/>
    </row>
    <row r="66" spans="2:17" ht="21.75" customHeight="1">
      <c r="B66" s="199" t="s">
        <v>10</v>
      </c>
      <c r="C66" s="199"/>
      <c r="D66" s="199"/>
      <c r="E66" s="199"/>
      <c r="F66" s="199"/>
      <c r="G66" s="199"/>
      <c r="H66" s="181" t="s">
        <v>24</v>
      </c>
      <c r="I66" s="191" t="s">
        <v>385</v>
      </c>
      <c r="J66" s="191"/>
      <c r="K66" s="182" t="s">
        <v>489</v>
      </c>
      <c r="L66" s="182" t="s">
        <v>490</v>
      </c>
      <c r="M66" s="191" t="s">
        <v>491</v>
      </c>
      <c r="N66" s="191"/>
      <c r="O66" s="191"/>
      <c r="P66" s="191"/>
      <c r="Q66" s="191"/>
    </row>
    <row r="67" spans="2:17" ht="29.25" customHeight="1">
      <c r="B67" s="200"/>
      <c r="C67" s="200"/>
      <c r="D67" s="200"/>
      <c r="E67" s="200"/>
      <c r="F67" s="192" t="s">
        <v>11</v>
      </c>
      <c r="G67" s="192"/>
      <c r="H67" s="192"/>
      <c r="I67" s="193" t="s">
        <v>386</v>
      </c>
      <c r="J67" s="193"/>
      <c r="K67" s="183" t="s">
        <v>12</v>
      </c>
      <c r="L67" s="183" t="s">
        <v>460</v>
      </c>
      <c r="M67" s="193" t="s">
        <v>492</v>
      </c>
      <c r="N67" s="193"/>
      <c r="O67" s="193"/>
      <c r="P67" s="193"/>
      <c r="Q67" s="193"/>
    </row>
    <row r="68" spans="2:17" ht="23.25" customHeight="1">
      <c r="B68" s="195" t="s">
        <v>25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ht="22.5" customHeight="1">
      <c r="B69" s="179" t="s">
        <v>378</v>
      </c>
      <c r="C69" s="154"/>
      <c r="D69" s="190"/>
      <c r="E69" s="190"/>
      <c r="F69" s="188" t="s">
        <v>379</v>
      </c>
      <c r="G69" s="188"/>
      <c r="H69" s="188"/>
      <c r="I69" s="189" t="s">
        <v>12</v>
      </c>
      <c r="J69" s="189"/>
      <c r="K69" s="180" t="s">
        <v>12</v>
      </c>
      <c r="L69" s="180" t="s">
        <v>493</v>
      </c>
      <c r="M69" s="189" t="s">
        <v>493</v>
      </c>
      <c r="N69" s="189"/>
      <c r="O69" s="189"/>
      <c r="P69" s="189"/>
      <c r="Q69" s="189"/>
    </row>
    <row r="70" spans="2:17" ht="27" customHeight="1">
      <c r="B70" s="14"/>
      <c r="C70" s="154"/>
      <c r="D70" s="190"/>
      <c r="E70" s="190"/>
      <c r="F70" s="188" t="s">
        <v>11</v>
      </c>
      <c r="G70" s="188"/>
      <c r="H70" s="188"/>
      <c r="I70" s="189" t="s">
        <v>12</v>
      </c>
      <c r="J70" s="189"/>
      <c r="K70" s="180" t="s">
        <v>12</v>
      </c>
      <c r="L70" s="180" t="s">
        <v>12</v>
      </c>
      <c r="M70" s="189" t="s">
        <v>12</v>
      </c>
      <c r="N70" s="189"/>
      <c r="O70" s="189"/>
      <c r="P70" s="189"/>
      <c r="Q70" s="189"/>
    </row>
    <row r="71" spans="2:17" ht="25.5" customHeight="1">
      <c r="B71" s="154"/>
      <c r="C71" s="179" t="s">
        <v>382</v>
      </c>
      <c r="D71" s="190"/>
      <c r="E71" s="190"/>
      <c r="F71" s="188" t="s">
        <v>383</v>
      </c>
      <c r="G71" s="188"/>
      <c r="H71" s="188"/>
      <c r="I71" s="189" t="s">
        <v>12</v>
      </c>
      <c r="J71" s="189"/>
      <c r="K71" s="180" t="s">
        <v>12</v>
      </c>
      <c r="L71" s="180" t="s">
        <v>493</v>
      </c>
      <c r="M71" s="189" t="s">
        <v>493</v>
      </c>
      <c r="N71" s="189"/>
      <c r="O71" s="189"/>
      <c r="P71" s="189"/>
      <c r="Q71" s="189"/>
    </row>
    <row r="72" spans="2:17" ht="28.5" customHeight="1">
      <c r="B72" s="154"/>
      <c r="C72" s="14"/>
      <c r="D72" s="190"/>
      <c r="E72" s="190"/>
      <c r="F72" s="188" t="s">
        <v>11</v>
      </c>
      <c r="G72" s="188"/>
      <c r="H72" s="188"/>
      <c r="I72" s="189" t="s">
        <v>12</v>
      </c>
      <c r="J72" s="189"/>
      <c r="K72" s="180" t="s">
        <v>12</v>
      </c>
      <c r="L72" s="180" t="s">
        <v>12</v>
      </c>
      <c r="M72" s="189" t="s">
        <v>12</v>
      </c>
      <c r="N72" s="189"/>
      <c r="O72" s="189"/>
      <c r="P72" s="189"/>
      <c r="Q72" s="189"/>
    </row>
    <row r="73" spans="2:17" ht="37.5" customHeight="1">
      <c r="B73" s="154"/>
      <c r="C73" s="154"/>
      <c r="D73" s="187" t="s">
        <v>494</v>
      </c>
      <c r="E73" s="187"/>
      <c r="F73" s="188" t="s">
        <v>495</v>
      </c>
      <c r="G73" s="188"/>
      <c r="H73" s="188"/>
      <c r="I73" s="189" t="s">
        <v>12</v>
      </c>
      <c r="J73" s="189"/>
      <c r="K73" s="180" t="s">
        <v>12</v>
      </c>
      <c r="L73" s="180" t="s">
        <v>493</v>
      </c>
      <c r="M73" s="189" t="s">
        <v>493</v>
      </c>
      <c r="N73" s="189"/>
      <c r="O73" s="189"/>
      <c r="P73" s="189"/>
      <c r="Q73" s="189"/>
    </row>
    <row r="74" spans="2:17" ht="23.25" customHeight="1">
      <c r="B74" s="199" t="s">
        <v>25</v>
      </c>
      <c r="C74" s="199"/>
      <c r="D74" s="199"/>
      <c r="E74" s="199"/>
      <c r="F74" s="199"/>
      <c r="G74" s="199"/>
      <c r="H74" s="181" t="s">
        <v>24</v>
      </c>
      <c r="I74" s="191" t="s">
        <v>496</v>
      </c>
      <c r="J74" s="191"/>
      <c r="K74" s="182" t="s">
        <v>12</v>
      </c>
      <c r="L74" s="182" t="s">
        <v>493</v>
      </c>
      <c r="M74" s="191" t="s">
        <v>497</v>
      </c>
      <c r="N74" s="191"/>
      <c r="O74" s="191"/>
      <c r="P74" s="191"/>
      <c r="Q74" s="191"/>
    </row>
    <row r="75" spans="2:17" ht="27" customHeight="1">
      <c r="B75" s="200"/>
      <c r="C75" s="200"/>
      <c r="D75" s="200"/>
      <c r="E75" s="200"/>
      <c r="F75" s="192" t="s">
        <v>11</v>
      </c>
      <c r="G75" s="192"/>
      <c r="H75" s="192"/>
      <c r="I75" s="193" t="s">
        <v>191</v>
      </c>
      <c r="J75" s="193"/>
      <c r="K75" s="183" t="s">
        <v>12</v>
      </c>
      <c r="L75" s="183" t="s">
        <v>12</v>
      </c>
      <c r="M75" s="193" t="s">
        <v>191</v>
      </c>
      <c r="N75" s="193"/>
      <c r="O75" s="193"/>
      <c r="P75" s="193"/>
      <c r="Q75" s="193"/>
    </row>
    <row r="76" spans="2:17" ht="21.75" customHeight="1">
      <c r="B76" s="195" t="s">
        <v>26</v>
      </c>
      <c r="C76" s="195"/>
      <c r="D76" s="195"/>
      <c r="E76" s="195"/>
      <c r="F76" s="195"/>
      <c r="G76" s="195"/>
      <c r="H76" s="195"/>
      <c r="I76" s="191" t="s">
        <v>498</v>
      </c>
      <c r="J76" s="191"/>
      <c r="K76" s="182" t="s">
        <v>489</v>
      </c>
      <c r="L76" s="182" t="s">
        <v>499</v>
      </c>
      <c r="M76" s="191" t="s">
        <v>500</v>
      </c>
      <c r="N76" s="191"/>
      <c r="O76" s="191"/>
      <c r="P76" s="191"/>
      <c r="Q76" s="191"/>
    </row>
    <row r="77" spans="2:17" ht="36" customHeight="1">
      <c r="B77" s="195"/>
      <c r="C77" s="195"/>
      <c r="D77" s="195"/>
      <c r="E77" s="195"/>
      <c r="F77" s="203" t="s">
        <v>11</v>
      </c>
      <c r="G77" s="203"/>
      <c r="H77" s="203"/>
      <c r="I77" s="204" t="s">
        <v>387</v>
      </c>
      <c r="J77" s="204"/>
      <c r="K77" s="184" t="s">
        <v>12</v>
      </c>
      <c r="L77" s="184" t="s">
        <v>460</v>
      </c>
      <c r="M77" s="204" t="s">
        <v>501</v>
      </c>
      <c r="N77" s="204"/>
      <c r="O77" s="204"/>
      <c r="P77" s="204"/>
      <c r="Q77" s="204"/>
    </row>
    <row r="78" spans="2:17" ht="22.5" customHeight="1">
      <c r="B78" s="201" t="s">
        <v>80</v>
      </c>
      <c r="C78" s="201"/>
      <c r="D78" s="201"/>
      <c r="E78" s="201"/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</row>
  </sheetData>
  <sheetProtection/>
  <mergeCells count="288">
    <mergeCell ref="B78:F78"/>
    <mergeCell ref="G78:Q78"/>
    <mergeCell ref="B76:H76"/>
    <mergeCell ref="I76:J76"/>
    <mergeCell ref="M76:Q76"/>
    <mergeCell ref="B77:E77"/>
    <mergeCell ref="F77:H77"/>
    <mergeCell ref="I77:J77"/>
    <mergeCell ref="M77:Q77"/>
    <mergeCell ref="B74:G74"/>
    <mergeCell ref="B75:E75"/>
    <mergeCell ref="F75:H75"/>
    <mergeCell ref="I75:J75"/>
    <mergeCell ref="M75:Q75"/>
    <mergeCell ref="I73:J73"/>
    <mergeCell ref="M73:Q73"/>
    <mergeCell ref="I74:J74"/>
    <mergeCell ref="M74:Q74"/>
    <mergeCell ref="I50:J50"/>
    <mergeCell ref="M50:Q50"/>
    <mergeCell ref="B66:G66"/>
    <mergeCell ref="B67:E67"/>
    <mergeCell ref="B68:Q68"/>
    <mergeCell ref="D51:E51"/>
    <mergeCell ref="F51:H51"/>
    <mergeCell ref="I51:J51"/>
    <mergeCell ref="M51:Q51"/>
    <mergeCell ref="I23:J23"/>
    <mergeCell ref="M23:Q23"/>
    <mergeCell ref="F24:H24"/>
    <mergeCell ref="I24:J24"/>
    <mergeCell ref="M24:Q24"/>
    <mergeCell ref="M20:Q20"/>
    <mergeCell ref="I21:J21"/>
    <mergeCell ref="M21:Q21"/>
    <mergeCell ref="F22:H22"/>
    <mergeCell ref="I22:J22"/>
    <mergeCell ref="M22:Q22"/>
    <mergeCell ref="I15:J15"/>
    <mergeCell ref="D18:E18"/>
    <mergeCell ref="F18:H18"/>
    <mergeCell ref="D19:E19"/>
    <mergeCell ref="D20:E20"/>
    <mergeCell ref="F20:H20"/>
    <mergeCell ref="I20:J20"/>
    <mergeCell ref="M18:Q18"/>
    <mergeCell ref="M19:Q19"/>
    <mergeCell ref="I17:J17"/>
    <mergeCell ref="I18:J18"/>
    <mergeCell ref="M17:Q17"/>
    <mergeCell ref="D13:E13"/>
    <mergeCell ref="F13:H13"/>
    <mergeCell ref="D14:E14"/>
    <mergeCell ref="D15:E15"/>
    <mergeCell ref="F15:H15"/>
    <mergeCell ref="I16:J16"/>
    <mergeCell ref="K1:P1"/>
    <mergeCell ref="A2:P2"/>
    <mergeCell ref="I8:J8"/>
    <mergeCell ref="D5:E5"/>
    <mergeCell ref="M5:Q5"/>
    <mergeCell ref="I9:J9"/>
    <mergeCell ref="O3:P3"/>
    <mergeCell ref="F9:H9"/>
    <mergeCell ref="M9:Q9"/>
    <mergeCell ref="F5:H5"/>
    <mergeCell ref="I5:J5"/>
    <mergeCell ref="I6:J6"/>
    <mergeCell ref="F6:H6"/>
    <mergeCell ref="I12:J12"/>
    <mergeCell ref="F12:H12"/>
    <mergeCell ref="M8:Q8"/>
    <mergeCell ref="F11:H11"/>
    <mergeCell ref="M10:Q10"/>
    <mergeCell ref="B7:Q7"/>
    <mergeCell ref="D11:E11"/>
    <mergeCell ref="D12:E12"/>
    <mergeCell ref="I13:J13"/>
    <mergeCell ref="I14:J14"/>
    <mergeCell ref="M16:Q16"/>
    <mergeCell ref="M12:Q12"/>
    <mergeCell ref="I11:J11"/>
    <mergeCell ref="F14:H14"/>
    <mergeCell ref="M6:Q6"/>
    <mergeCell ref="M15:Q15"/>
    <mergeCell ref="D16:E16"/>
    <mergeCell ref="F16:H16"/>
    <mergeCell ref="D17:E17"/>
    <mergeCell ref="D6:E6"/>
    <mergeCell ref="M14:Q14"/>
    <mergeCell ref="M13:Q13"/>
    <mergeCell ref="M11:Q11"/>
    <mergeCell ref="D8:E8"/>
    <mergeCell ref="F8:H8"/>
    <mergeCell ref="D9:E9"/>
    <mergeCell ref="D10:E10"/>
    <mergeCell ref="F10:H10"/>
    <mergeCell ref="I10:J10"/>
    <mergeCell ref="D21:E21"/>
    <mergeCell ref="F21:H21"/>
    <mergeCell ref="I19:J19"/>
    <mergeCell ref="F17:H17"/>
    <mergeCell ref="F19:H19"/>
    <mergeCell ref="D22:E22"/>
    <mergeCell ref="D23:E23"/>
    <mergeCell ref="F23:H23"/>
    <mergeCell ref="D24:E24"/>
    <mergeCell ref="D25:E25"/>
    <mergeCell ref="F25:H25"/>
    <mergeCell ref="D29:E29"/>
    <mergeCell ref="F29:H29"/>
    <mergeCell ref="D30:E30"/>
    <mergeCell ref="I25:J25"/>
    <mergeCell ref="M25:Q25"/>
    <mergeCell ref="I26:J26"/>
    <mergeCell ref="M26:Q26"/>
    <mergeCell ref="F27:H27"/>
    <mergeCell ref="I27:J27"/>
    <mergeCell ref="M27:Q27"/>
    <mergeCell ref="M32:Q32"/>
    <mergeCell ref="I33:J33"/>
    <mergeCell ref="I29:J29"/>
    <mergeCell ref="M29:Q29"/>
    <mergeCell ref="F30:H30"/>
    <mergeCell ref="I30:J30"/>
    <mergeCell ref="M30:Q30"/>
    <mergeCell ref="D27:E27"/>
    <mergeCell ref="D28:E28"/>
    <mergeCell ref="F28:H28"/>
    <mergeCell ref="I28:J28"/>
    <mergeCell ref="M28:Q28"/>
    <mergeCell ref="D26:E26"/>
    <mergeCell ref="F26:H26"/>
    <mergeCell ref="D31:E31"/>
    <mergeCell ref="F31:H31"/>
    <mergeCell ref="D32:E32"/>
    <mergeCell ref="D33:E33"/>
    <mergeCell ref="F33:H33"/>
    <mergeCell ref="M33:Q33"/>
    <mergeCell ref="I31:J31"/>
    <mergeCell ref="M31:Q31"/>
    <mergeCell ref="F32:H32"/>
    <mergeCell ref="I32:J32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I48:J48"/>
    <mergeCell ref="M48:Q48"/>
    <mergeCell ref="F49:H49"/>
    <mergeCell ref="I49:J49"/>
    <mergeCell ref="M49:Q49"/>
    <mergeCell ref="D48:E48"/>
    <mergeCell ref="F48:H48"/>
    <mergeCell ref="D49:E49"/>
    <mergeCell ref="D52:E52"/>
    <mergeCell ref="F52:H52"/>
    <mergeCell ref="I52:J52"/>
    <mergeCell ref="M52:Q52"/>
    <mergeCell ref="D50:E50"/>
    <mergeCell ref="D53:E53"/>
    <mergeCell ref="F53:H53"/>
    <mergeCell ref="I53:J53"/>
    <mergeCell ref="M53:Q53"/>
    <mergeCell ref="F50:H50"/>
    <mergeCell ref="D54:E54"/>
    <mergeCell ref="F54:H54"/>
    <mergeCell ref="I54:J54"/>
    <mergeCell ref="M54:Q54"/>
    <mergeCell ref="D55:E55"/>
    <mergeCell ref="F55:H55"/>
    <mergeCell ref="I55:J55"/>
    <mergeCell ref="M55:Q55"/>
    <mergeCell ref="D56:E56"/>
    <mergeCell ref="F56:H56"/>
    <mergeCell ref="I56:J56"/>
    <mergeCell ref="M56:Q56"/>
    <mergeCell ref="D57:E57"/>
    <mergeCell ref="F57:H57"/>
    <mergeCell ref="I57:J57"/>
    <mergeCell ref="M57:Q57"/>
    <mergeCell ref="D58:E58"/>
    <mergeCell ref="F58:H58"/>
    <mergeCell ref="I58:J58"/>
    <mergeCell ref="M58:Q58"/>
    <mergeCell ref="D59:E59"/>
    <mergeCell ref="F59:H59"/>
    <mergeCell ref="I59:J59"/>
    <mergeCell ref="M59:Q59"/>
    <mergeCell ref="D60:E60"/>
    <mergeCell ref="F60:H60"/>
    <mergeCell ref="I60:J60"/>
    <mergeCell ref="M60:Q60"/>
    <mergeCell ref="D61:E61"/>
    <mergeCell ref="F61:H61"/>
    <mergeCell ref="I61:J61"/>
    <mergeCell ref="M61:Q61"/>
    <mergeCell ref="D62:E62"/>
    <mergeCell ref="F62:H62"/>
    <mergeCell ref="I62:J62"/>
    <mergeCell ref="M62:Q62"/>
    <mergeCell ref="D63:E63"/>
    <mergeCell ref="F63:H63"/>
    <mergeCell ref="I63:J63"/>
    <mergeCell ref="M63:Q63"/>
    <mergeCell ref="D64:E64"/>
    <mergeCell ref="F64:H64"/>
    <mergeCell ref="I64:J64"/>
    <mergeCell ref="M64:Q64"/>
    <mergeCell ref="D65:E65"/>
    <mergeCell ref="F65:H65"/>
    <mergeCell ref="I65:J65"/>
    <mergeCell ref="M65:Q65"/>
    <mergeCell ref="I66:J66"/>
    <mergeCell ref="M66:Q66"/>
    <mergeCell ref="F67:H67"/>
    <mergeCell ref="I67:J67"/>
    <mergeCell ref="M67:Q67"/>
    <mergeCell ref="D69:E69"/>
    <mergeCell ref="F69:H69"/>
    <mergeCell ref="I69:J69"/>
    <mergeCell ref="M69:Q69"/>
    <mergeCell ref="D70:E70"/>
    <mergeCell ref="F70:H70"/>
    <mergeCell ref="I70:J70"/>
    <mergeCell ref="M70:Q70"/>
    <mergeCell ref="I71:J71"/>
    <mergeCell ref="M71:Q71"/>
    <mergeCell ref="D73:E73"/>
    <mergeCell ref="F72:H72"/>
    <mergeCell ref="I72:J72"/>
    <mergeCell ref="M72:Q72"/>
    <mergeCell ref="D71:E71"/>
    <mergeCell ref="F71:H71"/>
    <mergeCell ref="D72:E72"/>
    <mergeCell ref="F73:H7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2"/>
  <sheetViews>
    <sheetView showGridLines="0" zoomScalePageLayoutView="0" workbookViewId="0" topLeftCell="A1">
      <selection activeCell="AB8" sqref="AB8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09" t="s">
        <v>517</v>
      </c>
      <c r="O1" s="209"/>
      <c r="P1" s="209"/>
      <c r="Q1" s="209"/>
      <c r="R1" s="209"/>
      <c r="S1" s="209"/>
      <c r="T1" s="209"/>
      <c r="U1" s="29"/>
      <c r="V1" s="29"/>
      <c r="W1" s="28"/>
    </row>
    <row r="2" spans="1:23" ht="21.75" customHeight="1">
      <c r="A2" s="210" t="s">
        <v>100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8"/>
    </row>
    <row r="3" ht="6.75" customHeight="1"/>
    <row r="4" spans="1:23" ht="12.75" customHeight="1">
      <c r="A4" s="207" t="s">
        <v>1</v>
      </c>
      <c r="B4" s="207" t="s">
        <v>2</v>
      </c>
      <c r="C4" s="207" t="s">
        <v>147</v>
      </c>
      <c r="D4" s="207" t="s">
        <v>4</v>
      </c>
      <c r="E4" s="207"/>
      <c r="F4" s="207"/>
      <c r="G4" s="207"/>
      <c r="H4" s="207" t="s">
        <v>37</v>
      </c>
      <c r="I4" s="207" t="s">
        <v>89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</row>
    <row r="5" spans="1:23" ht="12.75" customHeight="1">
      <c r="A5" s="207"/>
      <c r="B5" s="207"/>
      <c r="C5" s="207"/>
      <c r="D5" s="207"/>
      <c r="E5" s="207"/>
      <c r="F5" s="207"/>
      <c r="G5" s="207"/>
      <c r="H5" s="207"/>
      <c r="I5" s="207" t="s">
        <v>46</v>
      </c>
      <c r="J5" s="207" t="s">
        <v>33</v>
      </c>
      <c r="K5" s="207"/>
      <c r="L5" s="207"/>
      <c r="M5" s="207"/>
      <c r="N5" s="207"/>
      <c r="O5" s="207"/>
      <c r="P5" s="207"/>
      <c r="Q5" s="207"/>
      <c r="R5" s="207" t="s">
        <v>36</v>
      </c>
      <c r="S5" s="207" t="s">
        <v>33</v>
      </c>
      <c r="T5" s="207"/>
      <c r="U5" s="207"/>
      <c r="V5" s="207"/>
      <c r="W5" s="207"/>
    </row>
    <row r="6" spans="1:23" ht="12.75" customHeight="1">
      <c r="A6" s="207"/>
      <c r="B6" s="207"/>
      <c r="C6" s="207"/>
      <c r="D6" s="207"/>
      <c r="E6" s="207"/>
      <c r="F6" s="207"/>
      <c r="G6" s="207"/>
      <c r="H6" s="207"/>
      <c r="I6" s="207"/>
      <c r="J6" s="207" t="s">
        <v>146</v>
      </c>
      <c r="K6" s="207" t="s">
        <v>33</v>
      </c>
      <c r="L6" s="207"/>
      <c r="M6" s="207" t="s">
        <v>32</v>
      </c>
      <c r="N6" s="207" t="s">
        <v>31</v>
      </c>
      <c r="O6" s="207" t="s">
        <v>30</v>
      </c>
      <c r="P6" s="207" t="s">
        <v>105</v>
      </c>
      <c r="Q6" s="207" t="s">
        <v>90</v>
      </c>
      <c r="R6" s="207"/>
      <c r="S6" s="207" t="s">
        <v>35</v>
      </c>
      <c r="T6" s="207" t="s">
        <v>34</v>
      </c>
      <c r="U6" s="207"/>
      <c r="V6" s="207" t="s">
        <v>40</v>
      </c>
      <c r="W6" s="207" t="s">
        <v>91</v>
      </c>
    </row>
    <row r="7" spans="1:23" ht="61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185" t="s">
        <v>28</v>
      </c>
      <c r="L7" s="185" t="s">
        <v>145</v>
      </c>
      <c r="M7" s="207"/>
      <c r="N7" s="207"/>
      <c r="O7" s="207"/>
      <c r="P7" s="207"/>
      <c r="Q7" s="207"/>
      <c r="R7" s="207"/>
      <c r="S7" s="207"/>
      <c r="T7" s="207" t="s">
        <v>29</v>
      </c>
      <c r="U7" s="207"/>
      <c r="V7" s="207"/>
      <c r="W7" s="207"/>
    </row>
    <row r="8" spans="1:23" ht="12.75">
      <c r="A8" s="186" t="s">
        <v>5</v>
      </c>
      <c r="B8" s="186" t="s">
        <v>6</v>
      </c>
      <c r="C8" s="186" t="s">
        <v>7</v>
      </c>
      <c r="D8" s="208" t="s">
        <v>8</v>
      </c>
      <c r="E8" s="208"/>
      <c r="F8" s="208"/>
      <c r="G8" s="208"/>
      <c r="H8" s="186" t="s">
        <v>9</v>
      </c>
      <c r="I8" s="186" t="s">
        <v>125</v>
      </c>
      <c r="J8" s="186" t="s">
        <v>124</v>
      </c>
      <c r="K8" s="186" t="s">
        <v>123</v>
      </c>
      <c r="L8" s="186" t="s">
        <v>144</v>
      </c>
      <c r="M8" s="186" t="s">
        <v>143</v>
      </c>
      <c r="N8" s="186" t="s">
        <v>142</v>
      </c>
      <c r="O8" s="186" t="s">
        <v>141</v>
      </c>
      <c r="P8" s="186" t="s">
        <v>140</v>
      </c>
      <c r="Q8" s="186" t="s">
        <v>139</v>
      </c>
      <c r="R8" s="186" t="s">
        <v>138</v>
      </c>
      <c r="S8" s="186" t="s">
        <v>137</v>
      </c>
      <c r="T8" s="208" t="s">
        <v>136</v>
      </c>
      <c r="U8" s="208"/>
      <c r="V8" s="186" t="s">
        <v>135</v>
      </c>
      <c r="W8" s="186" t="s">
        <v>134</v>
      </c>
    </row>
    <row r="9" spans="1:23" ht="12.75" customHeight="1">
      <c r="A9" s="207" t="s">
        <v>165</v>
      </c>
      <c r="B9" s="207" t="s">
        <v>92</v>
      </c>
      <c r="C9" s="207" t="s">
        <v>92</v>
      </c>
      <c r="D9" s="205" t="s">
        <v>166</v>
      </c>
      <c r="E9" s="205"/>
      <c r="F9" s="205" t="s">
        <v>133</v>
      </c>
      <c r="G9" s="205"/>
      <c r="H9" s="172">
        <v>8834871</v>
      </c>
      <c r="I9" s="172">
        <v>5455487</v>
      </c>
      <c r="J9" s="172">
        <v>5097531</v>
      </c>
      <c r="K9" s="172">
        <v>1661400</v>
      </c>
      <c r="L9" s="172">
        <v>3436131</v>
      </c>
      <c r="M9" s="172">
        <v>327956</v>
      </c>
      <c r="N9" s="172">
        <v>30000</v>
      </c>
      <c r="O9" s="172">
        <v>0</v>
      </c>
      <c r="P9" s="172">
        <v>0</v>
      </c>
      <c r="Q9" s="172">
        <v>0</v>
      </c>
      <c r="R9" s="172">
        <v>3379384</v>
      </c>
      <c r="S9" s="172">
        <v>3379384</v>
      </c>
      <c r="T9" s="206">
        <v>0</v>
      </c>
      <c r="U9" s="206"/>
      <c r="V9" s="172">
        <v>0</v>
      </c>
      <c r="W9" s="172">
        <v>0</v>
      </c>
    </row>
    <row r="10" spans="1:23" ht="12.75" customHeight="1">
      <c r="A10" s="207"/>
      <c r="B10" s="207"/>
      <c r="C10" s="207"/>
      <c r="D10" s="205"/>
      <c r="E10" s="205"/>
      <c r="F10" s="205" t="s">
        <v>132</v>
      </c>
      <c r="G10" s="205"/>
      <c r="H10" s="172">
        <v>-3000</v>
      </c>
      <c r="I10" s="172">
        <v>-3000</v>
      </c>
      <c r="J10" s="172">
        <v>-3000</v>
      </c>
      <c r="K10" s="172">
        <v>0</v>
      </c>
      <c r="L10" s="172">
        <v>-3000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206">
        <v>0</v>
      </c>
      <c r="U10" s="206"/>
      <c r="V10" s="172">
        <v>0</v>
      </c>
      <c r="W10" s="172">
        <v>0</v>
      </c>
    </row>
    <row r="11" spans="1:23" ht="12.75" customHeight="1">
      <c r="A11" s="207"/>
      <c r="B11" s="207"/>
      <c r="C11" s="207"/>
      <c r="D11" s="205"/>
      <c r="E11" s="205"/>
      <c r="F11" s="205" t="s">
        <v>131</v>
      </c>
      <c r="G11" s="205"/>
      <c r="H11" s="172">
        <v>80065</v>
      </c>
      <c r="I11" s="172">
        <v>80065</v>
      </c>
      <c r="J11" s="172">
        <v>80065</v>
      </c>
      <c r="K11" s="172">
        <v>0</v>
      </c>
      <c r="L11" s="172">
        <v>80065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206">
        <v>0</v>
      </c>
      <c r="U11" s="206"/>
      <c r="V11" s="172">
        <v>0</v>
      </c>
      <c r="W11" s="172">
        <v>0</v>
      </c>
    </row>
    <row r="12" spans="1:23" ht="12.75" customHeight="1">
      <c r="A12" s="207"/>
      <c r="B12" s="207"/>
      <c r="C12" s="207"/>
      <c r="D12" s="205"/>
      <c r="E12" s="205"/>
      <c r="F12" s="205" t="s">
        <v>130</v>
      </c>
      <c r="G12" s="205"/>
      <c r="H12" s="172">
        <v>8911936</v>
      </c>
      <c r="I12" s="172">
        <v>5532552</v>
      </c>
      <c r="J12" s="172">
        <v>5174596</v>
      </c>
      <c r="K12" s="172">
        <v>1661400</v>
      </c>
      <c r="L12" s="172">
        <v>3513196</v>
      </c>
      <c r="M12" s="172">
        <v>327956</v>
      </c>
      <c r="N12" s="172">
        <v>30000</v>
      </c>
      <c r="O12" s="172">
        <v>0</v>
      </c>
      <c r="P12" s="172">
        <v>0</v>
      </c>
      <c r="Q12" s="172">
        <v>0</v>
      </c>
      <c r="R12" s="172">
        <v>3379384</v>
      </c>
      <c r="S12" s="172">
        <v>3379384</v>
      </c>
      <c r="T12" s="206">
        <v>0</v>
      </c>
      <c r="U12" s="206"/>
      <c r="V12" s="172">
        <v>0</v>
      </c>
      <c r="W12" s="172">
        <v>0</v>
      </c>
    </row>
    <row r="13" spans="1:23" ht="12.75" customHeight="1">
      <c r="A13" s="207" t="s">
        <v>92</v>
      </c>
      <c r="B13" s="207" t="s">
        <v>404</v>
      </c>
      <c r="C13" s="207" t="s">
        <v>92</v>
      </c>
      <c r="D13" s="205" t="s">
        <v>405</v>
      </c>
      <c r="E13" s="205"/>
      <c r="F13" s="205" t="s">
        <v>133</v>
      </c>
      <c r="G13" s="205"/>
      <c r="H13" s="172">
        <v>1091097</v>
      </c>
      <c r="I13" s="172">
        <v>831097</v>
      </c>
      <c r="J13" s="172">
        <v>503141</v>
      </c>
      <c r="K13" s="172">
        <v>0</v>
      </c>
      <c r="L13" s="172">
        <v>503141</v>
      </c>
      <c r="M13" s="172">
        <v>327956</v>
      </c>
      <c r="N13" s="172">
        <v>0</v>
      </c>
      <c r="O13" s="172">
        <v>0</v>
      </c>
      <c r="P13" s="172">
        <v>0</v>
      </c>
      <c r="Q13" s="172">
        <v>0</v>
      </c>
      <c r="R13" s="172">
        <v>260000</v>
      </c>
      <c r="S13" s="172">
        <v>260000</v>
      </c>
      <c r="T13" s="206">
        <v>0</v>
      </c>
      <c r="U13" s="206"/>
      <c r="V13" s="172">
        <v>0</v>
      </c>
      <c r="W13" s="172">
        <v>0</v>
      </c>
    </row>
    <row r="14" spans="1:23" ht="12.75" customHeight="1">
      <c r="A14" s="207"/>
      <c r="B14" s="207"/>
      <c r="C14" s="207"/>
      <c r="D14" s="205"/>
      <c r="E14" s="205"/>
      <c r="F14" s="205" t="s">
        <v>132</v>
      </c>
      <c r="G14" s="205"/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206">
        <v>0</v>
      </c>
      <c r="U14" s="206"/>
      <c r="V14" s="172">
        <v>0</v>
      </c>
      <c r="W14" s="172">
        <v>0</v>
      </c>
    </row>
    <row r="15" spans="1:23" ht="12.75" customHeight="1">
      <c r="A15" s="207"/>
      <c r="B15" s="207"/>
      <c r="C15" s="207"/>
      <c r="D15" s="205"/>
      <c r="E15" s="205"/>
      <c r="F15" s="205" t="s">
        <v>131</v>
      </c>
      <c r="G15" s="205"/>
      <c r="H15" s="172">
        <v>77065</v>
      </c>
      <c r="I15" s="172">
        <v>77065</v>
      </c>
      <c r="J15" s="172">
        <v>77065</v>
      </c>
      <c r="K15" s="172">
        <v>0</v>
      </c>
      <c r="L15" s="172">
        <v>77065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206">
        <v>0</v>
      </c>
      <c r="U15" s="206"/>
      <c r="V15" s="172">
        <v>0</v>
      </c>
      <c r="W15" s="172">
        <v>0</v>
      </c>
    </row>
    <row r="16" spans="1:23" ht="12.75" customHeight="1">
      <c r="A16" s="207"/>
      <c r="B16" s="207"/>
      <c r="C16" s="207"/>
      <c r="D16" s="205"/>
      <c r="E16" s="205"/>
      <c r="F16" s="205" t="s">
        <v>130</v>
      </c>
      <c r="G16" s="205"/>
      <c r="H16" s="172">
        <v>1168162</v>
      </c>
      <c r="I16" s="172">
        <v>908162</v>
      </c>
      <c r="J16" s="172">
        <v>580206</v>
      </c>
      <c r="K16" s="172">
        <v>0</v>
      </c>
      <c r="L16" s="172">
        <v>580206</v>
      </c>
      <c r="M16" s="172">
        <v>327956</v>
      </c>
      <c r="N16" s="172">
        <v>0</v>
      </c>
      <c r="O16" s="172">
        <v>0</v>
      </c>
      <c r="P16" s="172">
        <v>0</v>
      </c>
      <c r="Q16" s="172">
        <v>0</v>
      </c>
      <c r="R16" s="172">
        <v>260000</v>
      </c>
      <c r="S16" s="172">
        <v>260000</v>
      </c>
      <c r="T16" s="206">
        <v>0</v>
      </c>
      <c r="U16" s="206"/>
      <c r="V16" s="172">
        <v>0</v>
      </c>
      <c r="W16" s="172">
        <v>0</v>
      </c>
    </row>
    <row r="17" spans="1:23" ht="12.75" customHeight="1">
      <c r="A17" s="207" t="s">
        <v>92</v>
      </c>
      <c r="B17" s="207" t="s">
        <v>300</v>
      </c>
      <c r="C17" s="207" t="s">
        <v>92</v>
      </c>
      <c r="D17" s="205" t="s">
        <v>301</v>
      </c>
      <c r="E17" s="205"/>
      <c r="F17" s="205" t="s">
        <v>133</v>
      </c>
      <c r="G17" s="205"/>
      <c r="H17" s="172">
        <v>7627491</v>
      </c>
      <c r="I17" s="172">
        <v>4508107</v>
      </c>
      <c r="J17" s="172">
        <v>4478107</v>
      </c>
      <c r="K17" s="172">
        <v>1660117</v>
      </c>
      <c r="L17" s="172">
        <v>2817990</v>
      </c>
      <c r="M17" s="172">
        <v>0</v>
      </c>
      <c r="N17" s="172">
        <v>30000</v>
      </c>
      <c r="O17" s="172">
        <v>0</v>
      </c>
      <c r="P17" s="172">
        <v>0</v>
      </c>
      <c r="Q17" s="172">
        <v>0</v>
      </c>
      <c r="R17" s="172">
        <v>3119384</v>
      </c>
      <c r="S17" s="172">
        <v>3119384</v>
      </c>
      <c r="T17" s="206">
        <v>0</v>
      </c>
      <c r="U17" s="206"/>
      <c r="V17" s="172">
        <v>0</v>
      </c>
      <c r="W17" s="172">
        <v>0</v>
      </c>
    </row>
    <row r="18" spans="1:23" ht="12.75" customHeight="1">
      <c r="A18" s="207"/>
      <c r="B18" s="207"/>
      <c r="C18" s="207"/>
      <c r="D18" s="205"/>
      <c r="E18" s="205"/>
      <c r="F18" s="205" t="s">
        <v>132</v>
      </c>
      <c r="G18" s="205"/>
      <c r="H18" s="172">
        <v>-3000</v>
      </c>
      <c r="I18" s="172">
        <v>-3000</v>
      </c>
      <c r="J18" s="172">
        <v>-3000</v>
      </c>
      <c r="K18" s="172">
        <v>0</v>
      </c>
      <c r="L18" s="172">
        <v>-3000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206">
        <v>0</v>
      </c>
      <c r="U18" s="206"/>
      <c r="V18" s="172">
        <v>0</v>
      </c>
      <c r="W18" s="172">
        <v>0</v>
      </c>
    </row>
    <row r="19" spans="1:23" ht="12.75" customHeight="1">
      <c r="A19" s="207"/>
      <c r="B19" s="207"/>
      <c r="C19" s="207"/>
      <c r="D19" s="205"/>
      <c r="E19" s="205"/>
      <c r="F19" s="205" t="s">
        <v>131</v>
      </c>
      <c r="G19" s="205"/>
      <c r="H19" s="172">
        <v>3000</v>
      </c>
      <c r="I19" s="172">
        <v>3000</v>
      </c>
      <c r="J19" s="172">
        <v>3000</v>
      </c>
      <c r="K19" s="172">
        <v>0</v>
      </c>
      <c r="L19" s="172">
        <v>3000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206">
        <v>0</v>
      </c>
      <c r="U19" s="206"/>
      <c r="V19" s="172">
        <v>0</v>
      </c>
      <c r="W19" s="172">
        <v>0</v>
      </c>
    </row>
    <row r="20" spans="1:23" ht="12.75" customHeight="1">
      <c r="A20" s="207"/>
      <c r="B20" s="207"/>
      <c r="C20" s="207"/>
      <c r="D20" s="205"/>
      <c r="E20" s="205"/>
      <c r="F20" s="205" t="s">
        <v>130</v>
      </c>
      <c r="G20" s="205"/>
      <c r="H20" s="172">
        <v>7627491</v>
      </c>
      <c r="I20" s="172">
        <v>4508107</v>
      </c>
      <c r="J20" s="172">
        <v>4478107</v>
      </c>
      <c r="K20" s="172">
        <v>1660117</v>
      </c>
      <c r="L20" s="172">
        <v>2817990</v>
      </c>
      <c r="M20" s="172">
        <v>0</v>
      </c>
      <c r="N20" s="172">
        <v>30000</v>
      </c>
      <c r="O20" s="172">
        <v>0</v>
      </c>
      <c r="P20" s="172">
        <v>0</v>
      </c>
      <c r="Q20" s="172">
        <v>0</v>
      </c>
      <c r="R20" s="172">
        <v>3119384</v>
      </c>
      <c r="S20" s="172">
        <v>3119384</v>
      </c>
      <c r="T20" s="206">
        <v>0</v>
      </c>
      <c r="U20" s="206"/>
      <c r="V20" s="172">
        <v>0</v>
      </c>
      <c r="W20" s="172">
        <v>0</v>
      </c>
    </row>
    <row r="21" spans="1:23" ht="12.75" customHeight="1">
      <c r="A21" s="207" t="s">
        <v>345</v>
      </c>
      <c r="B21" s="207" t="s">
        <v>92</v>
      </c>
      <c r="C21" s="207" t="s">
        <v>92</v>
      </c>
      <c r="D21" s="205" t="s">
        <v>388</v>
      </c>
      <c r="E21" s="205"/>
      <c r="F21" s="205" t="s">
        <v>133</v>
      </c>
      <c r="G21" s="205"/>
      <c r="H21" s="172">
        <v>3568427</v>
      </c>
      <c r="I21" s="172">
        <v>704645</v>
      </c>
      <c r="J21" s="172">
        <v>686645</v>
      </c>
      <c r="K21" s="172">
        <v>502453</v>
      </c>
      <c r="L21" s="172">
        <v>184192</v>
      </c>
      <c r="M21" s="172">
        <v>0</v>
      </c>
      <c r="N21" s="172">
        <v>0</v>
      </c>
      <c r="O21" s="172">
        <v>18000</v>
      </c>
      <c r="P21" s="172">
        <v>0</v>
      </c>
      <c r="Q21" s="172">
        <v>0</v>
      </c>
      <c r="R21" s="172">
        <v>2863782</v>
      </c>
      <c r="S21" s="172">
        <v>2863782</v>
      </c>
      <c r="T21" s="206">
        <v>2863782</v>
      </c>
      <c r="U21" s="206"/>
      <c r="V21" s="172">
        <v>0</v>
      </c>
      <c r="W21" s="172">
        <v>0</v>
      </c>
    </row>
    <row r="22" spans="1:23" ht="12.75" customHeight="1">
      <c r="A22" s="207"/>
      <c r="B22" s="207"/>
      <c r="C22" s="207"/>
      <c r="D22" s="205"/>
      <c r="E22" s="205"/>
      <c r="F22" s="205" t="s">
        <v>132</v>
      </c>
      <c r="G22" s="205"/>
      <c r="H22" s="172">
        <v>-32000</v>
      </c>
      <c r="I22" s="172">
        <v>-32000</v>
      </c>
      <c r="J22" s="172">
        <v>-32000</v>
      </c>
      <c r="K22" s="172">
        <v>0</v>
      </c>
      <c r="L22" s="172">
        <v>-32000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206">
        <v>0</v>
      </c>
      <c r="U22" s="206"/>
      <c r="V22" s="172">
        <v>0</v>
      </c>
      <c r="W22" s="172">
        <v>0</v>
      </c>
    </row>
    <row r="23" spans="1:23" ht="12.75" customHeight="1">
      <c r="A23" s="207"/>
      <c r="B23" s="207"/>
      <c r="C23" s="207"/>
      <c r="D23" s="205"/>
      <c r="E23" s="205"/>
      <c r="F23" s="205" t="s">
        <v>131</v>
      </c>
      <c r="G23" s="205"/>
      <c r="H23" s="172">
        <v>32000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32000</v>
      </c>
      <c r="S23" s="172">
        <v>32000</v>
      </c>
      <c r="T23" s="206">
        <v>0</v>
      </c>
      <c r="U23" s="206"/>
      <c r="V23" s="172">
        <v>0</v>
      </c>
      <c r="W23" s="172">
        <v>0</v>
      </c>
    </row>
    <row r="24" spans="1:23" ht="12.75" customHeight="1">
      <c r="A24" s="207"/>
      <c r="B24" s="207"/>
      <c r="C24" s="207"/>
      <c r="D24" s="205"/>
      <c r="E24" s="205"/>
      <c r="F24" s="205" t="s">
        <v>130</v>
      </c>
      <c r="G24" s="205"/>
      <c r="H24" s="172">
        <v>3568427</v>
      </c>
      <c r="I24" s="172">
        <v>672645</v>
      </c>
      <c r="J24" s="172">
        <v>654645</v>
      </c>
      <c r="K24" s="172">
        <v>502453</v>
      </c>
      <c r="L24" s="172">
        <v>152192</v>
      </c>
      <c r="M24" s="172">
        <v>0</v>
      </c>
      <c r="N24" s="172">
        <v>0</v>
      </c>
      <c r="O24" s="172">
        <v>18000</v>
      </c>
      <c r="P24" s="172">
        <v>0</v>
      </c>
      <c r="Q24" s="172">
        <v>0</v>
      </c>
      <c r="R24" s="172">
        <v>2895782</v>
      </c>
      <c r="S24" s="172">
        <v>2895782</v>
      </c>
      <c r="T24" s="206">
        <v>2863782</v>
      </c>
      <c r="U24" s="206"/>
      <c r="V24" s="172">
        <v>0</v>
      </c>
      <c r="W24" s="172">
        <v>0</v>
      </c>
    </row>
    <row r="25" spans="1:23" ht="12.75" customHeight="1">
      <c r="A25" s="207" t="s">
        <v>92</v>
      </c>
      <c r="B25" s="207" t="s">
        <v>502</v>
      </c>
      <c r="C25" s="207" t="s">
        <v>92</v>
      </c>
      <c r="D25" s="205" t="s">
        <v>503</v>
      </c>
      <c r="E25" s="205"/>
      <c r="F25" s="205" t="s">
        <v>133</v>
      </c>
      <c r="G25" s="205"/>
      <c r="H25" s="172">
        <v>334000</v>
      </c>
      <c r="I25" s="172">
        <v>334000</v>
      </c>
      <c r="J25" s="172">
        <v>334000</v>
      </c>
      <c r="K25" s="172">
        <v>208000</v>
      </c>
      <c r="L25" s="172">
        <v>126000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206">
        <v>0</v>
      </c>
      <c r="U25" s="206"/>
      <c r="V25" s="172">
        <v>0</v>
      </c>
      <c r="W25" s="172">
        <v>0</v>
      </c>
    </row>
    <row r="26" spans="1:23" ht="12.75" customHeight="1">
      <c r="A26" s="207"/>
      <c r="B26" s="207"/>
      <c r="C26" s="207"/>
      <c r="D26" s="205"/>
      <c r="E26" s="205"/>
      <c r="F26" s="205" t="s">
        <v>132</v>
      </c>
      <c r="G26" s="205"/>
      <c r="H26" s="172">
        <v>-32000</v>
      </c>
      <c r="I26" s="172">
        <v>-32000</v>
      </c>
      <c r="J26" s="172">
        <v>-32000</v>
      </c>
      <c r="K26" s="172">
        <v>0</v>
      </c>
      <c r="L26" s="172">
        <v>-32000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206">
        <v>0</v>
      </c>
      <c r="U26" s="206"/>
      <c r="V26" s="172">
        <v>0</v>
      </c>
      <c r="W26" s="172">
        <v>0</v>
      </c>
    </row>
    <row r="27" spans="1:23" ht="12.75" customHeight="1">
      <c r="A27" s="207"/>
      <c r="B27" s="207"/>
      <c r="C27" s="207"/>
      <c r="D27" s="205"/>
      <c r="E27" s="205"/>
      <c r="F27" s="205" t="s">
        <v>131</v>
      </c>
      <c r="G27" s="205"/>
      <c r="H27" s="172">
        <v>32000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32000</v>
      </c>
      <c r="S27" s="172">
        <v>32000</v>
      </c>
      <c r="T27" s="206">
        <v>0</v>
      </c>
      <c r="U27" s="206"/>
      <c r="V27" s="172">
        <v>0</v>
      </c>
      <c r="W27" s="172">
        <v>0</v>
      </c>
    </row>
    <row r="28" spans="1:23" ht="12.75" customHeight="1">
      <c r="A28" s="207"/>
      <c r="B28" s="207"/>
      <c r="C28" s="207"/>
      <c r="D28" s="205"/>
      <c r="E28" s="205"/>
      <c r="F28" s="205" t="s">
        <v>130</v>
      </c>
      <c r="G28" s="205"/>
      <c r="H28" s="172">
        <v>334000</v>
      </c>
      <c r="I28" s="172">
        <v>302000</v>
      </c>
      <c r="J28" s="172">
        <v>302000</v>
      </c>
      <c r="K28" s="172">
        <v>208000</v>
      </c>
      <c r="L28" s="172">
        <v>94000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32000</v>
      </c>
      <c r="S28" s="172">
        <v>32000</v>
      </c>
      <c r="T28" s="206">
        <v>0</v>
      </c>
      <c r="U28" s="206"/>
      <c r="V28" s="172">
        <v>0</v>
      </c>
      <c r="W28" s="172">
        <v>0</v>
      </c>
    </row>
    <row r="29" spans="1:23" ht="12.75" customHeight="1">
      <c r="A29" s="207" t="s">
        <v>504</v>
      </c>
      <c r="B29" s="207" t="s">
        <v>92</v>
      </c>
      <c r="C29" s="207" t="s">
        <v>92</v>
      </c>
      <c r="D29" s="205" t="s">
        <v>505</v>
      </c>
      <c r="E29" s="205"/>
      <c r="F29" s="205" t="s">
        <v>133</v>
      </c>
      <c r="G29" s="205"/>
      <c r="H29" s="172">
        <v>10167999</v>
      </c>
      <c r="I29" s="172">
        <v>9942999</v>
      </c>
      <c r="J29" s="172">
        <v>9639138.15</v>
      </c>
      <c r="K29" s="172">
        <v>6305990.94</v>
      </c>
      <c r="L29" s="172">
        <v>3333147.21</v>
      </c>
      <c r="M29" s="172">
        <v>0</v>
      </c>
      <c r="N29" s="172">
        <v>303860.85</v>
      </c>
      <c r="O29" s="172">
        <v>0</v>
      </c>
      <c r="P29" s="172">
        <v>0</v>
      </c>
      <c r="Q29" s="172">
        <v>0</v>
      </c>
      <c r="R29" s="172">
        <v>225000</v>
      </c>
      <c r="S29" s="172">
        <v>225000</v>
      </c>
      <c r="T29" s="206">
        <v>0</v>
      </c>
      <c r="U29" s="206"/>
      <c r="V29" s="172">
        <v>0</v>
      </c>
      <c r="W29" s="172">
        <v>0</v>
      </c>
    </row>
    <row r="30" spans="1:23" ht="12.75" customHeight="1">
      <c r="A30" s="207"/>
      <c r="B30" s="207"/>
      <c r="C30" s="207"/>
      <c r="D30" s="205"/>
      <c r="E30" s="205"/>
      <c r="F30" s="205" t="s">
        <v>132</v>
      </c>
      <c r="G30" s="205"/>
      <c r="H30" s="172">
        <v>-5000</v>
      </c>
      <c r="I30" s="172">
        <v>-5000</v>
      </c>
      <c r="J30" s="172">
        <v>-5000</v>
      </c>
      <c r="K30" s="172">
        <v>0</v>
      </c>
      <c r="L30" s="172">
        <v>-5000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206">
        <v>0</v>
      </c>
      <c r="U30" s="206"/>
      <c r="V30" s="172">
        <v>0</v>
      </c>
      <c r="W30" s="172">
        <v>0</v>
      </c>
    </row>
    <row r="31" spans="1:23" ht="12.75" customHeight="1">
      <c r="A31" s="207"/>
      <c r="B31" s="207"/>
      <c r="C31" s="207"/>
      <c r="D31" s="205"/>
      <c r="E31" s="205"/>
      <c r="F31" s="205" t="s">
        <v>131</v>
      </c>
      <c r="G31" s="205"/>
      <c r="H31" s="172">
        <v>5000</v>
      </c>
      <c r="I31" s="172">
        <v>5000</v>
      </c>
      <c r="J31" s="172">
        <v>5000</v>
      </c>
      <c r="K31" s="172">
        <v>0</v>
      </c>
      <c r="L31" s="172">
        <v>5000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206">
        <v>0</v>
      </c>
      <c r="U31" s="206"/>
      <c r="V31" s="172">
        <v>0</v>
      </c>
      <c r="W31" s="172">
        <v>0</v>
      </c>
    </row>
    <row r="32" spans="1:23" ht="12.75" customHeight="1">
      <c r="A32" s="207"/>
      <c r="B32" s="207"/>
      <c r="C32" s="207"/>
      <c r="D32" s="205"/>
      <c r="E32" s="205"/>
      <c r="F32" s="205" t="s">
        <v>130</v>
      </c>
      <c r="G32" s="205"/>
      <c r="H32" s="172">
        <v>10167999</v>
      </c>
      <c r="I32" s="172">
        <v>9942999</v>
      </c>
      <c r="J32" s="172">
        <v>9639138.15</v>
      </c>
      <c r="K32" s="172">
        <v>6305990.94</v>
      </c>
      <c r="L32" s="172">
        <v>3333147.21</v>
      </c>
      <c r="M32" s="172">
        <v>0</v>
      </c>
      <c r="N32" s="172">
        <v>303860.85</v>
      </c>
      <c r="O32" s="172">
        <v>0</v>
      </c>
      <c r="P32" s="172">
        <v>0</v>
      </c>
      <c r="Q32" s="172">
        <v>0</v>
      </c>
      <c r="R32" s="172">
        <v>225000</v>
      </c>
      <c r="S32" s="172">
        <v>225000</v>
      </c>
      <c r="T32" s="206">
        <v>0</v>
      </c>
      <c r="U32" s="206"/>
      <c r="V32" s="172">
        <v>0</v>
      </c>
      <c r="W32" s="172">
        <v>0</v>
      </c>
    </row>
    <row r="33" spans="1:23" ht="12.75" customHeight="1">
      <c r="A33" s="207" t="s">
        <v>92</v>
      </c>
      <c r="B33" s="207" t="s">
        <v>506</v>
      </c>
      <c r="C33" s="207" t="s">
        <v>92</v>
      </c>
      <c r="D33" s="205" t="s">
        <v>15</v>
      </c>
      <c r="E33" s="205"/>
      <c r="F33" s="205" t="s">
        <v>133</v>
      </c>
      <c r="G33" s="205"/>
      <c r="H33" s="172">
        <v>110000</v>
      </c>
      <c r="I33" s="172">
        <v>110000</v>
      </c>
      <c r="J33" s="172">
        <v>110000</v>
      </c>
      <c r="K33" s="172">
        <v>0</v>
      </c>
      <c r="L33" s="172">
        <v>110000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206">
        <v>0</v>
      </c>
      <c r="U33" s="206"/>
      <c r="V33" s="172">
        <v>0</v>
      </c>
      <c r="W33" s="172">
        <v>0</v>
      </c>
    </row>
    <row r="34" spans="1:23" ht="12.75" customHeight="1">
      <c r="A34" s="207"/>
      <c r="B34" s="207"/>
      <c r="C34" s="207"/>
      <c r="D34" s="205"/>
      <c r="E34" s="205"/>
      <c r="F34" s="205" t="s">
        <v>132</v>
      </c>
      <c r="G34" s="205"/>
      <c r="H34" s="172">
        <v>-5000</v>
      </c>
      <c r="I34" s="172">
        <v>-5000</v>
      </c>
      <c r="J34" s="172">
        <v>-5000</v>
      </c>
      <c r="K34" s="172">
        <v>0</v>
      </c>
      <c r="L34" s="172">
        <v>-5000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206">
        <v>0</v>
      </c>
      <c r="U34" s="206"/>
      <c r="V34" s="172">
        <v>0</v>
      </c>
      <c r="W34" s="172">
        <v>0</v>
      </c>
    </row>
    <row r="35" spans="1:23" ht="12.75" customHeight="1">
      <c r="A35" s="207"/>
      <c r="B35" s="207"/>
      <c r="C35" s="207"/>
      <c r="D35" s="205"/>
      <c r="E35" s="205"/>
      <c r="F35" s="205" t="s">
        <v>131</v>
      </c>
      <c r="G35" s="205"/>
      <c r="H35" s="172">
        <v>5000</v>
      </c>
      <c r="I35" s="172">
        <v>5000</v>
      </c>
      <c r="J35" s="172">
        <v>5000</v>
      </c>
      <c r="K35" s="172">
        <v>0</v>
      </c>
      <c r="L35" s="172">
        <v>5000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206">
        <v>0</v>
      </c>
      <c r="U35" s="206"/>
      <c r="V35" s="172">
        <v>0</v>
      </c>
      <c r="W35" s="172">
        <v>0</v>
      </c>
    </row>
    <row r="36" spans="1:23" ht="12.75" customHeight="1">
      <c r="A36" s="207"/>
      <c r="B36" s="207"/>
      <c r="C36" s="207"/>
      <c r="D36" s="205"/>
      <c r="E36" s="205"/>
      <c r="F36" s="205" t="s">
        <v>130</v>
      </c>
      <c r="G36" s="205"/>
      <c r="H36" s="172">
        <v>110000</v>
      </c>
      <c r="I36" s="172">
        <v>110000</v>
      </c>
      <c r="J36" s="172">
        <v>110000</v>
      </c>
      <c r="K36" s="172">
        <v>0</v>
      </c>
      <c r="L36" s="172">
        <v>110000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206">
        <v>0</v>
      </c>
      <c r="U36" s="206"/>
      <c r="V36" s="172">
        <v>0</v>
      </c>
      <c r="W36" s="172">
        <v>0</v>
      </c>
    </row>
    <row r="37" spans="1:23" ht="12.75" customHeight="1">
      <c r="A37" s="207" t="s">
        <v>356</v>
      </c>
      <c r="B37" s="207" t="s">
        <v>92</v>
      </c>
      <c r="C37" s="207" t="s">
        <v>92</v>
      </c>
      <c r="D37" s="205" t="s">
        <v>357</v>
      </c>
      <c r="E37" s="205"/>
      <c r="F37" s="205" t="s">
        <v>133</v>
      </c>
      <c r="G37" s="205"/>
      <c r="H37" s="172">
        <v>7929707.16</v>
      </c>
      <c r="I37" s="172">
        <v>7758913.16</v>
      </c>
      <c r="J37" s="172">
        <v>4868543.16</v>
      </c>
      <c r="K37" s="172">
        <v>4146286</v>
      </c>
      <c r="L37" s="172">
        <v>722257.16</v>
      </c>
      <c r="M37" s="172">
        <v>0</v>
      </c>
      <c r="N37" s="172">
        <v>168663</v>
      </c>
      <c r="O37" s="172">
        <v>2721707</v>
      </c>
      <c r="P37" s="172">
        <v>0</v>
      </c>
      <c r="Q37" s="172">
        <v>0</v>
      </c>
      <c r="R37" s="172">
        <v>170794</v>
      </c>
      <c r="S37" s="172">
        <v>170794</v>
      </c>
      <c r="T37" s="206">
        <v>135794</v>
      </c>
      <c r="U37" s="206"/>
      <c r="V37" s="172">
        <v>0</v>
      </c>
      <c r="W37" s="172">
        <v>0</v>
      </c>
    </row>
    <row r="38" spans="1:23" ht="12.75" customHeight="1">
      <c r="A38" s="207"/>
      <c r="B38" s="207"/>
      <c r="C38" s="207"/>
      <c r="D38" s="205"/>
      <c r="E38" s="205"/>
      <c r="F38" s="205" t="s">
        <v>132</v>
      </c>
      <c r="G38" s="205"/>
      <c r="H38" s="172">
        <v>-6832.06</v>
      </c>
      <c r="I38" s="172">
        <v>-6832.06</v>
      </c>
      <c r="J38" s="172">
        <v>-6832.06</v>
      </c>
      <c r="K38" s="172">
        <v>0</v>
      </c>
      <c r="L38" s="172">
        <v>-6832.06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206">
        <v>0</v>
      </c>
      <c r="U38" s="206"/>
      <c r="V38" s="172">
        <v>0</v>
      </c>
      <c r="W38" s="172">
        <v>0</v>
      </c>
    </row>
    <row r="39" spans="1:23" ht="12.75" customHeight="1">
      <c r="A39" s="207"/>
      <c r="B39" s="207"/>
      <c r="C39" s="207"/>
      <c r="D39" s="205"/>
      <c r="E39" s="205"/>
      <c r="F39" s="205" t="s">
        <v>131</v>
      </c>
      <c r="G39" s="205"/>
      <c r="H39" s="172">
        <v>77500</v>
      </c>
      <c r="I39" s="172">
        <v>77500</v>
      </c>
      <c r="J39" s="172">
        <v>77500</v>
      </c>
      <c r="K39" s="172">
        <v>24000</v>
      </c>
      <c r="L39" s="172">
        <v>53500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206">
        <v>0</v>
      </c>
      <c r="U39" s="206"/>
      <c r="V39" s="172">
        <v>0</v>
      </c>
      <c r="W39" s="172">
        <v>0</v>
      </c>
    </row>
    <row r="40" spans="1:23" ht="12.75" customHeight="1">
      <c r="A40" s="207"/>
      <c r="B40" s="207"/>
      <c r="C40" s="207"/>
      <c r="D40" s="205"/>
      <c r="E40" s="205"/>
      <c r="F40" s="205" t="s">
        <v>130</v>
      </c>
      <c r="G40" s="205"/>
      <c r="H40" s="172">
        <v>8000375.1</v>
      </c>
      <c r="I40" s="172">
        <v>7829581.1</v>
      </c>
      <c r="J40" s="172">
        <v>4939211.1</v>
      </c>
      <c r="K40" s="172">
        <v>4170286</v>
      </c>
      <c r="L40" s="172">
        <v>768925.1</v>
      </c>
      <c r="M40" s="172">
        <v>0</v>
      </c>
      <c r="N40" s="172">
        <v>168663</v>
      </c>
      <c r="O40" s="172">
        <v>2721707</v>
      </c>
      <c r="P40" s="172">
        <v>0</v>
      </c>
      <c r="Q40" s="172">
        <v>0</v>
      </c>
      <c r="R40" s="172">
        <v>170794</v>
      </c>
      <c r="S40" s="172">
        <v>170794</v>
      </c>
      <c r="T40" s="206">
        <v>135794</v>
      </c>
      <c r="U40" s="206"/>
      <c r="V40" s="172">
        <v>0</v>
      </c>
      <c r="W40" s="172">
        <v>0</v>
      </c>
    </row>
    <row r="41" spans="1:23" ht="12.75" customHeight="1">
      <c r="A41" s="207" t="s">
        <v>92</v>
      </c>
      <c r="B41" s="207" t="s">
        <v>360</v>
      </c>
      <c r="C41" s="207" t="s">
        <v>92</v>
      </c>
      <c r="D41" s="205" t="s">
        <v>361</v>
      </c>
      <c r="E41" s="205"/>
      <c r="F41" s="205" t="s">
        <v>133</v>
      </c>
      <c r="G41" s="205"/>
      <c r="H41" s="172">
        <v>4785005</v>
      </c>
      <c r="I41" s="172">
        <v>4750005</v>
      </c>
      <c r="J41" s="172">
        <v>4588342</v>
      </c>
      <c r="K41" s="172">
        <v>4146286</v>
      </c>
      <c r="L41" s="172">
        <v>442056</v>
      </c>
      <c r="M41" s="172">
        <v>0</v>
      </c>
      <c r="N41" s="172">
        <v>161663</v>
      </c>
      <c r="O41" s="172">
        <v>0</v>
      </c>
      <c r="P41" s="172">
        <v>0</v>
      </c>
      <c r="Q41" s="172">
        <v>0</v>
      </c>
      <c r="R41" s="172">
        <v>35000</v>
      </c>
      <c r="S41" s="172">
        <v>35000</v>
      </c>
      <c r="T41" s="206">
        <v>0</v>
      </c>
      <c r="U41" s="206"/>
      <c r="V41" s="172">
        <v>0</v>
      </c>
      <c r="W41" s="172">
        <v>0</v>
      </c>
    </row>
    <row r="42" spans="1:23" ht="12.75" customHeight="1">
      <c r="A42" s="207"/>
      <c r="B42" s="207"/>
      <c r="C42" s="207"/>
      <c r="D42" s="205"/>
      <c r="E42" s="205"/>
      <c r="F42" s="205" t="s">
        <v>132</v>
      </c>
      <c r="G42" s="205"/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206">
        <v>0</v>
      </c>
      <c r="U42" s="206"/>
      <c r="V42" s="172">
        <v>0</v>
      </c>
      <c r="W42" s="172">
        <v>0</v>
      </c>
    </row>
    <row r="43" spans="1:23" ht="12.75" customHeight="1">
      <c r="A43" s="207"/>
      <c r="B43" s="207"/>
      <c r="C43" s="207"/>
      <c r="D43" s="205"/>
      <c r="E43" s="205"/>
      <c r="F43" s="205" t="s">
        <v>131</v>
      </c>
      <c r="G43" s="205"/>
      <c r="H43" s="172">
        <v>77500</v>
      </c>
      <c r="I43" s="172">
        <v>77500</v>
      </c>
      <c r="J43" s="172">
        <v>77500</v>
      </c>
      <c r="K43" s="172">
        <v>24000</v>
      </c>
      <c r="L43" s="172">
        <v>53500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206">
        <v>0</v>
      </c>
      <c r="U43" s="206"/>
      <c r="V43" s="172">
        <v>0</v>
      </c>
      <c r="W43" s="172">
        <v>0</v>
      </c>
    </row>
    <row r="44" spans="1:23" ht="12.75" customHeight="1">
      <c r="A44" s="207"/>
      <c r="B44" s="207"/>
      <c r="C44" s="207"/>
      <c r="D44" s="205"/>
      <c r="E44" s="205"/>
      <c r="F44" s="205" t="s">
        <v>130</v>
      </c>
      <c r="G44" s="205"/>
      <c r="H44" s="172">
        <v>4862505</v>
      </c>
      <c r="I44" s="172">
        <v>4827505</v>
      </c>
      <c r="J44" s="172">
        <v>4665842</v>
      </c>
      <c r="K44" s="172">
        <v>4170286</v>
      </c>
      <c r="L44" s="172">
        <v>495556</v>
      </c>
      <c r="M44" s="172">
        <v>0</v>
      </c>
      <c r="N44" s="172">
        <v>161663</v>
      </c>
      <c r="O44" s="172">
        <v>0</v>
      </c>
      <c r="P44" s="172">
        <v>0</v>
      </c>
      <c r="Q44" s="172">
        <v>0</v>
      </c>
      <c r="R44" s="172">
        <v>35000</v>
      </c>
      <c r="S44" s="172">
        <v>35000</v>
      </c>
      <c r="T44" s="206">
        <v>0</v>
      </c>
      <c r="U44" s="206"/>
      <c r="V44" s="172">
        <v>0</v>
      </c>
      <c r="W44" s="172">
        <v>0</v>
      </c>
    </row>
    <row r="45" spans="1:23" ht="14.25" customHeight="1">
      <c r="A45" s="207" t="s">
        <v>92</v>
      </c>
      <c r="B45" s="207" t="s">
        <v>412</v>
      </c>
      <c r="C45" s="207" t="s">
        <v>92</v>
      </c>
      <c r="D45" s="205" t="s">
        <v>413</v>
      </c>
      <c r="E45" s="205"/>
      <c r="F45" s="205" t="s">
        <v>133</v>
      </c>
      <c r="G45" s="205"/>
      <c r="H45" s="172">
        <v>261201.16</v>
      </c>
      <c r="I45" s="172">
        <v>261201.16</v>
      </c>
      <c r="J45" s="172">
        <v>261201.16</v>
      </c>
      <c r="K45" s="172">
        <v>0</v>
      </c>
      <c r="L45" s="172">
        <v>261201.16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0</v>
      </c>
      <c r="T45" s="206">
        <v>0</v>
      </c>
      <c r="U45" s="206"/>
      <c r="V45" s="172">
        <v>0</v>
      </c>
      <c r="W45" s="172">
        <v>0</v>
      </c>
    </row>
    <row r="46" spans="1:23" ht="11.25" customHeight="1">
      <c r="A46" s="207"/>
      <c r="B46" s="207"/>
      <c r="C46" s="207"/>
      <c r="D46" s="205"/>
      <c r="E46" s="205"/>
      <c r="F46" s="205" t="s">
        <v>132</v>
      </c>
      <c r="G46" s="205"/>
      <c r="H46" s="172">
        <v>-6832.06</v>
      </c>
      <c r="I46" s="172">
        <v>-6832.06</v>
      </c>
      <c r="J46" s="172">
        <v>-6832.06</v>
      </c>
      <c r="K46" s="172">
        <v>0</v>
      </c>
      <c r="L46" s="172">
        <v>-6832.06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206">
        <v>0</v>
      </c>
      <c r="U46" s="206"/>
      <c r="V46" s="172">
        <v>0</v>
      </c>
      <c r="W46" s="172">
        <v>0</v>
      </c>
    </row>
    <row r="47" spans="1:23" ht="13.5" customHeight="1">
      <c r="A47" s="207"/>
      <c r="B47" s="207"/>
      <c r="C47" s="207"/>
      <c r="D47" s="205"/>
      <c r="E47" s="205"/>
      <c r="F47" s="205" t="s">
        <v>131</v>
      </c>
      <c r="G47" s="205"/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206">
        <v>0</v>
      </c>
      <c r="U47" s="206"/>
      <c r="V47" s="172">
        <v>0</v>
      </c>
      <c r="W47" s="172">
        <v>0</v>
      </c>
    </row>
    <row r="48" spans="1:23" ht="15.75" customHeight="1">
      <c r="A48" s="207"/>
      <c r="B48" s="207"/>
      <c r="C48" s="207"/>
      <c r="D48" s="205"/>
      <c r="E48" s="205"/>
      <c r="F48" s="205" t="s">
        <v>130</v>
      </c>
      <c r="G48" s="205"/>
      <c r="H48" s="172">
        <v>254369.1</v>
      </c>
      <c r="I48" s="172">
        <v>254369.1</v>
      </c>
      <c r="J48" s="172">
        <v>254369.1</v>
      </c>
      <c r="K48" s="172">
        <v>0</v>
      </c>
      <c r="L48" s="172">
        <v>254369.1</v>
      </c>
      <c r="M48" s="172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206">
        <v>0</v>
      </c>
      <c r="U48" s="206"/>
      <c r="V48" s="172">
        <v>0</v>
      </c>
      <c r="W48" s="172">
        <v>0</v>
      </c>
    </row>
    <row r="49" spans="1:23" ht="12.75" customHeight="1">
      <c r="A49" s="207" t="s">
        <v>87</v>
      </c>
      <c r="B49" s="207" t="s">
        <v>92</v>
      </c>
      <c r="C49" s="207" t="s">
        <v>92</v>
      </c>
      <c r="D49" s="205" t="s">
        <v>14</v>
      </c>
      <c r="E49" s="205"/>
      <c r="F49" s="205" t="s">
        <v>133</v>
      </c>
      <c r="G49" s="205"/>
      <c r="H49" s="172">
        <v>28691059.4</v>
      </c>
      <c r="I49" s="172">
        <v>26947980.55</v>
      </c>
      <c r="J49" s="172">
        <v>22741446</v>
      </c>
      <c r="K49" s="172">
        <v>19178145</v>
      </c>
      <c r="L49" s="172">
        <v>3563301</v>
      </c>
      <c r="M49" s="172">
        <v>1590000</v>
      </c>
      <c r="N49" s="172">
        <v>470379</v>
      </c>
      <c r="O49" s="172">
        <v>2146155.55</v>
      </c>
      <c r="P49" s="172">
        <v>0</v>
      </c>
      <c r="Q49" s="172">
        <v>0</v>
      </c>
      <c r="R49" s="172">
        <v>1743078.85</v>
      </c>
      <c r="S49" s="172">
        <v>1743078.85</v>
      </c>
      <c r="T49" s="206">
        <v>0</v>
      </c>
      <c r="U49" s="206"/>
      <c r="V49" s="172">
        <v>0</v>
      </c>
      <c r="W49" s="172">
        <v>0</v>
      </c>
    </row>
    <row r="50" spans="1:23" ht="12.75" customHeight="1">
      <c r="A50" s="207"/>
      <c r="B50" s="207"/>
      <c r="C50" s="207"/>
      <c r="D50" s="205"/>
      <c r="E50" s="205"/>
      <c r="F50" s="205" t="s">
        <v>132</v>
      </c>
      <c r="G50" s="205"/>
      <c r="H50" s="172">
        <v>-467796</v>
      </c>
      <c r="I50" s="172">
        <v>-467796</v>
      </c>
      <c r="J50" s="172">
        <v>-442243</v>
      </c>
      <c r="K50" s="172">
        <v>-39354</v>
      </c>
      <c r="L50" s="172">
        <v>-402889</v>
      </c>
      <c r="M50" s="172">
        <v>-24000</v>
      </c>
      <c r="N50" s="172">
        <v>-1553</v>
      </c>
      <c r="O50" s="172">
        <v>0</v>
      </c>
      <c r="P50" s="172">
        <v>0</v>
      </c>
      <c r="Q50" s="172">
        <v>0</v>
      </c>
      <c r="R50" s="172">
        <v>0</v>
      </c>
      <c r="S50" s="172">
        <v>0</v>
      </c>
      <c r="T50" s="206">
        <v>0</v>
      </c>
      <c r="U50" s="206"/>
      <c r="V50" s="172">
        <v>0</v>
      </c>
      <c r="W50" s="172">
        <v>0</v>
      </c>
    </row>
    <row r="51" spans="1:23" ht="12.75" customHeight="1">
      <c r="A51" s="207"/>
      <c r="B51" s="207"/>
      <c r="C51" s="207"/>
      <c r="D51" s="205"/>
      <c r="E51" s="205"/>
      <c r="F51" s="205" t="s">
        <v>131</v>
      </c>
      <c r="G51" s="205"/>
      <c r="H51" s="172">
        <v>622631</v>
      </c>
      <c r="I51" s="172">
        <v>622631</v>
      </c>
      <c r="J51" s="172">
        <v>590831</v>
      </c>
      <c r="K51" s="172">
        <v>466568</v>
      </c>
      <c r="L51" s="172">
        <v>124263</v>
      </c>
      <c r="M51" s="172">
        <v>24000</v>
      </c>
      <c r="N51" s="172">
        <v>7800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206">
        <v>0</v>
      </c>
      <c r="U51" s="206"/>
      <c r="V51" s="172">
        <v>0</v>
      </c>
      <c r="W51" s="172">
        <v>0</v>
      </c>
    </row>
    <row r="52" spans="1:23" ht="12.75" customHeight="1">
      <c r="A52" s="207"/>
      <c r="B52" s="207"/>
      <c r="C52" s="207"/>
      <c r="D52" s="205"/>
      <c r="E52" s="205"/>
      <c r="F52" s="205" t="s">
        <v>130</v>
      </c>
      <c r="G52" s="205"/>
      <c r="H52" s="172">
        <v>28845894.4</v>
      </c>
      <c r="I52" s="172">
        <v>27102815.55</v>
      </c>
      <c r="J52" s="172">
        <v>22890034</v>
      </c>
      <c r="K52" s="172">
        <v>19605359</v>
      </c>
      <c r="L52" s="172">
        <v>3284675</v>
      </c>
      <c r="M52" s="172">
        <v>1590000</v>
      </c>
      <c r="N52" s="172">
        <v>476626</v>
      </c>
      <c r="O52" s="172">
        <v>2146155.55</v>
      </c>
      <c r="P52" s="172">
        <v>0</v>
      </c>
      <c r="Q52" s="172">
        <v>0</v>
      </c>
      <c r="R52" s="172">
        <v>1743078.85</v>
      </c>
      <c r="S52" s="172">
        <v>1743078.85</v>
      </c>
      <c r="T52" s="206">
        <v>0</v>
      </c>
      <c r="U52" s="206"/>
      <c r="V52" s="172">
        <v>0</v>
      </c>
      <c r="W52" s="172">
        <v>0</v>
      </c>
    </row>
    <row r="53" spans="1:23" ht="12.75" customHeight="1">
      <c r="A53" s="207" t="s">
        <v>92</v>
      </c>
      <c r="B53" s="207" t="s">
        <v>291</v>
      </c>
      <c r="C53" s="207" t="s">
        <v>92</v>
      </c>
      <c r="D53" s="205" t="s">
        <v>292</v>
      </c>
      <c r="E53" s="205"/>
      <c r="F53" s="205" t="s">
        <v>133</v>
      </c>
      <c r="G53" s="205"/>
      <c r="H53" s="172">
        <v>2629208</v>
      </c>
      <c r="I53" s="172">
        <v>2629208</v>
      </c>
      <c r="J53" s="172">
        <v>2483232</v>
      </c>
      <c r="K53" s="172">
        <v>2323468</v>
      </c>
      <c r="L53" s="172">
        <v>159764</v>
      </c>
      <c r="M53" s="172">
        <v>0</v>
      </c>
      <c r="N53" s="172">
        <v>145976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206">
        <v>0</v>
      </c>
      <c r="U53" s="206"/>
      <c r="V53" s="172">
        <v>0</v>
      </c>
      <c r="W53" s="172">
        <v>0</v>
      </c>
    </row>
    <row r="54" spans="1:23" ht="12.75" customHeight="1">
      <c r="A54" s="207"/>
      <c r="B54" s="207"/>
      <c r="C54" s="207"/>
      <c r="D54" s="205"/>
      <c r="E54" s="205"/>
      <c r="F54" s="205" t="s">
        <v>132</v>
      </c>
      <c r="G54" s="205"/>
      <c r="H54" s="172">
        <v>-300</v>
      </c>
      <c r="I54" s="172">
        <v>-300</v>
      </c>
      <c r="J54" s="172">
        <v>-300</v>
      </c>
      <c r="K54" s="172">
        <v>-300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206">
        <v>0</v>
      </c>
      <c r="U54" s="206"/>
      <c r="V54" s="172">
        <v>0</v>
      </c>
      <c r="W54" s="172">
        <v>0</v>
      </c>
    </row>
    <row r="55" spans="1:23" ht="12.75" customHeight="1">
      <c r="A55" s="207"/>
      <c r="B55" s="207"/>
      <c r="C55" s="207"/>
      <c r="D55" s="205"/>
      <c r="E55" s="205"/>
      <c r="F55" s="205" t="s">
        <v>131</v>
      </c>
      <c r="G55" s="205"/>
      <c r="H55" s="172">
        <v>300</v>
      </c>
      <c r="I55" s="172">
        <v>300</v>
      </c>
      <c r="J55" s="172">
        <v>0</v>
      </c>
      <c r="K55" s="172">
        <v>0</v>
      </c>
      <c r="L55" s="172">
        <v>0</v>
      </c>
      <c r="M55" s="172">
        <v>0</v>
      </c>
      <c r="N55" s="172">
        <v>300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206">
        <v>0</v>
      </c>
      <c r="U55" s="206"/>
      <c r="V55" s="172">
        <v>0</v>
      </c>
      <c r="W55" s="172">
        <v>0</v>
      </c>
    </row>
    <row r="56" spans="1:23" ht="12.75" customHeight="1">
      <c r="A56" s="207"/>
      <c r="B56" s="207"/>
      <c r="C56" s="207"/>
      <c r="D56" s="205"/>
      <c r="E56" s="205"/>
      <c r="F56" s="205" t="s">
        <v>130</v>
      </c>
      <c r="G56" s="205"/>
      <c r="H56" s="172">
        <v>2629208</v>
      </c>
      <c r="I56" s="172">
        <v>2629208</v>
      </c>
      <c r="J56" s="172">
        <v>2482932</v>
      </c>
      <c r="K56" s="172">
        <v>2323168</v>
      </c>
      <c r="L56" s="172">
        <v>159764</v>
      </c>
      <c r="M56" s="172">
        <v>0</v>
      </c>
      <c r="N56" s="172">
        <v>146276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206">
        <v>0</v>
      </c>
      <c r="U56" s="206"/>
      <c r="V56" s="172">
        <v>0</v>
      </c>
      <c r="W56" s="172">
        <v>0</v>
      </c>
    </row>
    <row r="57" spans="1:23" ht="16.5" customHeight="1">
      <c r="A57" s="207" t="s">
        <v>92</v>
      </c>
      <c r="B57" s="207" t="s">
        <v>247</v>
      </c>
      <c r="C57" s="207" t="s">
        <v>92</v>
      </c>
      <c r="D57" s="205" t="s">
        <v>248</v>
      </c>
      <c r="E57" s="205"/>
      <c r="F57" s="205" t="s">
        <v>133</v>
      </c>
      <c r="G57" s="205"/>
      <c r="H57" s="172">
        <v>10226749</v>
      </c>
      <c r="I57" s="172">
        <v>10161749</v>
      </c>
      <c r="J57" s="172">
        <v>7957527</v>
      </c>
      <c r="K57" s="172">
        <v>6773798</v>
      </c>
      <c r="L57" s="172">
        <v>1183729</v>
      </c>
      <c r="M57" s="172">
        <v>830000</v>
      </c>
      <c r="N57" s="172">
        <v>72538</v>
      </c>
      <c r="O57" s="172">
        <v>1301684</v>
      </c>
      <c r="P57" s="172">
        <v>0</v>
      </c>
      <c r="Q57" s="172">
        <v>0</v>
      </c>
      <c r="R57" s="172">
        <v>65000</v>
      </c>
      <c r="S57" s="172">
        <v>65000</v>
      </c>
      <c r="T57" s="206">
        <v>0</v>
      </c>
      <c r="U57" s="206"/>
      <c r="V57" s="172">
        <v>0</v>
      </c>
      <c r="W57" s="172">
        <v>0</v>
      </c>
    </row>
    <row r="58" spans="1:23" ht="12" customHeight="1">
      <c r="A58" s="207"/>
      <c r="B58" s="207"/>
      <c r="C58" s="207"/>
      <c r="D58" s="205"/>
      <c r="E58" s="205"/>
      <c r="F58" s="205" t="s">
        <v>132</v>
      </c>
      <c r="G58" s="205"/>
      <c r="H58" s="172">
        <v>-148869</v>
      </c>
      <c r="I58" s="172">
        <v>-148869</v>
      </c>
      <c r="J58" s="172">
        <v>-127469</v>
      </c>
      <c r="K58" s="172">
        <v>-4000</v>
      </c>
      <c r="L58" s="172">
        <v>-123469</v>
      </c>
      <c r="M58" s="172">
        <v>-21000</v>
      </c>
      <c r="N58" s="172">
        <v>-400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206">
        <v>0</v>
      </c>
      <c r="U58" s="206"/>
      <c r="V58" s="172">
        <v>0</v>
      </c>
      <c r="W58" s="172">
        <v>0</v>
      </c>
    </row>
    <row r="59" spans="1:23" ht="14.25" customHeight="1">
      <c r="A59" s="207"/>
      <c r="B59" s="207"/>
      <c r="C59" s="207"/>
      <c r="D59" s="205"/>
      <c r="E59" s="205"/>
      <c r="F59" s="205" t="s">
        <v>131</v>
      </c>
      <c r="G59" s="205"/>
      <c r="H59" s="172">
        <v>316688</v>
      </c>
      <c r="I59" s="172">
        <v>316688</v>
      </c>
      <c r="J59" s="172">
        <v>316688</v>
      </c>
      <c r="K59" s="172">
        <v>293828</v>
      </c>
      <c r="L59" s="172">
        <v>22860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206">
        <v>0</v>
      </c>
      <c r="U59" s="206"/>
      <c r="V59" s="172">
        <v>0</v>
      </c>
      <c r="W59" s="172">
        <v>0</v>
      </c>
    </row>
    <row r="60" spans="1:23" ht="16.5" customHeight="1">
      <c r="A60" s="207"/>
      <c r="B60" s="207"/>
      <c r="C60" s="207"/>
      <c r="D60" s="205"/>
      <c r="E60" s="205"/>
      <c r="F60" s="205" t="s">
        <v>130</v>
      </c>
      <c r="G60" s="205"/>
      <c r="H60" s="172">
        <v>10394568</v>
      </c>
      <c r="I60" s="172">
        <v>10329568</v>
      </c>
      <c r="J60" s="172">
        <v>8146746</v>
      </c>
      <c r="K60" s="172">
        <v>7063626</v>
      </c>
      <c r="L60" s="172">
        <v>1083120</v>
      </c>
      <c r="M60" s="172">
        <v>809000</v>
      </c>
      <c r="N60" s="172">
        <v>72138</v>
      </c>
      <c r="O60" s="172">
        <v>1301684</v>
      </c>
      <c r="P60" s="172">
        <v>0</v>
      </c>
      <c r="Q60" s="172">
        <v>0</v>
      </c>
      <c r="R60" s="172">
        <v>65000</v>
      </c>
      <c r="S60" s="172">
        <v>65000</v>
      </c>
      <c r="T60" s="206">
        <v>0</v>
      </c>
      <c r="U60" s="206"/>
      <c r="V60" s="172">
        <v>0</v>
      </c>
      <c r="W60" s="172">
        <v>0</v>
      </c>
    </row>
    <row r="61" spans="1:23" ht="14.25" customHeight="1">
      <c r="A61" s="207" t="s">
        <v>92</v>
      </c>
      <c r="B61" s="207" t="s">
        <v>293</v>
      </c>
      <c r="C61" s="207" t="s">
        <v>92</v>
      </c>
      <c r="D61" s="205" t="s">
        <v>294</v>
      </c>
      <c r="E61" s="205"/>
      <c r="F61" s="205" t="s">
        <v>133</v>
      </c>
      <c r="G61" s="205"/>
      <c r="H61" s="172">
        <v>777111</v>
      </c>
      <c r="I61" s="172">
        <v>777111</v>
      </c>
      <c r="J61" s="172">
        <v>116211</v>
      </c>
      <c r="K61" s="172">
        <v>108411</v>
      </c>
      <c r="L61" s="172">
        <v>7800</v>
      </c>
      <c r="M61" s="172">
        <v>660000</v>
      </c>
      <c r="N61" s="172">
        <v>900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206">
        <v>0</v>
      </c>
      <c r="U61" s="206"/>
      <c r="V61" s="172">
        <v>0</v>
      </c>
      <c r="W61" s="172">
        <v>0</v>
      </c>
    </row>
    <row r="62" spans="1:23" ht="13.5" customHeight="1">
      <c r="A62" s="207"/>
      <c r="B62" s="207"/>
      <c r="C62" s="207"/>
      <c r="D62" s="205"/>
      <c r="E62" s="205"/>
      <c r="F62" s="205" t="s">
        <v>132</v>
      </c>
      <c r="G62" s="205"/>
      <c r="H62" s="172">
        <v>-3364</v>
      </c>
      <c r="I62" s="172">
        <v>-3364</v>
      </c>
      <c r="J62" s="172">
        <v>-3329</v>
      </c>
      <c r="K62" s="172">
        <v>-1793</v>
      </c>
      <c r="L62" s="172">
        <v>-1536</v>
      </c>
      <c r="M62" s="172">
        <v>0</v>
      </c>
      <c r="N62" s="172">
        <v>-35</v>
      </c>
      <c r="O62" s="172">
        <v>0</v>
      </c>
      <c r="P62" s="172">
        <v>0</v>
      </c>
      <c r="Q62" s="172">
        <v>0</v>
      </c>
      <c r="R62" s="172">
        <v>0</v>
      </c>
      <c r="S62" s="172">
        <v>0</v>
      </c>
      <c r="T62" s="206">
        <v>0</v>
      </c>
      <c r="U62" s="206"/>
      <c r="V62" s="172">
        <v>0</v>
      </c>
      <c r="W62" s="172">
        <v>0</v>
      </c>
    </row>
    <row r="63" spans="1:23" ht="14.25" customHeight="1">
      <c r="A63" s="207"/>
      <c r="B63" s="207"/>
      <c r="C63" s="207"/>
      <c r="D63" s="205"/>
      <c r="E63" s="205"/>
      <c r="F63" s="205" t="s">
        <v>131</v>
      </c>
      <c r="G63" s="205"/>
      <c r="H63" s="172">
        <v>25648</v>
      </c>
      <c r="I63" s="172">
        <v>25648</v>
      </c>
      <c r="J63" s="172">
        <v>1648</v>
      </c>
      <c r="K63" s="172">
        <v>1528</v>
      </c>
      <c r="L63" s="172">
        <v>120</v>
      </c>
      <c r="M63" s="172">
        <v>24000</v>
      </c>
      <c r="N63" s="172">
        <v>0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206">
        <v>0</v>
      </c>
      <c r="U63" s="206"/>
      <c r="V63" s="172">
        <v>0</v>
      </c>
      <c r="W63" s="172">
        <v>0</v>
      </c>
    </row>
    <row r="64" spans="1:23" ht="18" customHeight="1">
      <c r="A64" s="207"/>
      <c r="B64" s="207"/>
      <c r="C64" s="207"/>
      <c r="D64" s="205"/>
      <c r="E64" s="205"/>
      <c r="F64" s="205" t="s">
        <v>130</v>
      </c>
      <c r="G64" s="205"/>
      <c r="H64" s="172">
        <v>799395</v>
      </c>
      <c r="I64" s="172">
        <v>799395</v>
      </c>
      <c r="J64" s="172">
        <v>114530</v>
      </c>
      <c r="K64" s="172">
        <v>108146</v>
      </c>
      <c r="L64" s="172">
        <v>6384</v>
      </c>
      <c r="M64" s="172">
        <v>684000</v>
      </c>
      <c r="N64" s="172">
        <v>865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206">
        <v>0</v>
      </c>
      <c r="U64" s="206"/>
      <c r="V64" s="172">
        <v>0</v>
      </c>
      <c r="W64" s="172">
        <v>0</v>
      </c>
    </row>
    <row r="65" spans="1:23" ht="12.75" customHeight="1">
      <c r="A65" s="207" t="s">
        <v>92</v>
      </c>
      <c r="B65" s="207" t="s">
        <v>257</v>
      </c>
      <c r="C65" s="207" t="s">
        <v>92</v>
      </c>
      <c r="D65" s="205" t="s">
        <v>258</v>
      </c>
      <c r="E65" s="205"/>
      <c r="F65" s="205" t="s">
        <v>133</v>
      </c>
      <c r="G65" s="205"/>
      <c r="H65" s="172">
        <v>1699771</v>
      </c>
      <c r="I65" s="172">
        <v>1562500</v>
      </c>
      <c r="J65" s="172">
        <v>1530869</v>
      </c>
      <c r="K65" s="172">
        <v>1357426</v>
      </c>
      <c r="L65" s="172">
        <v>173443</v>
      </c>
      <c r="M65" s="172">
        <v>0</v>
      </c>
      <c r="N65" s="172">
        <v>31631</v>
      </c>
      <c r="O65" s="172">
        <v>0</v>
      </c>
      <c r="P65" s="172">
        <v>0</v>
      </c>
      <c r="Q65" s="172">
        <v>0</v>
      </c>
      <c r="R65" s="172">
        <v>137271</v>
      </c>
      <c r="S65" s="172">
        <v>137271</v>
      </c>
      <c r="T65" s="206">
        <v>0</v>
      </c>
      <c r="U65" s="206"/>
      <c r="V65" s="172">
        <v>0</v>
      </c>
      <c r="W65" s="172">
        <v>0</v>
      </c>
    </row>
    <row r="66" spans="1:23" ht="12.75" customHeight="1">
      <c r="A66" s="207"/>
      <c r="B66" s="207"/>
      <c r="C66" s="207"/>
      <c r="D66" s="205"/>
      <c r="E66" s="205"/>
      <c r="F66" s="205" t="s">
        <v>132</v>
      </c>
      <c r="G66" s="205"/>
      <c r="H66" s="172">
        <v>-12013</v>
      </c>
      <c r="I66" s="172">
        <v>-12013</v>
      </c>
      <c r="J66" s="172">
        <v>-11613</v>
      </c>
      <c r="K66" s="172">
        <v>0</v>
      </c>
      <c r="L66" s="172">
        <v>-11613</v>
      </c>
      <c r="M66" s="172">
        <v>0</v>
      </c>
      <c r="N66" s="172">
        <v>-400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206">
        <v>0</v>
      </c>
      <c r="U66" s="206"/>
      <c r="V66" s="172">
        <v>0</v>
      </c>
      <c r="W66" s="172">
        <v>0</v>
      </c>
    </row>
    <row r="67" spans="1:23" ht="12.75" customHeight="1">
      <c r="A67" s="207"/>
      <c r="B67" s="207"/>
      <c r="C67" s="207"/>
      <c r="D67" s="205"/>
      <c r="E67" s="205"/>
      <c r="F67" s="205" t="s">
        <v>131</v>
      </c>
      <c r="G67" s="205"/>
      <c r="H67" s="172">
        <v>25212</v>
      </c>
      <c r="I67" s="172">
        <v>25212</v>
      </c>
      <c r="J67" s="172">
        <v>25212</v>
      </c>
      <c r="K67" s="172">
        <v>25212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206">
        <v>0</v>
      </c>
      <c r="U67" s="206"/>
      <c r="V67" s="172">
        <v>0</v>
      </c>
      <c r="W67" s="172">
        <v>0</v>
      </c>
    </row>
    <row r="68" spans="1:23" ht="12.75" customHeight="1">
      <c r="A68" s="207"/>
      <c r="B68" s="207"/>
      <c r="C68" s="207"/>
      <c r="D68" s="205"/>
      <c r="E68" s="205"/>
      <c r="F68" s="205" t="s">
        <v>130</v>
      </c>
      <c r="G68" s="205"/>
      <c r="H68" s="172">
        <v>1712970</v>
      </c>
      <c r="I68" s="172">
        <v>1575699</v>
      </c>
      <c r="J68" s="172">
        <v>1544468</v>
      </c>
      <c r="K68" s="172">
        <v>1382638</v>
      </c>
      <c r="L68" s="172">
        <v>161830</v>
      </c>
      <c r="M68" s="172">
        <v>0</v>
      </c>
      <c r="N68" s="172">
        <v>31231</v>
      </c>
      <c r="O68" s="172">
        <v>0</v>
      </c>
      <c r="P68" s="172">
        <v>0</v>
      </c>
      <c r="Q68" s="172">
        <v>0</v>
      </c>
      <c r="R68" s="172">
        <v>137271</v>
      </c>
      <c r="S68" s="172">
        <v>137271</v>
      </c>
      <c r="T68" s="206">
        <v>0</v>
      </c>
      <c r="U68" s="206"/>
      <c r="V68" s="172">
        <v>0</v>
      </c>
      <c r="W68" s="172">
        <v>0</v>
      </c>
    </row>
    <row r="69" spans="1:23" ht="18.75" customHeight="1">
      <c r="A69" s="207" t="s">
        <v>92</v>
      </c>
      <c r="B69" s="207" t="s">
        <v>259</v>
      </c>
      <c r="C69" s="207" t="s">
        <v>92</v>
      </c>
      <c r="D69" s="205" t="s">
        <v>260</v>
      </c>
      <c r="E69" s="205"/>
      <c r="F69" s="205" t="s">
        <v>133</v>
      </c>
      <c r="G69" s="205"/>
      <c r="H69" s="172">
        <v>5681104</v>
      </c>
      <c r="I69" s="172">
        <v>5374420</v>
      </c>
      <c r="J69" s="172">
        <v>5227734</v>
      </c>
      <c r="K69" s="172">
        <v>4837286</v>
      </c>
      <c r="L69" s="172">
        <v>390448</v>
      </c>
      <c r="M69" s="172">
        <v>100000</v>
      </c>
      <c r="N69" s="172">
        <v>46686</v>
      </c>
      <c r="O69" s="172">
        <v>0</v>
      </c>
      <c r="P69" s="172">
        <v>0</v>
      </c>
      <c r="Q69" s="172">
        <v>0</v>
      </c>
      <c r="R69" s="172">
        <v>306684</v>
      </c>
      <c r="S69" s="172">
        <v>306684</v>
      </c>
      <c r="T69" s="206">
        <v>0</v>
      </c>
      <c r="U69" s="206"/>
      <c r="V69" s="172">
        <v>0</v>
      </c>
      <c r="W69" s="172">
        <v>0</v>
      </c>
    </row>
    <row r="70" spans="1:23" ht="18.75" customHeight="1">
      <c r="A70" s="207"/>
      <c r="B70" s="207"/>
      <c r="C70" s="207"/>
      <c r="D70" s="205"/>
      <c r="E70" s="205"/>
      <c r="F70" s="205" t="s">
        <v>132</v>
      </c>
      <c r="G70" s="205"/>
      <c r="H70" s="172">
        <v>-5729</v>
      </c>
      <c r="I70" s="172">
        <v>-5729</v>
      </c>
      <c r="J70" s="172">
        <v>-2522</v>
      </c>
      <c r="K70" s="172">
        <v>-500</v>
      </c>
      <c r="L70" s="172">
        <v>-2022</v>
      </c>
      <c r="M70" s="172">
        <v>-3000</v>
      </c>
      <c r="N70" s="172">
        <v>-207</v>
      </c>
      <c r="O70" s="172">
        <v>0</v>
      </c>
      <c r="P70" s="172">
        <v>0</v>
      </c>
      <c r="Q70" s="172">
        <v>0</v>
      </c>
      <c r="R70" s="172">
        <v>0</v>
      </c>
      <c r="S70" s="172">
        <v>0</v>
      </c>
      <c r="T70" s="206">
        <v>0</v>
      </c>
      <c r="U70" s="206"/>
      <c r="V70" s="172">
        <v>0</v>
      </c>
      <c r="W70" s="172">
        <v>0</v>
      </c>
    </row>
    <row r="71" spans="1:23" ht="23.25" customHeight="1">
      <c r="A71" s="207"/>
      <c r="B71" s="207"/>
      <c r="C71" s="207"/>
      <c r="D71" s="205"/>
      <c r="E71" s="205"/>
      <c r="F71" s="205" t="s">
        <v>131</v>
      </c>
      <c r="G71" s="205"/>
      <c r="H71" s="172">
        <v>124140</v>
      </c>
      <c r="I71" s="172">
        <v>124140</v>
      </c>
      <c r="J71" s="172">
        <v>124140</v>
      </c>
      <c r="K71" s="172">
        <v>124140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2">
        <v>0</v>
      </c>
      <c r="T71" s="206">
        <v>0</v>
      </c>
      <c r="U71" s="206"/>
      <c r="V71" s="172">
        <v>0</v>
      </c>
      <c r="W71" s="172">
        <v>0</v>
      </c>
    </row>
    <row r="72" spans="1:23" ht="22.5" customHeight="1">
      <c r="A72" s="207"/>
      <c r="B72" s="207"/>
      <c r="C72" s="207"/>
      <c r="D72" s="205"/>
      <c r="E72" s="205"/>
      <c r="F72" s="205" t="s">
        <v>130</v>
      </c>
      <c r="G72" s="205"/>
      <c r="H72" s="172">
        <v>5799515</v>
      </c>
      <c r="I72" s="172">
        <v>5492831</v>
      </c>
      <c r="J72" s="172">
        <v>5349352</v>
      </c>
      <c r="K72" s="172">
        <v>4960926</v>
      </c>
      <c r="L72" s="172">
        <v>388426</v>
      </c>
      <c r="M72" s="172">
        <v>97000</v>
      </c>
      <c r="N72" s="172">
        <v>46479</v>
      </c>
      <c r="O72" s="172">
        <v>0</v>
      </c>
      <c r="P72" s="172">
        <v>0</v>
      </c>
      <c r="Q72" s="172">
        <v>0</v>
      </c>
      <c r="R72" s="172">
        <v>306684</v>
      </c>
      <c r="S72" s="172">
        <v>306684</v>
      </c>
      <c r="T72" s="206">
        <v>0</v>
      </c>
      <c r="U72" s="206"/>
      <c r="V72" s="172">
        <v>0</v>
      </c>
      <c r="W72" s="172">
        <v>0</v>
      </c>
    </row>
    <row r="73" spans="1:23" ht="12.75" customHeight="1">
      <c r="A73" s="207" t="s">
        <v>92</v>
      </c>
      <c r="B73" s="207" t="s">
        <v>220</v>
      </c>
      <c r="C73" s="207" t="s">
        <v>92</v>
      </c>
      <c r="D73" s="205" t="s">
        <v>219</v>
      </c>
      <c r="E73" s="205"/>
      <c r="F73" s="205" t="s">
        <v>133</v>
      </c>
      <c r="G73" s="205"/>
      <c r="H73" s="172">
        <v>2671720</v>
      </c>
      <c r="I73" s="172">
        <v>2671720</v>
      </c>
      <c r="J73" s="172">
        <v>2536600</v>
      </c>
      <c r="K73" s="172">
        <v>2334623</v>
      </c>
      <c r="L73" s="172">
        <v>201977</v>
      </c>
      <c r="M73" s="172">
        <v>0</v>
      </c>
      <c r="N73" s="172">
        <v>135120</v>
      </c>
      <c r="O73" s="172">
        <v>0</v>
      </c>
      <c r="P73" s="172">
        <v>0</v>
      </c>
      <c r="Q73" s="172">
        <v>0</v>
      </c>
      <c r="R73" s="172">
        <v>0</v>
      </c>
      <c r="S73" s="172">
        <v>0</v>
      </c>
      <c r="T73" s="206">
        <v>0</v>
      </c>
      <c r="U73" s="206"/>
      <c r="V73" s="172">
        <v>0</v>
      </c>
      <c r="W73" s="172">
        <v>0</v>
      </c>
    </row>
    <row r="74" spans="1:23" ht="12.75" customHeight="1">
      <c r="A74" s="207"/>
      <c r="B74" s="207"/>
      <c r="C74" s="207"/>
      <c r="D74" s="205"/>
      <c r="E74" s="205"/>
      <c r="F74" s="205" t="s">
        <v>132</v>
      </c>
      <c r="G74" s="205"/>
      <c r="H74" s="172">
        <v>-1000</v>
      </c>
      <c r="I74" s="172">
        <v>-1000</v>
      </c>
      <c r="J74" s="172">
        <v>-1000</v>
      </c>
      <c r="K74" s="172">
        <v>-1000</v>
      </c>
      <c r="L74" s="172">
        <v>0</v>
      </c>
      <c r="M74" s="172">
        <v>0</v>
      </c>
      <c r="N74" s="172">
        <v>0</v>
      </c>
      <c r="O74" s="172">
        <v>0</v>
      </c>
      <c r="P74" s="172">
        <v>0</v>
      </c>
      <c r="Q74" s="172">
        <v>0</v>
      </c>
      <c r="R74" s="172">
        <v>0</v>
      </c>
      <c r="S74" s="172">
        <v>0</v>
      </c>
      <c r="T74" s="206">
        <v>0</v>
      </c>
      <c r="U74" s="206"/>
      <c r="V74" s="172">
        <v>0</v>
      </c>
      <c r="W74" s="172">
        <v>0</v>
      </c>
    </row>
    <row r="75" spans="1:23" ht="12.75" customHeight="1">
      <c r="A75" s="207"/>
      <c r="B75" s="207"/>
      <c r="C75" s="207"/>
      <c r="D75" s="205"/>
      <c r="E75" s="205"/>
      <c r="F75" s="205" t="s">
        <v>131</v>
      </c>
      <c r="G75" s="205"/>
      <c r="H75" s="172">
        <v>1000</v>
      </c>
      <c r="I75" s="172">
        <v>1000</v>
      </c>
      <c r="J75" s="172">
        <v>1000</v>
      </c>
      <c r="K75" s="172">
        <v>1000</v>
      </c>
      <c r="L75" s="172">
        <v>0</v>
      </c>
      <c r="M75" s="172">
        <v>0</v>
      </c>
      <c r="N75" s="172">
        <v>0</v>
      </c>
      <c r="O75" s="172">
        <v>0</v>
      </c>
      <c r="P75" s="172">
        <v>0</v>
      </c>
      <c r="Q75" s="172">
        <v>0</v>
      </c>
      <c r="R75" s="172">
        <v>0</v>
      </c>
      <c r="S75" s="172">
        <v>0</v>
      </c>
      <c r="T75" s="206">
        <v>0</v>
      </c>
      <c r="U75" s="206"/>
      <c r="V75" s="172">
        <v>0</v>
      </c>
      <c r="W75" s="172">
        <v>0</v>
      </c>
    </row>
    <row r="76" spans="1:23" ht="12.75" customHeight="1">
      <c r="A76" s="207"/>
      <c r="B76" s="207"/>
      <c r="C76" s="207"/>
      <c r="D76" s="205"/>
      <c r="E76" s="205"/>
      <c r="F76" s="205" t="s">
        <v>130</v>
      </c>
      <c r="G76" s="205"/>
      <c r="H76" s="172">
        <v>2671720</v>
      </c>
      <c r="I76" s="172">
        <v>2671720</v>
      </c>
      <c r="J76" s="172">
        <v>2536600</v>
      </c>
      <c r="K76" s="172">
        <v>2334623</v>
      </c>
      <c r="L76" s="172">
        <v>201977</v>
      </c>
      <c r="M76" s="172">
        <v>0</v>
      </c>
      <c r="N76" s="172">
        <v>135120</v>
      </c>
      <c r="O76" s="172">
        <v>0</v>
      </c>
      <c r="P76" s="172">
        <v>0</v>
      </c>
      <c r="Q76" s="172">
        <v>0</v>
      </c>
      <c r="R76" s="172">
        <v>0</v>
      </c>
      <c r="S76" s="172">
        <v>0</v>
      </c>
      <c r="T76" s="206">
        <v>0</v>
      </c>
      <c r="U76" s="206"/>
      <c r="V76" s="172">
        <v>0</v>
      </c>
      <c r="W76" s="172">
        <v>0</v>
      </c>
    </row>
    <row r="77" spans="1:23" ht="12.75" customHeight="1">
      <c r="A77" s="207" t="s">
        <v>92</v>
      </c>
      <c r="B77" s="207" t="s">
        <v>507</v>
      </c>
      <c r="C77" s="207" t="s">
        <v>92</v>
      </c>
      <c r="D77" s="205" t="s">
        <v>508</v>
      </c>
      <c r="E77" s="205"/>
      <c r="F77" s="205" t="s">
        <v>133</v>
      </c>
      <c r="G77" s="205"/>
      <c r="H77" s="172">
        <v>66729</v>
      </c>
      <c r="I77" s="172">
        <v>66729</v>
      </c>
      <c r="J77" s="172">
        <v>66729</v>
      </c>
      <c r="K77" s="172">
        <v>0</v>
      </c>
      <c r="L77" s="172">
        <v>66729</v>
      </c>
      <c r="M77" s="172">
        <v>0</v>
      </c>
      <c r="N77" s="172">
        <v>0</v>
      </c>
      <c r="O77" s="172">
        <v>0</v>
      </c>
      <c r="P77" s="172">
        <v>0</v>
      </c>
      <c r="Q77" s="172">
        <v>0</v>
      </c>
      <c r="R77" s="172">
        <v>0</v>
      </c>
      <c r="S77" s="172">
        <v>0</v>
      </c>
      <c r="T77" s="206">
        <v>0</v>
      </c>
      <c r="U77" s="206"/>
      <c r="V77" s="172">
        <v>0</v>
      </c>
      <c r="W77" s="172">
        <v>0</v>
      </c>
    </row>
    <row r="78" spans="1:23" ht="12.75" customHeight="1">
      <c r="A78" s="207"/>
      <c r="B78" s="207"/>
      <c r="C78" s="207"/>
      <c r="D78" s="205"/>
      <c r="E78" s="205"/>
      <c r="F78" s="205" t="s">
        <v>132</v>
      </c>
      <c r="G78" s="205"/>
      <c r="H78" s="172">
        <v>-5900</v>
      </c>
      <c r="I78" s="172">
        <v>-5900</v>
      </c>
      <c r="J78" s="172">
        <v>-5900</v>
      </c>
      <c r="K78" s="172">
        <v>0</v>
      </c>
      <c r="L78" s="172">
        <v>-5900</v>
      </c>
      <c r="M78" s="172">
        <v>0</v>
      </c>
      <c r="N78" s="172">
        <v>0</v>
      </c>
      <c r="O78" s="172">
        <v>0</v>
      </c>
      <c r="P78" s="172">
        <v>0</v>
      </c>
      <c r="Q78" s="172">
        <v>0</v>
      </c>
      <c r="R78" s="172">
        <v>0</v>
      </c>
      <c r="S78" s="172">
        <v>0</v>
      </c>
      <c r="T78" s="206">
        <v>0</v>
      </c>
      <c r="U78" s="206"/>
      <c r="V78" s="172">
        <v>0</v>
      </c>
      <c r="W78" s="172">
        <v>0</v>
      </c>
    </row>
    <row r="79" spans="1:23" ht="12.75" customHeight="1">
      <c r="A79" s="207"/>
      <c r="B79" s="207"/>
      <c r="C79" s="207"/>
      <c r="D79" s="205"/>
      <c r="E79" s="205"/>
      <c r="F79" s="205" t="s">
        <v>131</v>
      </c>
      <c r="G79" s="205"/>
      <c r="H79" s="172">
        <v>0</v>
      </c>
      <c r="I79" s="172">
        <v>0</v>
      </c>
      <c r="J79" s="172">
        <v>0</v>
      </c>
      <c r="K79" s="172">
        <v>0</v>
      </c>
      <c r="L79" s="172">
        <v>0</v>
      </c>
      <c r="M79" s="172">
        <v>0</v>
      </c>
      <c r="N79" s="172">
        <v>0</v>
      </c>
      <c r="O79" s="172">
        <v>0</v>
      </c>
      <c r="P79" s="172">
        <v>0</v>
      </c>
      <c r="Q79" s="172">
        <v>0</v>
      </c>
      <c r="R79" s="172">
        <v>0</v>
      </c>
      <c r="S79" s="172">
        <v>0</v>
      </c>
      <c r="T79" s="206">
        <v>0</v>
      </c>
      <c r="U79" s="206"/>
      <c r="V79" s="172">
        <v>0</v>
      </c>
      <c r="W79" s="172">
        <v>0</v>
      </c>
    </row>
    <row r="80" spans="1:23" ht="12.75" customHeight="1">
      <c r="A80" s="207"/>
      <c r="B80" s="207"/>
      <c r="C80" s="207"/>
      <c r="D80" s="205"/>
      <c r="E80" s="205"/>
      <c r="F80" s="205" t="s">
        <v>130</v>
      </c>
      <c r="G80" s="205"/>
      <c r="H80" s="172">
        <v>60829</v>
      </c>
      <c r="I80" s="172">
        <v>60829</v>
      </c>
      <c r="J80" s="172">
        <v>60829</v>
      </c>
      <c r="K80" s="172">
        <v>0</v>
      </c>
      <c r="L80" s="172">
        <v>60829</v>
      </c>
      <c r="M80" s="172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0</v>
      </c>
      <c r="S80" s="172">
        <v>0</v>
      </c>
      <c r="T80" s="206">
        <v>0</v>
      </c>
      <c r="U80" s="206"/>
      <c r="V80" s="172">
        <v>0</v>
      </c>
      <c r="W80" s="172">
        <v>0</v>
      </c>
    </row>
    <row r="81" spans="1:23" ht="18.75" customHeight="1">
      <c r="A81" s="207" t="s">
        <v>92</v>
      </c>
      <c r="B81" s="207" t="s">
        <v>251</v>
      </c>
      <c r="C81" s="207" t="s">
        <v>92</v>
      </c>
      <c r="D81" s="205" t="s">
        <v>252</v>
      </c>
      <c r="E81" s="205"/>
      <c r="F81" s="205" t="s">
        <v>133</v>
      </c>
      <c r="G81" s="205"/>
      <c r="H81" s="172">
        <v>753017</v>
      </c>
      <c r="I81" s="172">
        <v>753017</v>
      </c>
      <c r="J81" s="172">
        <v>751517</v>
      </c>
      <c r="K81" s="172">
        <v>593306</v>
      </c>
      <c r="L81" s="172">
        <v>158211</v>
      </c>
      <c r="M81" s="172">
        <v>0</v>
      </c>
      <c r="N81" s="172">
        <v>1500</v>
      </c>
      <c r="O81" s="172">
        <v>0</v>
      </c>
      <c r="P81" s="172">
        <v>0</v>
      </c>
      <c r="Q81" s="172">
        <v>0</v>
      </c>
      <c r="R81" s="172">
        <v>0</v>
      </c>
      <c r="S81" s="172">
        <v>0</v>
      </c>
      <c r="T81" s="206">
        <v>0</v>
      </c>
      <c r="U81" s="206"/>
      <c r="V81" s="172">
        <v>0</v>
      </c>
      <c r="W81" s="172">
        <v>0</v>
      </c>
    </row>
    <row r="82" spans="1:23" ht="11.25" customHeight="1">
      <c r="A82" s="207"/>
      <c r="B82" s="207"/>
      <c r="C82" s="207"/>
      <c r="D82" s="205"/>
      <c r="E82" s="205"/>
      <c r="F82" s="205" t="s">
        <v>132</v>
      </c>
      <c r="G82" s="205"/>
      <c r="H82" s="172">
        <v>-15346</v>
      </c>
      <c r="I82" s="172">
        <v>-15346</v>
      </c>
      <c r="J82" s="172">
        <v>-15346</v>
      </c>
      <c r="K82" s="172">
        <v>-2563</v>
      </c>
      <c r="L82" s="172">
        <v>-12783</v>
      </c>
      <c r="M82" s="172">
        <v>0</v>
      </c>
      <c r="N82" s="172">
        <v>0</v>
      </c>
      <c r="O82" s="172">
        <v>0</v>
      </c>
      <c r="P82" s="172">
        <v>0</v>
      </c>
      <c r="Q82" s="172">
        <v>0</v>
      </c>
      <c r="R82" s="172">
        <v>0</v>
      </c>
      <c r="S82" s="172">
        <v>0</v>
      </c>
      <c r="T82" s="206">
        <v>0</v>
      </c>
      <c r="U82" s="206"/>
      <c r="V82" s="172">
        <v>0</v>
      </c>
      <c r="W82" s="172">
        <v>0</v>
      </c>
    </row>
    <row r="83" spans="1:23" ht="20.25" customHeight="1">
      <c r="A83" s="207"/>
      <c r="B83" s="207"/>
      <c r="C83" s="207"/>
      <c r="D83" s="205"/>
      <c r="E83" s="205"/>
      <c r="F83" s="205" t="s">
        <v>131</v>
      </c>
      <c r="G83" s="205"/>
      <c r="H83" s="172">
        <v>0</v>
      </c>
      <c r="I83" s="172">
        <v>0</v>
      </c>
      <c r="J83" s="172">
        <v>0</v>
      </c>
      <c r="K83" s="172">
        <v>0</v>
      </c>
      <c r="L83" s="172">
        <v>0</v>
      </c>
      <c r="M83" s="172">
        <v>0</v>
      </c>
      <c r="N83" s="172">
        <v>0</v>
      </c>
      <c r="O83" s="172">
        <v>0</v>
      </c>
      <c r="P83" s="172">
        <v>0</v>
      </c>
      <c r="Q83" s="172">
        <v>0</v>
      </c>
      <c r="R83" s="172">
        <v>0</v>
      </c>
      <c r="S83" s="172">
        <v>0</v>
      </c>
      <c r="T83" s="206">
        <v>0</v>
      </c>
      <c r="U83" s="206"/>
      <c r="V83" s="172">
        <v>0</v>
      </c>
      <c r="W83" s="172">
        <v>0</v>
      </c>
    </row>
    <row r="84" spans="1:23" ht="19.5" customHeight="1">
      <c r="A84" s="207"/>
      <c r="B84" s="207"/>
      <c r="C84" s="207"/>
      <c r="D84" s="205"/>
      <c r="E84" s="205"/>
      <c r="F84" s="205" t="s">
        <v>130</v>
      </c>
      <c r="G84" s="205"/>
      <c r="H84" s="172">
        <v>737671</v>
      </c>
      <c r="I84" s="172">
        <v>737671</v>
      </c>
      <c r="J84" s="172">
        <v>736171</v>
      </c>
      <c r="K84" s="172">
        <v>590743</v>
      </c>
      <c r="L84" s="172">
        <v>145428</v>
      </c>
      <c r="M84" s="172">
        <v>0</v>
      </c>
      <c r="N84" s="172">
        <v>1500</v>
      </c>
      <c r="O84" s="172">
        <v>0</v>
      </c>
      <c r="P84" s="172">
        <v>0</v>
      </c>
      <c r="Q84" s="172">
        <v>0</v>
      </c>
      <c r="R84" s="172">
        <v>0</v>
      </c>
      <c r="S84" s="172">
        <v>0</v>
      </c>
      <c r="T84" s="206">
        <v>0</v>
      </c>
      <c r="U84" s="206"/>
      <c r="V84" s="172">
        <v>0</v>
      </c>
      <c r="W84" s="172">
        <v>0</v>
      </c>
    </row>
    <row r="85" spans="1:23" ht="16.5" customHeight="1">
      <c r="A85" s="207" t="s">
        <v>92</v>
      </c>
      <c r="B85" s="207" t="s">
        <v>295</v>
      </c>
      <c r="C85" s="207" t="s">
        <v>92</v>
      </c>
      <c r="D85" s="205" t="s">
        <v>296</v>
      </c>
      <c r="E85" s="205"/>
      <c r="F85" s="205" t="s">
        <v>133</v>
      </c>
      <c r="G85" s="205"/>
      <c r="H85" s="172">
        <v>438961</v>
      </c>
      <c r="I85" s="172">
        <v>438961</v>
      </c>
      <c r="J85" s="172">
        <v>436510</v>
      </c>
      <c r="K85" s="172">
        <v>330010</v>
      </c>
      <c r="L85" s="172">
        <v>106500</v>
      </c>
      <c r="M85" s="172">
        <v>0</v>
      </c>
      <c r="N85" s="172">
        <v>2451</v>
      </c>
      <c r="O85" s="172">
        <v>0</v>
      </c>
      <c r="P85" s="172">
        <v>0</v>
      </c>
      <c r="Q85" s="172">
        <v>0</v>
      </c>
      <c r="R85" s="172">
        <v>0</v>
      </c>
      <c r="S85" s="172">
        <v>0</v>
      </c>
      <c r="T85" s="206">
        <v>0</v>
      </c>
      <c r="U85" s="206"/>
      <c r="V85" s="172">
        <v>0</v>
      </c>
      <c r="W85" s="172">
        <v>0</v>
      </c>
    </row>
    <row r="86" spans="1:23" ht="13.5" customHeight="1">
      <c r="A86" s="207"/>
      <c r="B86" s="207"/>
      <c r="C86" s="207"/>
      <c r="D86" s="205"/>
      <c r="E86" s="205"/>
      <c r="F86" s="205" t="s">
        <v>132</v>
      </c>
      <c r="G86" s="205"/>
      <c r="H86" s="172">
        <v>-52742</v>
      </c>
      <c r="I86" s="172">
        <v>-52742</v>
      </c>
      <c r="J86" s="172">
        <v>-52267</v>
      </c>
      <c r="K86" s="172">
        <v>-12629</v>
      </c>
      <c r="L86" s="172">
        <v>-39638</v>
      </c>
      <c r="M86" s="172">
        <v>0</v>
      </c>
      <c r="N86" s="172">
        <v>-475</v>
      </c>
      <c r="O86" s="172">
        <v>0</v>
      </c>
      <c r="P86" s="172">
        <v>0</v>
      </c>
      <c r="Q86" s="172">
        <v>0</v>
      </c>
      <c r="R86" s="172">
        <v>0</v>
      </c>
      <c r="S86" s="172">
        <v>0</v>
      </c>
      <c r="T86" s="206">
        <v>0</v>
      </c>
      <c r="U86" s="206"/>
      <c r="V86" s="172">
        <v>0</v>
      </c>
      <c r="W86" s="172">
        <v>0</v>
      </c>
    </row>
    <row r="87" spans="1:23" ht="18" customHeight="1">
      <c r="A87" s="207"/>
      <c r="B87" s="207"/>
      <c r="C87" s="207"/>
      <c r="D87" s="205"/>
      <c r="E87" s="205"/>
      <c r="F87" s="205" t="s">
        <v>131</v>
      </c>
      <c r="G87" s="205"/>
      <c r="H87" s="172">
        <v>20860</v>
      </c>
      <c r="I87" s="172">
        <v>20860</v>
      </c>
      <c r="J87" s="172">
        <v>20860</v>
      </c>
      <c r="K87" s="172">
        <v>20860</v>
      </c>
      <c r="L87" s="172">
        <v>0</v>
      </c>
      <c r="M87" s="172">
        <v>0</v>
      </c>
      <c r="N87" s="172">
        <v>0</v>
      </c>
      <c r="O87" s="172">
        <v>0</v>
      </c>
      <c r="P87" s="172">
        <v>0</v>
      </c>
      <c r="Q87" s="172">
        <v>0</v>
      </c>
      <c r="R87" s="172">
        <v>0</v>
      </c>
      <c r="S87" s="172">
        <v>0</v>
      </c>
      <c r="T87" s="206">
        <v>0</v>
      </c>
      <c r="U87" s="206"/>
      <c r="V87" s="172">
        <v>0</v>
      </c>
      <c r="W87" s="172">
        <v>0</v>
      </c>
    </row>
    <row r="88" spans="1:23" ht="19.5" customHeight="1">
      <c r="A88" s="207"/>
      <c r="B88" s="207"/>
      <c r="C88" s="207"/>
      <c r="D88" s="205"/>
      <c r="E88" s="205"/>
      <c r="F88" s="205" t="s">
        <v>130</v>
      </c>
      <c r="G88" s="205"/>
      <c r="H88" s="172">
        <v>407079</v>
      </c>
      <c r="I88" s="172">
        <v>407079</v>
      </c>
      <c r="J88" s="172">
        <v>405103</v>
      </c>
      <c r="K88" s="172">
        <v>338241</v>
      </c>
      <c r="L88" s="172">
        <v>66862</v>
      </c>
      <c r="M88" s="172">
        <v>0</v>
      </c>
      <c r="N88" s="172">
        <v>1976</v>
      </c>
      <c r="O88" s="172">
        <v>0</v>
      </c>
      <c r="P88" s="172">
        <v>0</v>
      </c>
      <c r="Q88" s="172">
        <v>0</v>
      </c>
      <c r="R88" s="172">
        <v>0</v>
      </c>
      <c r="S88" s="172">
        <v>0</v>
      </c>
      <c r="T88" s="206">
        <v>0</v>
      </c>
      <c r="U88" s="206"/>
      <c r="V88" s="172">
        <v>0</v>
      </c>
      <c r="W88" s="172">
        <v>0</v>
      </c>
    </row>
    <row r="89" spans="1:23" ht="12.75" customHeight="1">
      <c r="A89" s="207" t="s">
        <v>92</v>
      </c>
      <c r="B89" s="207" t="s">
        <v>297</v>
      </c>
      <c r="C89" s="207" t="s">
        <v>92</v>
      </c>
      <c r="D89" s="205" t="s">
        <v>298</v>
      </c>
      <c r="E89" s="205"/>
      <c r="F89" s="205" t="s">
        <v>133</v>
      </c>
      <c r="G89" s="205"/>
      <c r="H89" s="172">
        <v>116986</v>
      </c>
      <c r="I89" s="172">
        <v>116986</v>
      </c>
      <c r="J89" s="172">
        <v>116121</v>
      </c>
      <c r="K89" s="172">
        <v>109121</v>
      </c>
      <c r="L89" s="172">
        <v>7000</v>
      </c>
      <c r="M89" s="172">
        <v>0</v>
      </c>
      <c r="N89" s="172">
        <v>865</v>
      </c>
      <c r="O89" s="172">
        <v>0</v>
      </c>
      <c r="P89" s="172">
        <v>0</v>
      </c>
      <c r="Q89" s="172">
        <v>0</v>
      </c>
      <c r="R89" s="172">
        <v>0</v>
      </c>
      <c r="S89" s="172">
        <v>0</v>
      </c>
      <c r="T89" s="206">
        <v>0</v>
      </c>
      <c r="U89" s="206"/>
      <c r="V89" s="172">
        <v>0</v>
      </c>
      <c r="W89" s="172">
        <v>0</v>
      </c>
    </row>
    <row r="90" spans="1:23" ht="12.75" customHeight="1">
      <c r="A90" s="207"/>
      <c r="B90" s="207"/>
      <c r="C90" s="207"/>
      <c r="D90" s="205"/>
      <c r="E90" s="205"/>
      <c r="F90" s="205" t="s">
        <v>132</v>
      </c>
      <c r="G90" s="205"/>
      <c r="H90" s="172">
        <v>-18783</v>
      </c>
      <c r="I90" s="172">
        <v>-18783</v>
      </c>
      <c r="J90" s="172">
        <v>-18747</v>
      </c>
      <c r="K90" s="172">
        <v>-16569</v>
      </c>
      <c r="L90" s="172">
        <v>-2178</v>
      </c>
      <c r="M90" s="172">
        <v>0</v>
      </c>
      <c r="N90" s="172">
        <v>-36</v>
      </c>
      <c r="O90" s="172">
        <v>0</v>
      </c>
      <c r="P90" s="172">
        <v>0</v>
      </c>
      <c r="Q90" s="172">
        <v>0</v>
      </c>
      <c r="R90" s="172">
        <v>0</v>
      </c>
      <c r="S90" s="172">
        <v>0</v>
      </c>
      <c r="T90" s="206">
        <v>0</v>
      </c>
      <c r="U90" s="206"/>
      <c r="V90" s="172">
        <v>0</v>
      </c>
      <c r="W90" s="172">
        <v>0</v>
      </c>
    </row>
    <row r="91" spans="1:23" ht="12.75" customHeight="1">
      <c r="A91" s="207"/>
      <c r="B91" s="207"/>
      <c r="C91" s="207"/>
      <c r="D91" s="205"/>
      <c r="E91" s="205"/>
      <c r="F91" s="205" t="s">
        <v>131</v>
      </c>
      <c r="G91" s="205"/>
      <c r="H91" s="172">
        <v>0</v>
      </c>
      <c r="I91" s="172">
        <v>0</v>
      </c>
      <c r="J91" s="172">
        <v>0</v>
      </c>
      <c r="K91" s="172">
        <v>0</v>
      </c>
      <c r="L91" s="172">
        <v>0</v>
      </c>
      <c r="M91" s="172">
        <v>0</v>
      </c>
      <c r="N91" s="172">
        <v>0</v>
      </c>
      <c r="O91" s="172">
        <v>0</v>
      </c>
      <c r="P91" s="172">
        <v>0</v>
      </c>
      <c r="Q91" s="172">
        <v>0</v>
      </c>
      <c r="R91" s="172">
        <v>0</v>
      </c>
      <c r="S91" s="172">
        <v>0</v>
      </c>
      <c r="T91" s="206">
        <v>0</v>
      </c>
      <c r="U91" s="206"/>
      <c r="V91" s="172">
        <v>0</v>
      </c>
      <c r="W91" s="172">
        <v>0</v>
      </c>
    </row>
    <row r="92" spans="1:23" ht="12.75" customHeight="1">
      <c r="A92" s="207"/>
      <c r="B92" s="207"/>
      <c r="C92" s="207"/>
      <c r="D92" s="205"/>
      <c r="E92" s="205"/>
      <c r="F92" s="205" t="s">
        <v>130</v>
      </c>
      <c r="G92" s="205"/>
      <c r="H92" s="172">
        <v>98203</v>
      </c>
      <c r="I92" s="172">
        <v>98203</v>
      </c>
      <c r="J92" s="172">
        <v>97374</v>
      </c>
      <c r="K92" s="172">
        <v>92552</v>
      </c>
      <c r="L92" s="172">
        <v>4822</v>
      </c>
      <c r="M92" s="172">
        <v>0</v>
      </c>
      <c r="N92" s="172">
        <v>829</v>
      </c>
      <c r="O92" s="172">
        <v>0</v>
      </c>
      <c r="P92" s="172">
        <v>0</v>
      </c>
      <c r="Q92" s="172">
        <v>0</v>
      </c>
      <c r="R92" s="172">
        <v>0</v>
      </c>
      <c r="S92" s="172">
        <v>0</v>
      </c>
      <c r="T92" s="206">
        <v>0</v>
      </c>
      <c r="U92" s="206"/>
      <c r="V92" s="172">
        <v>0</v>
      </c>
      <c r="W92" s="172">
        <v>0</v>
      </c>
    </row>
    <row r="93" spans="1:23" ht="12.75" customHeight="1">
      <c r="A93" s="207" t="s">
        <v>92</v>
      </c>
      <c r="B93" s="207" t="s">
        <v>299</v>
      </c>
      <c r="C93" s="207" t="s">
        <v>92</v>
      </c>
      <c r="D93" s="205" t="s">
        <v>15</v>
      </c>
      <c r="E93" s="205"/>
      <c r="F93" s="205" t="s">
        <v>133</v>
      </c>
      <c r="G93" s="205"/>
      <c r="H93" s="172">
        <v>3190745.4</v>
      </c>
      <c r="I93" s="172">
        <v>1956621.55</v>
      </c>
      <c r="J93" s="172">
        <v>1104650</v>
      </c>
      <c r="K93" s="172">
        <v>70721</v>
      </c>
      <c r="L93" s="172">
        <v>1033929</v>
      </c>
      <c r="M93" s="172">
        <v>0</v>
      </c>
      <c r="N93" s="172">
        <v>7500</v>
      </c>
      <c r="O93" s="172">
        <v>844471.55</v>
      </c>
      <c r="P93" s="172">
        <v>0</v>
      </c>
      <c r="Q93" s="172">
        <v>0</v>
      </c>
      <c r="R93" s="172">
        <v>1234123.85</v>
      </c>
      <c r="S93" s="172">
        <v>1234123.85</v>
      </c>
      <c r="T93" s="206">
        <v>0</v>
      </c>
      <c r="U93" s="206"/>
      <c r="V93" s="172">
        <v>0</v>
      </c>
      <c r="W93" s="172">
        <v>0</v>
      </c>
    </row>
    <row r="94" spans="1:23" ht="12.75" customHeight="1">
      <c r="A94" s="207"/>
      <c r="B94" s="207"/>
      <c r="C94" s="207"/>
      <c r="D94" s="205"/>
      <c r="E94" s="205"/>
      <c r="F94" s="205" t="s">
        <v>132</v>
      </c>
      <c r="G94" s="205"/>
      <c r="H94" s="172">
        <v>-203750</v>
      </c>
      <c r="I94" s="172">
        <v>-203750</v>
      </c>
      <c r="J94" s="172">
        <v>-203750</v>
      </c>
      <c r="K94" s="172">
        <v>0</v>
      </c>
      <c r="L94" s="172">
        <v>-203750</v>
      </c>
      <c r="M94" s="172">
        <v>0</v>
      </c>
      <c r="N94" s="172">
        <v>0</v>
      </c>
      <c r="O94" s="172">
        <v>0</v>
      </c>
      <c r="P94" s="172">
        <v>0</v>
      </c>
      <c r="Q94" s="172">
        <v>0</v>
      </c>
      <c r="R94" s="172">
        <v>0</v>
      </c>
      <c r="S94" s="172">
        <v>0</v>
      </c>
      <c r="T94" s="206">
        <v>0</v>
      </c>
      <c r="U94" s="206"/>
      <c r="V94" s="172">
        <v>0</v>
      </c>
      <c r="W94" s="172">
        <v>0</v>
      </c>
    </row>
    <row r="95" spans="1:23" ht="12.75" customHeight="1">
      <c r="A95" s="207"/>
      <c r="B95" s="207"/>
      <c r="C95" s="207"/>
      <c r="D95" s="205"/>
      <c r="E95" s="205"/>
      <c r="F95" s="205" t="s">
        <v>131</v>
      </c>
      <c r="G95" s="205"/>
      <c r="H95" s="172">
        <v>108783</v>
      </c>
      <c r="I95" s="172">
        <v>108783</v>
      </c>
      <c r="J95" s="172">
        <v>101283</v>
      </c>
      <c r="K95" s="172">
        <v>0</v>
      </c>
      <c r="L95" s="172">
        <v>101283</v>
      </c>
      <c r="M95" s="172">
        <v>0</v>
      </c>
      <c r="N95" s="172">
        <v>7500</v>
      </c>
      <c r="O95" s="172">
        <v>0</v>
      </c>
      <c r="P95" s="172">
        <v>0</v>
      </c>
      <c r="Q95" s="172">
        <v>0</v>
      </c>
      <c r="R95" s="172">
        <v>0</v>
      </c>
      <c r="S95" s="172">
        <v>0</v>
      </c>
      <c r="T95" s="206">
        <v>0</v>
      </c>
      <c r="U95" s="206"/>
      <c r="V95" s="172">
        <v>0</v>
      </c>
      <c r="W95" s="172">
        <v>0</v>
      </c>
    </row>
    <row r="96" spans="1:23" ht="12.75" customHeight="1">
      <c r="A96" s="207"/>
      <c r="B96" s="207"/>
      <c r="C96" s="207"/>
      <c r="D96" s="205"/>
      <c r="E96" s="205"/>
      <c r="F96" s="205" t="s">
        <v>130</v>
      </c>
      <c r="G96" s="205"/>
      <c r="H96" s="172">
        <v>3095778.4</v>
      </c>
      <c r="I96" s="172">
        <v>1861654.55</v>
      </c>
      <c r="J96" s="172">
        <v>1002183</v>
      </c>
      <c r="K96" s="172">
        <v>70721</v>
      </c>
      <c r="L96" s="172">
        <v>931462</v>
      </c>
      <c r="M96" s="172">
        <v>0</v>
      </c>
      <c r="N96" s="172">
        <v>15000</v>
      </c>
      <c r="O96" s="172">
        <v>844471.55</v>
      </c>
      <c r="P96" s="172">
        <v>0</v>
      </c>
      <c r="Q96" s="172">
        <v>0</v>
      </c>
      <c r="R96" s="172">
        <v>1234123.85</v>
      </c>
      <c r="S96" s="172">
        <v>1234123.85</v>
      </c>
      <c r="T96" s="206">
        <v>0</v>
      </c>
      <c r="U96" s="206"/>
      <c r="V96" s="172">
        <v>0</v>
      </c>
      <c r="W96" s="172">
        <v>0</v>
      </c>
    </row>
    <row r="97" spans="1:23" ht="12.75" customHeight="1">
      <c r="A97" s="207" t="s">
        <v>189</v>
      </c>
      <c r="B97" s="207" t="s">
        <v>92</v>
      </c>
      <c r="C97" s="207" t="s">
        <v>92</v>
      </c>
      <c r="D97" s="205" t="s">
        <v>190</v>
      </c>
      <c r="E97" s="205"/>
      <c r="F97" s="205" t="s">
        <v>133</v>
      </c>
      <c r="G97" s="205"/>
      <c r="H97" s="172">
        <v>7555906</v>
      </c>
      <c r="I97" s="172">
        <v>3940976</v>
      </c>
      <c r="J97" s="172">
        <v>3940976</v>
      </c>
      <c r="K97" s="172">
        <v>0</v>
      </c>
      <c r="L97" s="172">
        <v>3940976</v>
      </c>
      <c r="M97" s="172">
        <v>0</v>
      </c>
      <c r="N97" s="172">
        <v>0</v>
      </c>
      <c r="O97" s="172">
        <v>0</v>
      </c>
      <c r="P97" s="172">
        <v>0</v>
      </c>
      <c r="Q97" s="172">
        <v>0</v>
      </c>
      <c r="R97" s="172">
        <v>3614930</v>
      </c>
      <c r="S97" s="172">
        <v>392430</v>
      </c>
      <c r="T97" s="206">
        <v>0</v>
      </c>
      <c r="U97" s="206"/>
      <c r="V97" s="172">
        <v>3222500</v>
      </c>
      <c r="W97" s="172">
        <v>0</v>
      </c>
    </row>
    <row r="98" spans="1:23" ht="12.75" customHeight="1">
      <c r="A98" s="207"/>
      <c r="B98" s="207"/>
      <c r="C98" s="207"/>
      <c r="D98" s="205"/>
      <c r="E98" s="205"/>
      <c r="F98" s="205" t="s">
        <v>132</v>
      </c>
      <c r="G98" s="205"/>
      <c r="H98" s="172">
        <v>-15500</v>
      </c>
      <c r="I98" s="172">
        <v>-15500</v>
      </c>
      <c r="J98" s="172">
        <v>-15500</v>
      </c>
      <c r="K98" s="172">
        <v>0</v>
      </c>
      <c r="L98" s="172">
        <v>-15500</v>
      </c>
      <c r="M98" s="172">
        <v>0</v>
      </c>
      <c r="N98" s="172">
        <v>0</v>
      </c>
      <c r="O98" s="172">
        <v>0</v>
      </c>
      <c r="P98" s="172">
        <v>0</v>
      </c>
      <c r="Q98" s="172">
        <v>0</v>
      </c>
      <c r="R98" s="172">
        <v>0</v>
      </c>
      <c r="S98" s="172">
        <v>0</v>
      </c>
      <c r="T98" s="206">
        <v>0</v>
      </c>
      <c r="U98" s="206"/>
      <c r="V98" s="172">
        <v>0</v>
      </c>
      <c r="W98" s="172">
        <v>0</v>
      </c>
    </row>
    <row r="99" spans="1:23" ht="12.75" customHeight="1">
      <c r="A99" s="207"/>
      <c r="B99" s="207"/>
      <c r="C99" s="207"/>
      <c r="D99" s="205"/>
      <c r="E99" s="205"/>
      <c r="F99" s="205" t="s">
        <v>131</v>
      </c>
      <c r="G99" s="205"/>
      <c r="H99" s="172">
        <v>114460</v>
      </c>
      <c r="I99" s="172">
        <v>114460</v>
      </c>
      <c r="J99" s="172">
        <v>114460</v>
      </c>
      <c r="K99" s="172">
        <v>0</v>
      </c>
      <c r="L99" s="172">
        <v>114460</v>
      </c>
      <c r="M99" s="172">
        <v>0</v>
      </c>
      <c r="N99" s="172">
        <v>0</v>
      </c>
      <c r="O99" s="172">
        <v>0</v>
      </c>
      <c r="P99" s="172">
        <v>0</v>
      </c>
      <c r="Q99" s="172">
        <v>0</v>
      </c>
      <c r="R99" s="172">
        <v>0</v>
      </c>
      <c r="S99" s="172">
        <v>0</v>
      </c>
      <c r="T99" s="206">
        <v>0</v>
      </c>
      <c r="U99" s="206"/>
      <c r="V99" s="172">
        <v>0</v>
      </c>
      <c r="W99" s="172">
        <v>0</v>
      </c>
    </row>
    <row r="100" spans="1:23" ht="12.75" customHeight="1">
      <c r="A100" s="207"/>
      <c r="B100" s="207"/>
      <c r="C100" s="207"/>
      <c r="D100" s="205"/>
      <c r="E100" s="205"/>
      <c r="F100" s="205" t="s">
        <v>130</v>
      </c>
      <c r="G100" s="205"/>
      <c r="H100" s="172">
        <v>7654866</v>
      </c>
      <c r="I100" s="172">
        <v>4039936</v>
      </c>
      <c r="J100" s="172">
        <v>4039936</v>
      </c>
      <c r="K100" s="172">
        <v>0</v>
      </c>
      <c r="L100" s="172">
        <v>4039936</v>
      </c>
      <c r="M100" s="172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3614930</v>
      </c>
      <c r="S100" s="172">
        <v>392430</v>
      </c>
      <c r="T100" s="206">
        <v>0</v>
      </c>
      <c r="U100" s="206"/>
      <c r="V100" s="172">
        <v>3222500</v>
      </c>
      <c r="W100" s="172">
        <v>0</v>
      </c>
    </row>
    <row r="101" spans="1:23" ht="12.75" customHeight="1">
      <c r="A101" s="207" t="s">
        <v>92</v>
      </c>
      <c r="B101" s="207" t="s">
        <v>441</v>
      </c>
      <c r="C101" s="207" t="s">
        <v>92</v>
      </c>
      <c r="D101" s="205" t="s">
        <v>442</v>
      </c>
      <c r="E101" s="205"/>
      <c r="F101" s="205" t="s">
        <v>133</v>
      </c>
      <c r="G101" s="205"/>
      <c r="H101" s="172">
        <v>1850162</v>
      </c>
      <c r="I101" s="172">
        <v>1850162</v>
      </c>
      <c r="J101" s="172">
        <v>1850162</v>
      </c>
      <c r="K101" s="172">
        <v>0</v>
      </c>
      <c r="L101" s="172">
        <v>1850162</v>
      </c>
      <c r="M101" s="172">
        <v>0</v>
      </c>
      <c r="N101" s="172">
        <v>0</v>
      </c>
      <c r="O101" s="172">
        <v>0</v>
      </c>
      <c r="P101" s="172">
        <v>0</v>
      </c>
      <c r="Q101" s="172">
        <v>0</v>
      </c>
      <c r="R101" s="172">
        <v>0</v>
      </c>
      <c r="S101" s="172">
        <v>0</v>
      </c>
      <c r="T101" s="206">
        <v>0</v>
      </c>
      <c r="U101" s="206"/>
      <c r="V101" s="172">
        <v>0</v>
      </c>
      <c r="W101" s="172">
        <v>0</v>
      </c>
    </row>
    <row r="102" spans="1:23" ht="12.75" customHeight="1">
      <c r="A102" s="207"/>
      <c r="B102" s="207"/>
      <c r="C102" s="207"/>
      <c r="D102" s="205"/>
      <c r="E102" s="205"/>
      <c r="F102" s="205" t="s">
        <v>132</v>
      </c>
      <c r="G102" s="205"/>
      <c r="H102" s="172">
        <v>0</v>
      </c>
      <c r="I102" s="172">
        <v>0</v>
      </c>
      <c r="J102" s="172">
        <v>0</v>
      </c>
      <c r="K102" s="172">
        <v>0</v>
      </c>
      <c r="L102" s="172">
        <v>0</v>
      </c>
      <c r="M102" s="172">
        <v>0</v>
      </c>
      <c r="N102" s="172">
        <v>0</v>
      </c>
      <c r="O102" s="172">
        <v>0</v>
      </c>
      <c r="P102" s="172">
        <v>0</v>
      </c>
      <c r="Q102" s="172">
        <v>0</v>
      </c>
      <c r="R102" s="172">
        <v>0</v>
      </c>
      <c r="S102" s="172">
        <v>0</v>
      </c>
      <c r="T102" s="206">
        <v>0</v>
      </c>
      <c r="U102" s="206"/>
      <c r="V102" s="172">
        <v>0</v>
      </c>
      <c r="W102" s="172">
        <v>0</v>
      </c>
    </row>
    <row r="103" spans="1:23" ht="12.75" customHeight="1">
      <c r="A103" s="207"/>
      <c r="B103" s="207"/>
      <c r="C103" s="207"/>
      <c r="D103" s="205"/>
      <c r="E103" s="205"/>
      <c r="F103" s="205" t="s">
        <v>131</v>
      </c>
      <c r="G103" s="205"/>
      <c r="H103" s="172">
        <v>114460</v>
      </c>
      <c r="I103" s="172">
        <v>114460</v>
      </c>
      <c r="J103" s="172">
        <v>114460</v>
      </c>
      <c r="K103" s="172">
        <v>0</v>
      </c>
      <c r="L103" s="172">
        <v>114460</v>
      </c>
      <c r="M103" s="172">
        <v>0</v>
      </c>
      <c r="N103" s="172">
        <v>0</v>
      </c>
      <c r="O103" s="172">
        <v>0</v>
      </c>
      <c r="P103" s="172">
        <v>0</v>
      </c>
      <c r="Q103" s="172">
        <v>0</v>
      </c>
      <c r="R103" s="172">
        <v>0</v>
      </c>
      <c r="S103" s="172">
        <v>0</v>
      </c>
      <c r="T103" s="206">
        <v>0</v>
      </c>
      <c r="U103" s="206"/>
      <c r="V103" s="172">
        <v>0</v>
      </c>
      <c r="W103" s="172">
        <v>0</v>
      </c>
    </row>
    <row r="104" spans="1:23" ht="12.75" customHeight="1">
      <c r="A104" s="207"/>
      <c r="B104" s="207"/>
      <c r="C104" s="207"/>
      <c r="D104" s="205"/>
      <c r="E104" s="205"/>
      <c r="F104" s="205" t="s">
        <v>130</v>
      </c>
      <c r="G104" s="205"/>
      <c r="H104" s="172">
        <v>1964622</v>
      </c>
      <c r="I104" s="172">
        <v>1964622</v>
      </c>
      <c r="J104" s="172">
        <v>1964622</v>
      </c>
      <c r="K104" s="172">
        <v>0</v>
      </c>
      <c r="L104" s="172">
        <v>1964622</v>
      </c>
      <c r="M104" s="172">
        <v>0</v>
      </c>
      <c r="N104" s="172">
        <v>0</v>
      </c>
      <c r="O104" s="172">
        <v>0</v>
      </c>
      <c r="P104" s="172">
        <v>0</v>
      </c>
      <c r="Q104" s="172">
        <v>0</v>
      </c>
      <c r="R104" s="172">
        <v>0</v>
      </c>
      <c r="S104" s="172">
        <v>0</v>
      </c>
      <c r="T104" s="206">
        <v>0</v>
      </c>
      <c r="U104" s="206"/>
      <c r="V104" s="172">
        <v>0</v>
      </c>
      <c r="W104" s="172">
        <v>0</v>
      </c>
    </row>
    <row r="105" spans="1:23" ht="12.75" customHeight="1">
      <c r="A105" s="207" t="s">
        <v>92</v>
      </c>
      <c r="B105" s="207" t="s">
        <v>509</v>
      </c>
      <c r="C105" s="207" t="s">
        <v>92</v>
      </c>
      <c r="D105" s="205" t="s">
        <v>15</v>
      </c>
      <c r="E105" s="205"/>
      <c r="F105" s="205" t="s">
        <v>133</v>
      </c>
      <c r="G105" s="205"/>
      <c r="H105" s="172">
        <v>5309314</v>
      </c>
      <c r="I105" s="172">
        <v>2086814</v>
      </c>
      <c r="J105" s="172">
        <v>2086814</v>
      </c>
      <c r="K105" s="172">
        <v>0</v>
      </c>
      <c r="L105" s="172">
        <v>2086814</v>
      </c>
      <c r="M105" s="172">
        <v>0</v>
      </c>
      <c r="N105" s="172">
        <v>0</v>
      </c>
      <c r="O105" s="172">
        <v>0</v>
      </c>
      <c r="P105" s="172">
        <v>0</v>
      </c>
      <c r="Q105" s="172">
        <v>0</v>
      </c>
      <c r="R105" s="172">
        <v>3222500</v>
      </c>
      <c r="S105" s="172">
        <v>0</v>
      </c>
      <c r="T105" s="206">
        <v>0</v>
      </c>
      <c r="U105" s="206"/>
      <c r="V105" s="172">
        <v>3222500</v>
      </c>
      <c r="W105" s="172">
        <v>0</v>
      </c>
    </row>
    <row r="106" spans="1:23" ht="12.75" customHeight="1">
      <c r="A106" s="207"/>
      <c r="B106" s="207"/>
      <c r="C106" s="207"/>
      <c r="D106" s="205"/>
      <c r="E106" s="205"/>
      <c r="F106" s="205" t="s">
        <v>132</v>
      </c>
      <c r="G106" s="205"/>
      <c r="H106" s="172">
        <v>-15500</v>
      </c>
      <c r="I106" s="172">
        <v>-15500</v>
      </c>
      <c r="J106" s="172">
        <v>-15500</v>
      </c>
      <c r="K106" s="172">
        <v>0</v>
      </c>
      <c r="L106" s="172">
        <v>-15500</v>
      </c>
      <c r="M106" s="172">
        <v>0</v>
      </c>
      <c r="N106" s="172">
        <v>0</v>
      </c>
      <c r="O106" s="172">
        <v>0</v>
      </c>
      <c r="P106" s="172">
        <v>0</v>
      </c>
      <c r="Q106" s="172">
        <v>0</v>
      </c>
      <c r="R106" s="172">
        <v>0</v>
      </c>
      <c r="S106" s="172">
        <v>0</v>
      </c>
      <c r="T106" s="206">
        <v>0</v>
      </c>
      <c r="U106" s="206"/>
      <c r="V106" s="172">
        <v>0</v>
      </c>
      <c r="W106" s="172">
        <v>0</v>
      </c>
    </row>
    <row r="107" spans="1:23" ht="12.75" customHeight="1">
      <c r="A107" s="207"/>
      <c r="B107" s="207"/>
      <c r="C107" s="207"/>
      <c r="D107" s="205"/>
      <c r="E107" s="205"/>
      <c r="F107" s="205" t="s">
        <v>131</v>
      </c>
      <c r="G107" s="205"/>
      <c r="H107" s="172">
        <v>0</v>
      </c>
      <c r="I107" s="172">
        <v>0</v>
      </c>
      <c r="J107" s="172">
        <v>0</v>
      </c>
      <c r="K107" s="172">
        <v>0</v>
      </c>
      <c r="L107" s="172">
        <v>0</v>
      </c>
      <c r="M107" s="172">
        <v>0</v>
      </c>
      <c r="N107" s="172">
        <v>0</v>
      </c>
      <c r="O107" s="172">
        <v>0</v>
      </c>
      <c r="P107" s="172">
        <v>0</v>
      </c>
      <c r="Q107" s="172">
        <v>0</v>
      </c>
      <c r="R107" s="172">
        <v>0</v>
      </c>
      <c r="S107" s="172">
        <v>0</v>
      </c>
      <c r="T107" s="206">
        <v>0</v>
      </c>
      <c r="U107" s="206"/>
      <c r="V107" s="172">
        <v>0</v>
      </c>
      <c r="W107" s="172">
        <v>0</v>
      </c>
    </row>
    <row r="108" spans="1:23" ht="12.75" customHeight="1">
      <c r="A108" s="207"/>
      <c r="B108" s="207"/>
      <c r="C108" s="207"/>
      <c r="D108" s="205"/>
      <c r="E108" s="205"/>
      <c r="F108" s="205" t="s">
        <v>130</v>
      </c>
      <c r="G108" s="205"/>
      <c r="H108" s="172">
        <v>5293814</v>
      </c>
      <c r="I108" s="172">
        <v>2071314</v>
      </c>
      <c r="J108" s="172">
        <v>2071314</v>
      </c>
      <c r="K108" s="172">
        <v>0</v>
      </c>
      <c r="L108" s="172">
        <v>2071314</v>
      </c>
      <c r="M108" s="172">
        <v>0</v>
      </c>
      <c r="N108" s="172">
        <v>0</v>
      </c>
      <c r="O108" s="172">
        <v>0</v>
      </c>
      <c r="P108" s="172">
        <v>0</v>
      </c>
      <c r="Q108" s="172">
        <v>0</v>
      </c>
      <c r="R108" s="172">
        <v>3222500</v>
      </c>
      <c r="S108" s="172">
        <v>0</v>
      </c>
      <c r="T108" s="206">
        <v>0</v>
      </c>
      <c r="U108" s="206"/>
      <c r="V108" s="172">
        <v>3222500</v>
      </c>
      <c r="W108" s="172">
        <v>0</v>
      </c>
    </row>
    <row r="109" spans="1:23" ht="12.75" customHeight="1">
      <c r="A109" s="207" t="s">
        <v>16</v>
      </c>
      <c r="B109" s="207" t="s">
        <v>92</v>
      </c>
      <c r="C109" s="207" t="s">
        <v>92</v>
      </c>
      <c r="D109" s="205" t="s">
        <v>17</v>
      </c>
      <c r="E109" s="205"/>
      <c r="F109" s="205" t="s">
        <v>133</v>
      </c>
      <c r="G109" s="205"/>
      <c r="H109" s="172">
        <v>29468304.77</v>
      </c>
      <c r="I109" s="172">
        <v>27044847.77</v>
      </c>
      <c r="J109" s="172">
        <v>24027244</v>
      </c>
      <c r="K109" s="172">
        <v>17785024</v>
      </c>
      <c r="L109" s="172">
        <v>6242220</v>
      </c>
      <c r="M109" s="172">
        <v>0</v>
      </c>
      <c r="N109" s="172">
        <v>77401</v>
      </c>
      <c r="O109" s="172">
        <v>2940202.77</v>
      </c>
      <c r="P109" s="172">
        <v>0</v>
      </c>
      <c r="Q109" s="172">
        <v>0</v>
      </c>
      <c r="R109" s="172">
        <v>2423457</v>
      </c>
      <c r="S109" s="172">
        <v>2423457</v>
      </c>
      <c r="T109" s="206">
        <v>0</v>
      </c>
      <c r="U109" s="206"/>
      <c r="V109" s="172">
        <v>0</v>
      </c>
      <c r="W109" s="172">
        <v>0</v>
      </c>
    </row>
    <row r="110" spans="1:23" ht="12.75" customHeight="1">
      <c r="A110" s="207"/>
      <c r="B110" s="207"/>
      <c r="C110" s="207"/>
      <c r="D110" s="205"/>
      <c r="E110" s="205"/>
      <c r="F110" s="205" t="s">
        <v>132</v>
      </c>
      <c r="G110" s="205"/>
      <c r="H110" s="172">
        <v>-32552</v>
      </c>
      <c r="I110" s="172">
        <v>-32552</v>
      </c>
      <c r="J110" s="172">
        <v>-12552</v>
      </c>
      <c r="K110" s="172">
        <v>-10420</v>
      </c>
      <c r="L110" s="172">
        <v>-2132</v>
      </c>
      <c r="M110" s="172">
        <v>0</v>
      </c>
      <c r="N110" s="172">
        <v>0</v>
      </c>
      <c r="O110" s="172">
        <v>-20000</v>
      </c>
      <c r="P110" s="172">
        <v>0</v>
      </c>
      <c r="Q110" s="172">
        <v>0</v>
      </c>
      <c r="R110" s="172">
        <v>0</v>
      </c>
      <c r="S110" s="172">
        <v>0</v>
      </c>
      <c r="T110" s="206">
        <v>0</v>
      </c>
      <c r="U110" s="206"/>
      <c r="V110" s="172">
        <v>0</v>
      </c>
      <c r="W110" s="172">
        <v>0</v>
      </c>
    </row>
    <row r="111" spans="1:23" ht="12.75" customHeight="1">
      <c r="A111" s="207"/>
      <c r="B111" s="207"/>
      <c r="C111" s="207"/>
      <c r="D111" s="205"/>
      <c r="E111" s="205"/>
      <c r="F111" s="205" t="s">
        <v>131</v>
      </c>
      <c r="G111" s="205"/>
      <c r="H111" s="172">
        <v>935321</v>
      </c>
      <c r="I111" s="172">
        <v>805319</v>
      </c>
      <c r="J111" s="172">
        <v>753591</v>
      </c>
      <c r="K111" s="172">
        <v>303218</v>
      </c>
      <c r="L111" s="172">
        <v>450373</v>
      </c>
      <c r="M111" s="172">
        <v>0</v>
      </c>
      <c r="N111" s="172">
        <v>31728</v>
      </c>
      <c r="O111" s="172">
        <v>20000</v>
      </c>
      <c r="P111" s="172">
        <v>0</v>
      </c>
      <c r="Q111" s="172">
        <v>0</v>
      </c>
      <c r="R111" s="172">
        <v>130002</v>
      </c>
      <c r="S111" s="172">
        <v>130002</v>
      </c>
      <c r="T111" s="206">
        <v>0</v>
      </c>
      <c r="U111" s="206"/>
      <c r="V111" s="172">
        <v>0</v>
      </c>
      <c r="W111" s="172">
        <v>0</v>
      </c>
    </row>
    <row r="112" spans="1:23" ht="12.75" customHeight="1">
      <c r="A112" s="207"/>
      <c r="B112" s="207"/>
      <c r="C112" s="207"/>
      <c r="D112" s="205"/>
      <c r="E112" s="205"/>
      <c r="F112" s="205" t="s">
        <v>130</v>
      </c>
      <c r="G112" s="205"/>
      <c r="H112" s="172">
        <v>30371073.77</v>
      </c>
      <c r="I112" s="172">
        <v>27817614.77</v>
      </c>
      <c r="J112" s="172">
        <v>24768283</v>
      </c>
      <c r="K112" s="172">
        <v>18077822</v>
      </c>
      <c r="L112" s="172">
        <v>6690461</v>
      </c>
      <c r="M112" s="172">
        <v>0</v>
      </c>
      <c r="N112" s="172">
        <v>109129</v>
      </c>
      <c r="O112" s="172">
        <v>2940202.77</v>
      </c>
      <c r="P112" s="172">
        <v>0</v>
      </c>
      <c r="Q112" s="172">
        <v>0</v>
      </c>
      <c r="R112" s="172">
        <v>2553459</v>
      </c>
      <c r="S112" s="172">
        <v>2553459</v>
      </c>
      <c r="T112" s="206">
        <v>0</v>
      </c>
      <c r="U112" s="206"/>
      <c r="V112" s="172">
        <v>0</v>
      </c>
      <c r="W112" s="172">
        <v>0</v>
      </c>
    </row>
    <row r="113" spans="1:23" ht="12.75" customHeight="1">
      <c r="A113" s="207" t="s">
        <v>92</v>
      </c>
      <c r="B113" s="207" t="s">
        <v>253</v>
      </c>
      <c r="C113" s="207" t="s">
        <v>92</v>
      </c>
      <c r="D113" s="205" t="s">
        <v>254</v>
      </c>
      <c r="E113" s="205"/>
      <c r="F113" s="205" t="s">
        <v>133</v>
      </c>
      <c r="G113" s="205"/>
      <c r="H113" s="172">
        <v>26157459.77</v>
      </c>
      <c r="I113" s="172">
        <v>25490757.77</v>
      </c>
      <c r="J113" s="172">
        <v>22474704</v>
      </c>
      <c r="K113" s="172">
        <v>16744878</v>
      </c>
      <c r="L113" s="172">
        <v>5729826</v>
      </c>
      <c r="M113" s="172">
        <v>0</v>
      </c>
      <c r="N113" s="172">
        <v>75851</v>
      </c>
      <c r="O113" s="172">
        <v>2940202.77</v>
      </c>
      <c r="P113" s="172">
        <v>0</v>
      </c>
      <c r="Q113" s="172">
        <v>0</v>
      </c>
      <c r="R113" s="172">
        <v>666702</v>
      </c>
      <c r="S113" s="172">
        <v>666702</v>
      </c>
      <c r="T113" s="206">
        <v>0</v>
      </c>
      <c r="U113" s="206"/>
      <c r="V113" s="172">
        <v>0</v>
      </c>
      <c r="W113" s="172">
        <v>0</v>
      </c>
    </row>
    <row r="114" spans="1:23" ht="12.75" customHeight="1">
      <c r="A114" s="207"/>
      <c r="B114" s="207"/>
      <c r="C114" s="207"/>
      <c r="D114" s="205"/>
      <c r="E114" s="205"/>
      <c r="F114" s="205" t="s">
        <v>132</v>
      </c>
      <c r="G114" s="205"/>
      <c r="H114" s="172">
        <v>-22400</v>
      </c>
      <c r="I114" s="172">
        <v>-22400</v>
      </c>
      <c r="J114" s="172">
        <v>-2400</v>
      </c>
      <c r="K114" s="172">
        <v>-1500</v>
      </c>
      <c r="L114" s="172">
        <v>-900</v>
      </c>
      <c r="M114" s="172">
        <v>0</v>
      </c>
      <c r="N114" s="172">
        <v>0</v>
      </c>
      <c r="O114" s="172">
        <v>-20000</v>
      </c>
      <c r="P114" s="172">
        <v>0</v>
      </c>
      <c r="Q114" s="172">
        <v>0</v>
      </c>
      <c r="R114" s="172">
        <v>0</v>
      </c>
      <c r="S114" s="172">
        <v>0</v>
      </c>
      <c r="T114" s="206">
        <v>0</v>
      </c>
      <c r="U114" s="206"/>
      <c r="V114" s="172">
        <v>0</v>
      </c>
      <c r="W114" s="172">
        <v>0</v>
      </c>
    </row>
    <row r="115" spans="1:23" ht="12.75" customHeight="1">
      <c r="A115" s="207"/>
      <c r="B115" s="207"/>
      <c r="C115" s="207"/>
      <c r="D115" s="205"/>
      <c r="E115" s="205"/>
      <c r="F115" s="205" t="s">
        <v>131</v>
      </c>
      <c r="G115" s="205"/>
      <c r="H115" s="172">
        <v>935321</v>
      </c>
      <c r="I115" s="172">
        <v>805319</v>
      </c>
      <c r="J115" s="172">
        <v>753591</v>
      </c>
      <c r="K115" s="172">
        <v>303218</v>
      </c>
      <c r="L115" s="172">
        <v>450373</v>
      </c>
      <c r="M115" s="172">
        <v>0</v>
      </c>
      <c r="N115" s="172">
        <v>31728</v>
      </c>
      <c r="O115" s="172">
        <v>20000</v>
      </c>
      <c r="P115" s="172">
        <v>0</v>
      </c>
      <c r="Q115" s="172">
        <v>0</v>
      </c>
      <c r="R115" s="172">
        <v>130002</v>
      </c>
      <c r="S115" s="172">
        <v>130002</v>
      </c>
      <c r="T115" s="206">
        <v>0</v>
      </c>
      <c r="U115" s="206"/>
      <c r="V115" s="172">
        <v>0</v>
      </c>
      <c r="W115" s="172">
        <v>0</v>
      </c>
    </row>
    <row r="116" spans="1:23" ht="12.75" customHeight="1">
      <c r="A116" s="207"/>
      <c r="B116" s="207"/>
      <c r="C116" s="207"/>
      <c r="D116" s="205"/>
      <c r="E116" s="205"/>
      <c r="F116" s="205" t="s">
        <v>130</v>
      </c>
      <c r="G116" s="205"/>
      <c r="H116" s="172">
        <v>27070380.77</v>
      </c>
      <c r="I116" s="172">
        <v>26273676.77</v>
      </c>
      <c r="J116" s="172">
        <v>23225895</v>
      </c>
      <c r="K116" s="172">
        <v>17046596</v>
      </c>
      <c r="L116" s="172">
        <v>6179299</v>
      </c>
      <c r="M116" s="172">
        <v>0</v>
      </c>
      <c r="N116" s="172">
        <v>107579</v>
      </c>
      <c r="O116" s="172">
        <v>2940202.77</v>
      </c>
      <c r="P116" s="172">
        <v>0</v>
      </c>
      <c r="Q116" s="172">
        <v>0</v>
      </c>
      <c r="R116" s="172">
        <v>796704</v>
      </c>
      <c r="S116" s="172">
        <v>796704</v>
      </c>
      <c r="T116" s="206">
        <v>0</v>
      </c>
      <c r="U116" s="206"/>
      <c r="V116" s="172">
        <v>0</v>
      </c>
      <c r="W116" s="172">
        <v>0</v>
      </c>
    </row>
    <row r="117" spans="1:23" ht="12.75" customHeight="1">
      <c r="A117" s="207" t="s">
        <v>92</v>
      </c>
      <c r="B117" s="207" t="s">
        <v>456</v>
      </c>
      <c r="C117" s="207" t="s">
        <v>92</v>
      </c>
      <c r="D117" s="205" t="s">
        <v>457</v>
      </c>
      <c r="E117" s="205"/>
      <c r="F117" s="205" t="s">
        <v>133</v>
      </c>
      <c r="G117" s="205"/>
      <c r="H117" s="172">
        <v>10152</v>
      </c>
      <c r="I117" s="172">
        <v>10152</v>
      </c>
      <c r="J117" s="172">
        <v>10152</v>
      </c>
      <c r="K117" s="172">
        <v>8920</v>
      </c>
      <c r="L117" s="172">
        <v>1232</v>
      </c>
      <c r="M117" s="172">
        <v>0</v>
      </c>
      <c r="N117" s="172">
        <v>0</v>
      </c>
      <c r="O117" s="172">
        <v>0</v>
      </c>
      <c r="P117" s="172">
        <v>0</v>
      </c>
      <c r="Q117" s="172">
        <v>0</v>
      </c>
      <c r="R117" s="172">
        <v>0</v>
      </c>
      <c r="S117" s="172">
        <v>0</v>
      </c>
      <c r="T117" s="206">
        <v>0</v>
      </c>
      <c r="U117" s="206"/>
      <c r="V117" s="172">
        <v>0</v>
      </c>
      <c r="W117" s="172">
        <v>0</v>
      </c>
    </row>
    <row r="118" spans="1:23" ht="12.75" customHeight="1">
      <c r="A118" s="207"/>
      <c r="B118" s="207"/>
      <c r="C118" s="207"/>
      <c r="D118" s="205"/>
      <c r="E118" s="205"/>
      <c r="F118" s="205" t="s">
        <v>132</v>
      </c>
      <c r="G118" s="205"/>
      <c r="H118" s="172">
        <v>-10152</v>
      </c>
      <c r="I118" s="172">
        <v>-10152</v>
      </c>
      <c r="J118" s="172">
        <v>-10152</v>
      </c>
      <c r="K118" s="172">
        <v>-8920</v>
      </c>
      <c r="L118" s="172">
        <v>-1232</v>
      </c>
      <c r="M118" s="172">
        <v>0</v>
      </c>
      <c r="N118" s="172">
        <v>0</v>
      </c>
      <c r="O118" s="172">
        <v>0</v>
      </c>
      <c r="P118" s="172">
        <v>0</v>
      </c>
      <c r="Q118" s="172">
        <v>0</v>
      </c>
      <c r="R118" s="172">
        <v>0</v>
      </c>
      <c r="S118" s="172">
        <v>0</v>
      </c>
      <c r="T118" s="206">
        <v>0</v>
      </c>
      <c r="U118" s="206"/>
      <c r="V118" s="172">
        <v>0</v>
      </c>
      <c r="W118" s="172">
        <v>0</v>
      </c>
    </row>
    <row r="119" spans="1:23" ht="12.75" customHeight="1">
      <c r="A119" s="207"/>
      <c r="B119" s="207"/>
      <c r="C119" s="207"/>
      <c r="D119" s="205"/>
      <c r="E119" s="205"/>
      <c r="F119" s="205" t="s">
        <v>131</v>
      </c>
      <c r="G119" s="205"/>
      <c r="H119" s="172">
        <v>0</v>
      </c>
      <c r="I119" s="172">
        <v>0</v>
      </c>
      <c r="J119" s="172">
        <v>0</v>
      </c>
      <c r="K119" s="172">
        <v>0</v>
      </c>
      <c r="L119" s="172">
        <v>0</v>
      </c>
      <c r="M119" s="172">
        <v>0</v>
      </c>
      <c r="N119" s="172">
        <v>0</v>
      </c>
      <c r="O119" s="172">
        <v>0</v>
      </c>
      <c r="P119" s="172">
        <v>0</v>
      </c>
      <c r="Q119" s="172">
        <v>0</v>
      </c>
      <c r="R119" s="172">
        <v>0</v>
      </c>
      <c r="S119" s="172">
        <v>0</v>
      </c>
      <c r="T119" s="206">
        <v>0</v>
      </c>
      <c r="U119" s="206"/>
      <c r="V119" s="172">
        <v>0</v>
      </c>
      <c r="W119" s="172">
        <v>0</v>
      </c>
    </row>
    <row r="120" spans="1:23" ht="12.75" customHeight="1">
      <c r="A120" s="207"/>
      <c r="B120" s="207"/>
      <c r="C120" s="207"/>
      <c r="D120" s="205"/>
      <c r="E120" s="205"/>
      <c r="F120" s="205" t="s">
        <v>130</v>
      </c>
      <c r="G120" s="205"/>
      <c r="H120" s="172">
        <v>0</v>
      </c>
      <c r="I120" s="172">
        <v>0</v>
      </c>
      <c r="J120" s="172">
        <v>0</v>
      </c>
      <c r="K120" s="172">
        <v>0</v>
      </c>
      <c r="L120" s="172">
        <v>0</v>
      </c>
      <c r="M120" s="172">
        <v>0</v>
      </c>
      <c r="N120" s="172">
        <v>0</v>
      </c>
      <c r="O120" s="172">
        <v>0</v>
      </c>
      <c r="P120" s="172">
        <v>0</v>
      </c>
      <c r="Q120" s="172">
        <v>0</v>
      </c>
      <c r="R120" s="172">
        <v>0</v>
      </c>
      <c r="S120" s="172">
        <v>0</v>
      </c>
      <c r="T120" s="206">
        <v>0</v>
      </c>
      <c r="U120" s="206"/>
      <c r="V120" s="172">
        <v>0</v>
      </c>
      <c r="W120" s="172">
        <v>0</v>
      </c>
    </row>
    <row r="121" spans="1:23" ht="12.75" customHeight="1">
      <c r="A121" s="207" t="s">
        <v>18</v>
      </c>
      <c r="B121" s="207" t="s">
        <v>92</v>
      </c>
      <c r="C121" s="207" t="s">
        <v>92</v>
      </c>
      <c r="D121" s="205" t="s">
        <v>19</v>
      </c>
      <c r="E121" s="205"/>
      <c r="F121" s="205" t="s">
        <v>133</v>
      </c>
      <c r="G121" s="205"/>
      <c r="H121" s="172">
        <v>4080820.6</v>
      </c>
      <c r="I121" s="172">
        <v>3902690.6</v>
      </c>
      <c r="J121" s="172">
        <v>3517091.6</v>
      </c>
      <c r="K121" s="172">
        <v>2831875</v>
      </c>
      <c r="L121" s="172">
        <v>685216.6</v>
      </c>
      <c r="M121" s="172">
        <v>382599</v>
      </c>
      <c r="N121" s="172">
        <v>3000</v>
      </c>
      <c r="O121" s="172">
        <v>0</v>
      </c>
      <c r="P121" s="172">
        <v>0</v>
      </c>
      <c r="Q121" s="172">
        <v>0</v>
      </c>
      <c r="R121" s="172">
        <v>178130</v>
      </c>
      <c r="S121" s="172">
        <v>178130</v>
      </c>
      <c r="T121" s="206">
        <v>0</v>
      </c>
      <c r="U121" s="206"/>
      <c r="V121" s="172">
        <v>0</v>
      </c>
      <c r="W121" s="172">
        <v>0</v>
      </c>
    </row>
    <row r="122" spans="1:23" ht="12.75" customHeight="1">
      <c r="A122" s="207"/>
      <c r="B122" s="207"/>
      <c r="C122" s="207"/>
      <c r="D122" s="205"/>
      <c r="E122" s="205"/>
      <c r="F122" s="205" t="s">
        <v>132</v>
      </c>
      <c r="G122" s="205"/>
      <c r="H122" s="172">
        <v>-139375</v>
      </c>
      <c r="I122" s="172">
        <v>-139375</v>
      </c>
      <c r="J122" s="172">
        <v>-139375</v>
      </c>
      <c r="K122" s="172">
        <v>-117011</v>
      </c>
      <c r="L122" s="172">
        <v>-22364</v>
      </c>
      <c r="M122" s="172">
        <v>0</v>
      </c>
      <c r="N122" s="172">
        <v>0</v>
      </c>
      <c r="O122" s="172">
        <v>0</v>
      </c>
      <c r="P122" s="172">
        <v>0</v>
      </c>
      <c r="Q122" s="172">
        <v>0</v>
      </c>
      <c r="R122" s="172">
        <v>0</v>
      </c>
      <c r="S122" s="172">
        <v>0</v>
      </c>
      <c r="T122" s="206">
        <v>0</v>
      </c>
      <c r="U122" s="206"/>
      <c r="V122" s="172">
        <v>0</v>
      </c>
      <c r="W122" s="172">
        <v>0</v>
      </c>
    </row>
    <row r="123" spans="1:23" ht="12.75" customHeight="1">
      <c r="A123" s="207"/>
      <c r="B123" s="207"/>
      <c r="C123" s="207"/>
      <c r="D123" s="205"/>
      <c r="E123" s="205"/>
      <c r="F123" s="205" t="s">
        <v>131</v>
      </c>
      <c r="G123" s="205"/>
      <c r="H123" s="172">
        <v>176799</v>
      </c>
      <c r="I123" s="172">
        <v>176799</v>
      </c>
      <c r="J123" s="172">
        <v>125011</v>
      </c>
      <c r="K123" s="172">
        <v>0</v>
      </c>
      <c r="L123" s="172">
        <v>125011</v>
      </c>
      <c r="M123" s="172">
        <v>15500</v>
      </c>
      <c r="N123" s="172">
        <v>0</v>
      </c>
      <c r="O123" s="172">
        <v>36288</v>
      </c>
      <c r="P123" s="172">
        <v>0</v>
      </c>
      <c r="Q123" s="172">
        <v>0</v>
      </c>
      <c r="R123" s="172">
        <v>0</v>
      </c>
      <c r="S123" s="172">
        <v>0</v>
      </c>
      <c r="T123" s="206">
        <v>0</v>
      </c>
      <c r="U123" s="206"/>
      <c r="V123" s="172">
        <v>0</v>
      </c>
      <c r="W123" s="172">
        <v>0</v>
      </c>
    </row>
    <row r="124" spans="1:23" ht="12.75" customHeight="1">
      <c r="A124" s="207"/>
      <c r="B124" s="207"/>
      <c r="C124" s="207"/>
      <c r="D124" s="205"/>
      <c r="E124" s="205"/>
      <c r="F124" s="205" t="s">
        <v>130</v>
      </c>
      <c r="G124" s="205"/>
      <c r="H124" s="172">
        <v>4118244.6</v>
      </c>
      <c r="I124" s="172">
        <v>3940114.6</v>
      </c>
      <c r="J124" s="172">
        <v>3502727.6</v>
      </c>
      <c r="K124" s="172">
        <v>2714864</v>
      </c>
      <c r="L124" s="172">
        <v>787863.6</v>
      </c>
      <c r="M124" s="172">
        <v>398099</v>
      </c>
      <c r="N124" s="172">
        <v>3000</v>
      </c>
      <c r="O124" s="172">
        <v>36288</v>
      </c>
      <c r="P124" s="172">
        <v>0</v>
      </c>
      <c r="Q124" s="172">
        <v>0</v>
      </c>
      <c r="R124" s="172">
        <v>178130</v>
      </c>
      <c r="S124" s="172">
        <v>178130</v>
      </c>
      <c r="T124" s="206">
        <v>0</v>
      </c>
      <c r="U124" s="206"/>
      <c r="V124" s="172">
        <v>0</v>
      </c>
      <c r="W124" s="172">
        <v>0</v>
      </c>
    </row>
    <row r="125" spans="1:23" ht="12.75" customHeight="1">
      <c r="A125" s="207" t="s">
        <v>92</v>
      </c>
      <c r="B125" s="207" t="s">
        <v>302</v>
      </c>
      <c r="C125" s="207" t="s">
        <v>92</v>
      </c>
      <c r="D125" s="205" t="s">
        <v>214</v>
      </c>
      <c r="E125" s="205"/>
      <c r="F125" s="205" t="s">
        <v>133</v>
      </c>
      <c r="G125" s="205"/>
      <c r="H125" s="172">
        <v>925459</v>
      </c>
      <c r="I125" s="172">
        <v>827329</v>
      </c>
      <c r="J125" s="172">
        <v>444730</v>
      </c>
      <c r="K125" s="172">
        <v>254103</v>
      </c>
      <c r="L125" s="172">
        <v>190627</v>
      </c>
      <c r="M125" s="172">
        <v>382599</v>
      </c>
      <c r="N125" s="172">
        <v>0</v>
      </c>
      <c r="O125" s="172">
        <v>0</v>
      </c>
      <c r="P125" s="172">
        <v>0</v>
      </c>
      <c r="Q125" s="172">
        <v>0</v>
      </c>
      <c r="R125" s="172">
        <v>98130</v>
      </c>
      <c r="S125" s="172">
        <v>98130</v>
      </c>
      <c r="T125" s="206">
        <v>0</v>
      </c>
      <c r="U125" s="206"/>
      <c r="V125" s="172">
        <v>0</v>
      </c>
      <c r="W125" s="172">
        <v>0</v>
      </c>
    </row>
    <row r="126" spans="1:23" ht="12.75" customHeight="1">
      <c r="A126" s="207"/>
      <c r="B126" s="207"/>
      <c r="C126" s="207"/>
      <c r="D126" s="205"/>
      <c r="E126" s="205"/>
      <c r="F126" s="205" t="s">
        <v>132</v>
      </c>
      <c r="G126" s="205"/>
      <c r="H126" s="172">
        <v>-61223</v>
      </c>
      <c r="I126" s="172">
        <v>-61223</v>
      </c>
      <c r="J126" s="172">
        <v>-61223</v>
      </c>
      <c r="K126" s="172">
        <v>-46859</v>
      </c>
      <c r="L126" s="172">
        <v>-14364</v>
      </c>
      <c r="M126" s="172">
        <v>0</v>
      </c>
      <c r="N126" s="172">
        <v>0</v>
      </c>
      <c r="O126" s="172">
        <v>0</v>
      </c>
      <c r="P126" s="172">
        <v>0</v>
      </c>
      <c r="Q126" s="172">
        <v>0</v>
      </c>
      <c r="R126" s="172">
        <v>0</v>
      </c>
      <c r="S126" s="172">
        <v>0</v>
      </c>
      <c r="T126" s="206">
        <v>0</v>
      </c>
      <c r="U126" s="206"/>
      <c r="V126" s="172">
        <v>0</v>
      </c>
      <c r="W126" s="172">
        <v>0</v>
      </c>
    </row>
    <row r="127" spans="1:23" ht="12.75" customHeight="1">
      <c r="A127" s="207"/>
      <c r="B127" s="207"/>
      <c r="C127" s="207"/>
      <c r="D127" s="205"/>
      <c r="E127" s="205"/>
      <c r="F127" s="205" t="s">
        <v>131</v>
      </c>
      <c r="G127" s="205"/>
      <c r="H127" s="172">
        <v>98647</v>
      </c>
      <c r="I127" s="172">
        <v>98647</v>
      </c>
      <c r="J127" s="172">
        <v>46859</v>
      </c>
      <c r="K127" s="172">
        <v>0</v>
      </c>
      <c r="L127" s="172">
        <v>46859</v>
      </c>
      <c r="M127" s="172">
        <v>15500</v>
      </c>
      <c r="N127" s="172">
        <v>0</v>
      </c>
      <c r="O127" s="172">
        <v>36288</v>
      </c>
      <c r="P127" s="172">
        <v>0</v>
      </c>
      <c r="Q127" s="172">
        <v>0</v>
      </c>
      <c r="R127" s="172">
        <v>0</v>
      </c>
      <c r="S127" s="172">
        <v>0</v>
      </c>
      <c r="T127" s="206">
        <v>0</v>
      </c>
      <c r="U127" s="206"/>
      <c r="V127" s="172">
        <v>0</v>
      </c>
      <c r="W127" s="172">
        <v>0</v>
      </c>
    </row>
    <row r="128" spans="1:23" ht="12.75" customHeight="1">
      <c r="A128" s="207"/>
      <c r="B128" s="207"/>
      <c r="C128" s="207"/>
      <c r="D128" s="205"/>
      <c r="E128" s="205"/>
      <c r="F128" s="205" t="s">
        <v>130</v>
      </c>
      <c r="G128" s="205"/>
      <c r="H128" s="172">
        <v>962883</v>
      </c>
      <c r="I128" s="172">
        <v>864753</v>
      </c>
      <c r="J128" s="172">
        <v>430366</v>
      </c>
      <c r="K128" s="172">
        <v>207244</v>
      </c>
      <c r="L128" s="172">
        <v>223122</v>
      </c>
      <c r="M128" s="172">
        <v>398099</v>
      </c>
      <c r="N128" s="172">
        <v>0</v>
      </c>
      <c r="O128" s="172">
        <v>36288</v>
      </c>
      <c r="P128" s="172">
        <v>0</v>
      </c>
      <c r="Q128" s="172">
        <v>0</v>
      </c>
      <c r="R128" s="172">
        <v>98130</v>
      </c>
      <c r="S128" s="172">
        <v>98130</v>
      </c>
      <c r="T128" s="206">
        <v>0</v>
      </c>
      <c r="U128" s="206"/>
      <c r="V128" s="172">
        <v>0</v>
      </c>
      <c r="W128" s="172">
        <v>0</v>
      </c>
    </row>
    <row r="129" spans="1:23" ht="12.75" customHeight="1">
      <c r="A129" s="207" t="s">
        <v>92</v>
      </c>
      <c r="B129" s="207" t="s">
        <v>510</v>
      </c>
      <c r="C129" s="207" t="s">
        <v>92</v>
      </c>
      <c r="D129" s="205" t="s">
        <v>511</v>
      </c>
      <c r="E129" s="205"/>
      <c r="F129" s="205" t="s">
        <v>133</v>
      </c>
      <c r="G129" s="205"/>
      <c r="H129" s="172">
        <v>784926.6</v>
      </c>
      <c r="I129" s="172">
        <v>784926.6</v>
      </c>
      <c r="J129" s="172">
        <v>784926.6</v>
      </c>
      <c r="K129" s="172">
        <v>576027</v>
      </c>
      <c r="L129" s="172">
        <v>208899.6</v>
      </c>
      <c r="M129" s="172">
        <v>0</v>
      </c>
      <c r="N129" s="172">
        <v>0</v>
      </c>
      <c r="O129" s="172">
        <v>0</v>
      </c>
      <c r="P129" s="172">
        <v>0</v>
      </c>
      <c r="Q129" s="172">
        <v>0</v>
      </c>
      <c r="R129" s="172">
        <v>0</v>
      </c>
      <c r="S129" s="172">
        <v>0</v>
      </c>
      <c r="T129" s="206">
        <v>0</v>
      </c>
      <c r="U129" s="206"/>
      <c r="V129" s="172">
        <v>0</v>
      </c>
      <c r="W129" s="172">
        <v>0</v>
      </c>
    </row>
    <row r="130" spans="1:23" ht="12.75" customHeight="1">
      <c r="A130" s="207"/>
      <c r="B130" s="207"/>
      <c r="C130" s="207"/>
      <c r="D130" s="205"/>
      <c r="E130" s="205"/>
      <c r="F130" s="205" t="s">
        <v>132</v>
      </c>
      <c r="G130" s="205"/>
      <c r="H130" s="172">
        <v>-78152</v>
      </c>
      <c r="I130" s="172">
        <v>-78152</v>
      </c>
      <c r="J130" s="172">
        <v>-78152</v>
      </c>
      <c r="K130" s="172">
        <v>-70152</v>
      </c>
      <c r="L130" s="172">
        <v>-8000</v>
      </c>
      <c r="M130" s="172">
        <v>0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0</v>
      </c>
      <c r="T130" s="206">
        <v>0</v>
      </c>
      <c r="U130" s="206"/>
      <c r="V130" s="172">
        <v>0</v>
      </c>
      <c r="W130" s="172">
        <v>0</v>
      </c>
    </row>
    <row r="131" spans="1:23" ht="12.75" customHeight="1">
      <c r="A131" s="207"/>
      <c r="B131" s="207"/>
      <c r="C131" s="207"/>
      <c r="D131" s="205"/>
      <c r="E131" s="205"/>
      <c r="F131" s="205" t="s">
        <v>131</v>
      </c>
      <c r="G131" s="205"/>
      <c r="H131" s="172">
        <v>78152</v>
      </c>
      <c r="I131" s="172">
        <v>78152</v>
      </c>
      <c r="J131" s="172">
        <v>78152</v>
      </c>
      <c r="K131" s="172">
        <v>0</v>
      </c>
      <c r="L131" s="172">
        <v>78152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2">
        <v>0</v>
      </c>
      <c r="T131" s="206">
        <v>0</v>
      </c>
      <c r="U131" s="206"/>
      <c r="V131" s="172">
        <v>0</v>
      </c>
      <c r="W131" s="172">
        <v>0</v>
      </c>
    </row>
    <row r="132" spans="1:23" ht="12.75" customHeight="1">
      <c r="A132" s="207"/>
      <c r="B132" s="207"/>
      <c r="C132" s="207"/>
      <c r="D132" s="205"/>
      <c r="E132" s="205"/>
      <c r="F132" s="205" t="s">
        <v>130</v>
      </c>
      <c r="G132" s="205"/>
      <c r="H132" s="172">
        <v>784926.6</v>
      </c>
      <c r="I132" s="172">
        <v>784926.6</v>
      </c>
      <c r="J132" s="172">
        <v>784926.6</v>
      </c>
      <c r="K132" s="172">
        <v>505875</v>
      </c>
      <c r="L132" s="172">
        <v>279051.6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0</v>
      </c>
      <c r="T132" s="206">
        <v>0</v>
      </c>
      <c r="U132" s="206"/>
      <c r="V132" s="172">
        <v>0</v>
      </c>
      <c r="W132" s="172">
        <v>0</v>
      </c>
    </row>
    <row r="133" spans="1:23" ht="12.75">
      <c r="A133" s="207" t="s">
        <v>20</v>
      </c>
      <c r="B133" s="207" t="s">
        <v>92</v>
      </c>
      <c r="C133" s="207" t="s">
        <v>92</v>
      </c>
      <c r="D133" s="205" t="s">
        <v>21</v>
      </c>
      <c r="E133" s="205"/>
      <c r="F133" s="205" t="s">
        <v>133</v>
      </c>
      <c r="G133" s="205"/>
      <c r="H133" s="172">
        <v>10994456.73</v>
      </c>
      <c r="I133" s="172">
        <v>9673177.63</v>
      </c>
      <c r="J133" s="172">
        <v>9406553.63</v>
      </c>
      <c r="K133" s="172">
        <v>7622382</v>
      </c>
      <c r="L133" s="172">
        <v>1784171.63</v>
      </c>
      <c r="M133" s="172">
        <v>0</v>
      </c>
      <c r="N133" s="172">
        <v>266624</v>
      </c>
      <c r="O133" s="172">
        <v>0</v>
      </c>
      <c r="P133" s="172">
        <v>0</v>
      </c>
      <c r="Q133" s="172">
        <v>0</v>
      </c>
      <c r="R133" s="172">
        <v>1321279.1</v>
      </c>
      <c r="S133" s="172">
        <v>1321279.1</v>
      </c>
      <c r="T133" s="206">
        <v>0</v>
      </c>
      <c r="U133" s="206"/>
      <c r="V133" s="172">
        <v>0</v>
      </c>
      <c r="W133" s="172">
        <v>0</v>
      </c>
    </row>
    <row r="134" spans="1:23" ht="12.75">
      <c r="A134" s="207"/>
      <c r="B134" s="207"/>
      <c r="C134" s="207"/>
      <c r="D134" s="205"/>
      <c r="E134" s="205"/>
      <c r="F134" s="205" t="s">
        <v>132</v>
      </c>
      <c r="G134" s="205"/>
      <c r="H134" s="172">
        <v>-142589</v>
      </c>
      <c r="I134" s="172">
        <v>-142589</v>
      </c>
      <c r="J134" s="172">
        <v>-142548</v>
      </c>
      <c r="K134" s="172">
        <v>-104995</v>
      </c>
      <c r="L134" s="172">
        <v>-37553</v>
      </c>
      <c r="M134" s="172">
        <v>0</v>
      </c>
      <c r="N134" s="172">
        <v>-41</v>
      </c>
      <c r="O134" s="172">
        <v>0</v>
      </c>
      <c r="P134" s="172">
        <v>0</v>
      </c>
      <c r="Q134" s="172">
        <v>0</v>
      </c>
      <c r="R134" s="172">
        <v>0</v>
      </c>
      <c r="S134" s="172">
        <v>0</v>
      </c>
      <c r="T134" s="206">
        <v>0</v>
      </c>
      <c r="U134" s="206"/>
      <c r="V134" s="172">
        <v>0</v>
      </c>
      <c r="W134" s="172">
        <v>0</v>
      </c>
    </row>
    <row r="135" spans="1:23" ht="12.75">
      <c r="A135" s="207"/>
      <c r="B135" s="207"/>
      <c r="C135" s="207"/>
      <c r="D135" s="205"/>
      <c r="E135" s="205"/>
      <c r="F135" s="205" t="s">
        <v>131</v>
      </c>
      <c r="G135" s="205"/>
      <c r="H135" s="172">
        <v>25395</v>
      </c>
      <c r="I135" s="172">
        <v>25395</v>
      </c>
      <c r="J135" s="172">
        <v>24395</v>
      </c>
      <c r="K135" s="172">
        <v>12572</v>
      </c>
      <c r="L135" s="172">
        <v>11823</v>
      </c>
      <c r="M135" s="172">
        <v>0</v>
      </c>
      <c r="N135" s="172">
        <v>1000</v>
      </c>
      <c r="O135" s="172">
        <v>0</v>
      </c>
      <c r="P135" s="172">
        <v>0</v>
      </c>
      <c r="Q135" s="172">
        <v>0</v>
      </c>
      <c r="R135" s="172">
        <v>0</v>
      </c>
      <c r="S135" s="172">
        <v>0</v>
      </c>
      <c r="T135" s="206">
        <v>0</v>
      </c>
      <c r="U135" s="206"/>
      <c r="V135" s="172">
        <v>0</v>
      </c>
      <c r="W135" s="172">
        <v>0</v>
      </c>
    </row>
    <row r="136" spans="1:23" ht="12.75">
      <c r="A136" s="207"/>
      <c r="B136" s="207"/>
      <c r="C136" s="207"/>
      <c r="D136" s="205"/>
      <c r="E136" s="205"/>
      <c r="F136" s="205" t="s">
        <v>130</v>
      </c>
      <c r="G136" s="205"/>
      <c r="H136" s="172">
        <v>10877262.73</v>
      </c>
      <c r="I136" s="172">
        <v>9555983.63</v>
      </c>
      <c r="J136" s="172">
        <v>9288400.63</v>
      </c>
      <c r="K136" s="172">
        <v>7529959</v>
      </c>
      <c r="L136" s="172">
        <v>1758441.63</v>
      </c>
      <c r="M136" s="172">
        <v>0</v>
      </c>
      <c r="N136" s="172">
        <v>267583</v>
      </c>
      <c r="O136" s="172">
        <v>0</v>
      </c>
      <c r="P136" s="172">
        <v>0</v>
      </c>
      <c r="Q136" s="172">
        <v>0</v>
      </c>
      <c r="R136" s="172">
        <v>1321279.1</v>
      </c>
      <c r="S136" s="172">
        <v>1321279.1</v>
      </c>
      <c r="T136" s="206">
        <v>0</v>
      </c>
      <c r="U136" s="206"/>
      <c r="V136" s="172">
        <v>0</v>
      </c>
      <c r="W136" s="172">
        <v>0</v>
      </c>
    </row>
    <row r="137" spans="1:23" ht="12.75">
      <c r="A137" s="207" t="s">
        <v>92</v>
      </c>
      <c r="B137" s="207" t="s">
        <v>22</v>
      </c>
      <c r="C137" s="207" t="s">
        <v>92</v>
      </c>
      <c r="D137" s="205" t="s">
        <v>23</v>
      </c>
      <c r="E137" s="205"/>
      <c r="F137" s="205" t="s">
        <v>133</v>
      </c>
      <c r="G137" s="205"/>
      <c r="H137" s="172">
        <v>6910561</v>
      </c>
      <c r="I137" s="172">
        <v>6452687.63</v>
      </c>
      <c r="J137" s="172">
        <v>6295575.63</v>
      </c>
      <c r="K137" s="172">
        <v>5005726</v>
      </c>
      <c r="L137" s="172">
        <v>1289849.63</v>
      </c>
      <c r="M137" s="172">
        <v>0</v>
      </c>
      <c r="N137" s="172">
        <v>157112</v>
      </c>
      <c r="O137" s="172">
        <v>0</v>
      </c>
      <c r="P137" s="172">
        <v>0</v>
      </c>
      <c r="Q137" s="172">
        <v>0</v>
      </c>
      <c r="R137" s="172">
        <v>457873.37</v>
      </c>
      <c r="S137" s="172">
        <v>457873.37</v>
      </c>
      <c r="T137" s="206">
        <v>0</v>
      </c>
      <c r="U137" s="206"/>
      <c r="V137" s="172">
        <v>0</v>
      </c>
      <c r="W137" s="172">
        <v>0</v>
      </c>
    </row>
    <row r="138" spans="1:23" ht="12.75">
      <c r="A138" s="207"/>
      <c r="B138" s="207"/>
      <c r="C138" s="207"/>
      <c r="D138" s="205"/>
      <c r="E138" s="205"/>
      <c r="F138" s="205" t="s">
        <v>132</v>
      </c>
      <c r="G138" s="205"/>
      <c r="H138" s="172">
        <v>-101000</v>
      </c>
      <c r="I138" s="172">
        <v>-101000</v>
      </c>
      <c r="J138" s="172">
        <v>-101000</v>
      </c>
      <c r="K138" s="172">
        <v>-101000</v>
      </c>
      <c r="L138" s="172">
        <v>0</v>
      </c>
      <c r="M138" s="172">
        <v>0</v>
      </c>
      <c r="N138" s="172">
        <v>0</v>
      </c>
      <c r="O138" s="172">
        <v>0</v>
      </c>
      <c r="P138" s="172">
        <v>0</v>
      </c>
      <c r="Q138" s="172">
        <v>0</v>
      </c>
      <c r="R138" s="172">
        <v>0</v>
      </c>
      <c r="S138" s="172">
        <v>0</v>
      </c>
      <c r="T138" s="206">
        <v>0</v>
      </c>
      <c r="U138" s="206"/>
      <c r="V138" s="172">
        <v>0</v>
      </c>
      <c r="W138" s="172">
        <v>0</v>
      </c>
    </row>
    <row r="139" spans="1:23" ht="12.75">
      <c r="A139" s="207"/>
      <c r="B139" s="207"/>
      <c r="C139" s="207"/>
      <c r="D139" s="205"/>
      <c r="E139" s="205"/>
      <c r="F139" s="205" t="s">
        <v>131</v>
      </c>
      <c r="G139" s="205"/>
      <c r="H139" s="172">
        <v>1000</v>
      </c>
      <c r="I139" s="172">
        <v>1000</v>
      </c>
      <c r="J139" s="172">
        <v>0</v>
      </c>
      <c r="K139" s="172">
        <v>0</v>
      </c>
      <c r="L139" s="172">
        <v>0</v>
      </c>
      <c r="M139" s="172">
        <v>0</v>
      </c>
      <c r="N139" s="172">
        <v>1000</v>
      </c>
      <c r="O139" s="172">
        <v>0</v>
      </c>
      <c r="P139" s="172">
        <v>0</v>
      </c>
      <c r="Q139" s="172">
        <v>0</v>
      </c>
      <c r="R139" s="172">
        <v>0</v>
      </c>
      <c r="S139" s="172">
        <v>0</v>
      </c>
      <c r="T139" s="206">
        <v>0</v>
      </c>
      <c r="U139" s="206"/>
      <c r="V139" s="172">
        <v>0</v>
      </c>
      <c r="W139" s="172">
        <v>0</v>
      </c>
    </row>
    <row r="140" spans="1:23" ht="12.75">
      <c r="A140" s="207"/>
      <c r="B140" s="207"/>
      <c r="C140" s="207"/>
      <c r="D140" s="205"/>
      <c r="E140" s="205"/>
      <c r="F140" s="205" t="s">
        <v>130</v>
      </c>
      <c r="G140" s="205"/>
      <c r="H140" s="172">
        <v>6810561</v>
      </c>
      <c r="I140" s="172">
        <v>6352687.63</v>
      </c>
      <c r="J140" s="172">
        <v>6194575.63</v>
      </c>
      <c r="K140" s="172">
        <v>4904726</v>
      </c>
      <c r="L140" s="172">
        <v>1289849.63</v>
      </c>
      <c r="M140" s="172">
        <v>0</v>
      </c>
      <c r="N140" s="172">
        <v>158112</v>
      </c>
      <c r="O140" s="172">
        <v>0</v>
      </c>
      <c r="P140" s="172">
        <v>0</v>
      </c>
      <c r="Q140" s="172">
        <v>0</v>
      </c>
      <c r="R140" s="172">
        <v>457873.37</v>
      </c>
      <c r="S140" s="172">
        <v>457873.37</v>
      </c>
      <c r="T140" s="206">
        <v>0</v>
      </c>
      <c r="U140" s="206"/>
      <c r="V140" s="172">
        <v>0</v>
      </c>
      <c r="W140" s="172">
        <v>0</v>
      </c>
    </row>
    <row r="141" spans="1:23" ht="12.75">
      <c r="A141" s="207" t="s">
        <v>92</v>
      </c>
      <c r="B141" s="207" t="s">
        <v>376</v>
      </c>
      <c r="C141" s="207" t="s">
        <v>92</v>
      </c>
      <c r="D141" s="205" t="s">
        <v>377</v>
      </c>
      <c r="E141" s="205"/>
      <c r="F141" s="205" t="s">
        <v>133</v>
      </c>
      <c r="G141" s="205"/>
      <c r="H141" s="172">
        <v>1294420</v>
      </c>
      <c r="I141" s="172">
        <v>1294420</v>
      </c>
      <c r="J141" s="172">
        <v>1245820</v>
      </c>
      <c r="K141" s="172">
        <v>1088020</v>
      </c>
      <c r="L141" s="172">
        <v>157800</v>
      </c>
      <c r="M141" s="172">
        <v>0</v>
      </c>
      <c r="N141" s="172">
        <v>48600</v>
      </c>
      <c r="O141" s="172">
        <v>0</v>
      </c>
      <c r="P141" s="172">
        <v>0</v>
      </c>
      <c r="Q141" s="172">
        <v>0</v>
      </c>
      <c r="R141" s="172">
        <v>0</v>
      </c>
      <c r="S141" s="172">
        <v>0</v>
      </c>
      <c r="T141" s="206">
        <v>0</v>
      </c>
      <c r="U141" s="206"/>
      <c r="V141" s="172">
        <v>0</v>
      </c>
      <c r="W141" s="172">
        <v>0</v>
      </c>
    </row>
    <row r="142" spans="1:23" ht="12.75">
      <c r="A142" s="207"/>
      <c r="B142" s="207"/>
      <c r="C142" s="207"/>
      <c r="D142" s="205"/>
      <c r="E142" s="205"/>
      <c r="F142" s="205" t="s">
        <v>132</v>
      </c>
      <c r="G142" s="205"/>
      <c r="H142" s="172">
        <v>-1700</v>
      </c>
      <c r="I142" s="172">
        <v>-1700</v>
      </c>
      <c r="J142" s="172">
        <v>-1700</v>
      </c>
      <c r="K142" s="172">
        <v>-1700</v>
      </c>
      <c r="L142" s="172">
        <v>0</v>
      </c>
      <c r="M142" s="172">
        <v>0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2">
        <v>0</v>
      </c>
      <c r="T142" s="206">
        <v>0</v>
      </c>
      <c r="U142" s="206"/>
      <c r="V142" s="172">
        <v>0</v>
      </c>
      <c r="W142" s="172">
        <v>0</v>
      </c>
    </row>
    <row r="143" spans="1:23" ht="12.75">
      <c r="A143" s="207"/>
      <c r="B143" s="207"/>
      <c r="C143" s="207"/>
      <c r="D143" s="205"/>
      <c r="E143" s="205"/>
      <c r="F143" s="205" t="s">
        <v>131</v>
      </c>
      <c r="G143" s="205"/>
      <c r="H143" s="172">
        <v>9700</v>
      </c>
      <c r="I143" s="172">
        <v>9700</v>
      </c>
      <c r="J143" s="172">
        <v>9700</v>
      </c>
      <c r="K143" s="172">
        <v>0</v>
      </c>
      <c r="L143" s="172">
        <v>9700</v>
      </c>
      <c r="M143" s="172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0</v>
      </c>
      <c r="T143" s="206">
        <v>0</v>
      </c>
      <c r="U143" s="206"/>
      <c r="V143" s="172">
        <v>0</v>
      </c>
      <c r="W143" s="172">
        <v>0</v>
      </c>
    </row>
    <row r="144" spans="1:23" ht="12.75">
      <c r="A144" s="207"/>
      <c r="B144" s="207"/>
      <c r="C144" s="207"/>
      <c r="D144" s="205"/>
      <c r="E144" s="205"/>
      <c r="F144" s="205" t="s">
        <v>130</v>
      </c>
      <c r="G144" s="205"/>
      <c r="H144" s="172">
        <v>1302420</v>
      </c>
      <c r="I144" s="172">
        <v>1302420</v>
      </c>
      <c r="J144" s="172">
        <v>1253820</v>
      </c>
      <c r="K144" s="172">
        <v>1086320</v>
      </c>
      <c r="L144" s="172">
        <v>167500</v>
      </c>
      <c r="M144" s="172">
        <v>0</v>
      </c>
      <c r="N144" s="172">
        <v>48600</v>
      </c>
      <c r="O144" s="172">
        <v>0</v>
      </c>
      <c r="P144" s="172">
        <v>0</v>
      </c>
      <c r="Q144" s="172">
        <v>0</v>
      </c>
      <c r="R144" s="172">
        <v>0</v>
      </c>
      <c r="S144" s="172">
        <v>0</v>
      </c>
      <c r="T144" s="206">
        <v>0</v>
      </c>
      <c r="U144" s="206"/>
      <c r="V144" s="172">
        <v>0</v>
      </c>
      <c r="W144" s="172">
        <v>0</v>
      </c>
    </row>
    <row r="145" spans="1:23" ht="12.75">
      <c r="A145" s="207" t="s">
        <v>92</v>
      </c>
      <c r="B145" s="207" t="s">
        <v>255</v>
      </c>
      <c r="C145" s="207" t="s">
        <v>92</v>
      </c>
      <c r="D145" s="205" t="s">
        <v>256</v>
      </c>
      <c r="E145" s="205"/>
      <c r="F145" s="205" t="s">
        <v>133</v>
      </c>
      <c r="G145" s="205"/>
      <c r="H145" s="172">
        <v>2727739.73</v>
      </c>
      <c r="I145" s="172">
        <v>1864334</v>
      </c>
      <c r="J145" s="172">
        <v>1832922</v>
      </c>
      <c r="K145" s="172">
        <v>1528636</v>
      </c>
      <c r="L145" s="172">
        <v>304286</v>
      </c>
      <c r="M145" s="172">
        <v>0</v>
      </c>
      <c r="N145" s="172">
        <v>31412</v>
      </c>
      <c r="O145" s="172">
        <v>0</v>
      </c>
      <c r="P145" s="172">
        <v>0</v>
      </c>
      <c r="Q145" s="172">
        <v>0</v>
      </c>
      <c r="R145" s="172">
        <v>863405.73</v>
      </c>
      <c r="S145" s="172">
        <v>863405.73</v>
      </c>
      <c r="T145" s="206">
        <v>0</v>
      </c>
      <c r="U145" s="206"/>
      <c r="V145" s="172">
        <v>0</v>
      </c>
      <c r="W145" s="172">
        <v>0</v>
      </c>
    </row>
    <row r="146" spans="1:23" ht="12.75">
      <c r="A146" s="207"/>
      <c r="B146" s="207"/>
      <c r="C146" s="207"/>
      <c r="D146" s="205"/>
      <c r="E146" s="205"/>
      <c r="F146" s="205" t="s">
        <v>132</v>
      </c>
      <c r="G146" s="205"/>
      <c r="H146" s="172">
        <v>-31889</v>
      </c>
      <c r="I146" s="172">
        <v>-31889</v>
      </c>
      <c r="J146" s="172">
        <v>-31848</v>
      </c>
      <c r="K146" s="172">
        <v>-2295</v>
      </c>
      <c r="L146" s="172">
        <v>-29553</v>
      </c>
      <c r="M146" s="172">
        <v>0</v>
      </c>
      <c r="N146" s="172">
        <v>-41</v>
      </c>
      <c r="O146" s="172">
        <v>0</v>
      </c>
      <c r="P146" s="172">
        <v>0</v>
      </c>
      <c r="Q146" s="172">
        <v>0</v>
      </c>
      <c r="R146" s="172">
        <v>0</v>
      </c>
      <c r="S146" s="172">
        <v>0</v>
      </c>
      <c r="T146" s="206">
        <v>0</v>
      </c>
      <c r="U146" s="206"/>
      <c r="V146" s="172">
        <v>0</v>
      </c>
      <c r="W146" s="172">
        <v>0</v>
      </c>
    </row>
    <row r="147" spans="1:23" ht="12.75">
      <c r="A147" s="207"/>
      <c r="B147" s="207"/>
      <c r="C147" s="207"/>
      <c r="D147" s="205"/>
      <c r="E147" s="205"/>
      <c r="F147" s="205" t="s">
        <v>131</v>
      </c>
      <c r="G147" s="205"/>
      <c r="H147" s="172">
        <v>14695</v>
      </c>
      <c r="I147" s="172">
        <v>14695</v>
      </c>
      <c r="J147" s="172">
        <v>14695</v>
      </c>
      <c r="K147" s="172">
        <v>12572</v>
      </c>
      <c r="L147" s="172">
        <v>2123</v>
      </c>
      <c r="M147" s="172">
        <v>0</v>
      </c>
      <c r="N147" s="172">
        <v>0</v>
      </c>
      <c r="O147" s="172">
        <v>0</v>
      </c>
      <c r="P147" s="172">
        <v>0</v>
      </c>
      <c r="Q147" s="172">
        <v>0</v>
      </c>
      <c r="R147" s="172">
        <v>0</v>
      </c>
      <c r="S147" s="172">
        <v>0</v>
      </c>
      <c r="T147" s="206">
        <v>0</v>
      </c>
      <c r="U147" s="206"/>
      <c r="V147" s="172">
        <v>0</v>
      </c>
      <c r="W147" s="172">
        <v>0</v>
      </c>
    </row>
    <row r="148" spans="1:23" ht="12.75">
      <c r="A148" s="207"/>
      <c r="B148" s="207"/>
      <c r="C148" s="207"/>
      <c r="D148" s="205"/>
      <c r="E148" s="205"/>
      <c r="F148" s="205" t="s">
        <v>130</v>
      </c>
      <c r="G148" s="205"/>
      <c r="H148" s="172">
        <v>2710545.73</v>
      </c>
      <c r="I148" s="172">
        <v>1847140</v>
      </c>
      <c r="J148" s="172">
        <v>1815769</v>
      </c>
      <c r="K148" s="172">
        <v>1538913</v>
      </c>
      <c r="L148" s="172">
        <v>276856</v>
      </c>
      <c r="M148" s="172">
        <v>0</v>
      </c>
      <c r="N148" s="172">
        <v>31371</v>
      </c>
      <c r="O148" s="172">
        <v>0</v>
      </c>
      <c r="P148" s="172">
        <v>0</v>
      </c>
      <c r="Q148" s="172">
        <v>0</v>
      </c>
      <c r="R148" s="172">
        <v>863405.73</v>
      </c>
      <c r="S148" s="172">
        <v>863405.73</v>
      </c>
      <c r="T148" s="206">
        <v>0</v>
      </c>
      <c r="U148" s="206"/>
      <c r="V148" s="172">
        <v>0</v>
      </c>
      <c r="W148" s="172">
        <v>0</v>
      </c>
    </row>
    <row r="149" spans="1:23" ht="12.75">
      <c r="A149" s="207" t="s">
        <v>92</v>
      </c>
      <c r="B149" s="207" t="s">
        <v>512</v>
      </c>
      <c r="C149" s="207" t="s">
        <v>92</v>
      </c>
      <c r="D149" s="205" t="s">
        <v>508</v>
      </c>
      <c r="E149" s="205"/>
      <c r="F149" s="205" t="s">
        <v>133</v>
      </c>
      <c r="G149" s="205"/>
      <c r="H149" s="172">
        <v>32236</v>
      </c>
      <c r="I149" s="172">
        <v>32236</v>
      </c>
      <c r="J149" s="172">
        <v>32236</v>
      </c>
      <c r="K149" s="172">
        <v>0</v>
      </c>
      <c r="L149" s="172">
        <v>32236</v>
      </c>
      <c r="M149" s="172">
        <v>0</v>
      </c>
      <c r="N149" s="172">
        <v>0</v>
      </c>
      <c r="O149" s="172">
        <v>0</v>
      </c>
      <c r="P149" s="172">
        <v>0</v>
      </c>
      <c r="Q149" s="172">
        <v>0</v>
      </c>
      <c r="R149" s="172">
        <v>0</v>
      </c>
      <c r="S149" s="172">
        <v>0</v>
      </c>
      <c r="T149" s="206">
        <v>0</v>
      </c>
      <c r="U149" s="206"/>
      <c r="V149" s="172">
        <v>0</v>
      </c>
      <c r="W149" s="172">
        <v>0</v>
      </c>
    </row>
    <row r="150" spans="1:23" ht="12.75">
      <c r="A150" s="207"/>
      <c r="B150" s="207"/>
      <c r="C150" s="207"/>
      <c r="D150" s="205"/>
      <c r="E150" s="205"/>
      <c r="F150" s="205" t="s">
        <v>132</v>
      </c>
      <c r="G150" s="205"/>
      <c r="H150" s="172">
        <v>-8000</v>
      </c>
      <c r="I150" s="172">
        <v>-8000</v>
      </c>
      <c r="J150" s="172">
        <v>-8000</v>
      </c>
      <c r="K150" s="172">
        <v>0</v>
      </c>
      <c r="L150" s="172">
        <v>-8000</v>
      </c>
      <c r="M150" s="172">
        <v>0</v>
      </c>
      <c r="N150" s="172">
        <v>0</v>
      </c>
      <c r="O150" s="172">
        <v>0</v>
      </c>
      <c r="P150" s="172">
        <v>0</v>
      </c>
      <c r="Q150" s="172">
        <v>0</v>
      </c>
      <c r="R150" s="172">
        <v>0</v>
      </c>
      <c r="S150" s="172">
        <v>0</v>
      </c>
      <c r="T150" s="206">
        <v>0</v>
      </c>
      <c r="U150" s="206"/>
      <c r="V150" s="172">
        <v>0</v>
      </c>
      <c r="W150" s="172">
        <v>0</v>
      </c>
    </row>
    <row r="151" spans="1:23" ht="12.75">
      <c r="A151" s="207"/>
      <c r="B151" s="207"/>
      <c r="C151" s="207"/>
      <c r="D151" s="205"/>
      <c r="E151" s="205"/>
      <c r="F151" s="205" t="s">
        <v>131</v>
      </c>
      <c r="G151" s="205"/>
      <c r="H151" s="172">
        <v>0</v>
      </c>
      <c r="I151" s="172">
        <v>0</v>
      </c>
      <c r="J151" s="172">
        <v>0</v>
      </c>
      <c r="K151" s="172">
        <v>0</v>
      </c>
      <c r="L151" s="172">
        <v>0</v>
      </c>
      <c r="M151" s="172">
        <v>0</v>
      </c>
      <c r="N151" s="172">
        <v>0</v>
      </c>
      <c r="O151" s="172">
        <v>0</v>
      </c>
      <c r="P151" s="172">
        <v>0</v>
      </c>
      <c r="Q151" s="172">
        <v>0</v>
      </c>
      <c r="R151" s="172">
        <v>0</v>
      </c>
      <c r="S151" s="172">
        <v>0</v>
      </c>
      <c r="T151" s="206">
        <v>0</v>
      </c>
      <c r="U151" s="206"/>
      <c r="V151" s="172">
        <v>0</v>
      </c>
      <c r="W151" s="172">
        <v>0</v>
      </c>
    </row>
    <row r="152" spans="1:23" ht="12.75">
      <c r="A152" s="207"/>
      <c r="B152" s="207"/>
      <c r="C152" s="207"/>
      <c r="D152" s="205"/>
      <c r="E152" s="205"/>
      <c r="F152" s="205" t="s">
        <v>130</v>
      </c>
      <c r="G152" s="205"/>
      <c r="H152" s="172">
        <v>24236</v>
      </c>
      <c r="I152" s="172">
        <v>24236</v>
      </c>
      <c r="J152" s="172">
        <v>24236</v>
      </c>
      <c r="K152" s="172">
        <v>0</v>
      </c>
      <c r="L152" s="172">
        <v>24236</v>
      </c>
      <c r="M152" s="172">
        <v>0</v>
      </c>
      <c r="N152" s="172">
        <v>0</v>
      </c>
      <c r="O152" s="172">
        <v>0</v>
      </c>
      <c r="P152" s="172">
        <v>0</v>
      </c>
      <c r="Q152" s="172">
        <v>0</v>
      </c>
      <c r="R152" s="172">
        <v>0</v>
      </c>
      <c r="S152" s="172">
        <v>0</v>
      </c>
      <c r="T152" s="206">
        <v>0</v>
      </c>
      <c r="U152" s="206"/>
      <c r="V152" s="172">
        <v>0</v>
      </c>
      <c r="W152" s="172">
        <v>0</v>
      </c>
    </row>
    <row r="153" spans="1:23" ht="12.75">
      <c r="A153" s="207" t="s">
        <v>378</v>
      </c>
      <c r="B153" s="207" t="s">
        <v>92</v>
      </c>
      <c r="C153" s="207" t="s">
        <v>92</v>
      </c>
      <c r="D153" s="205" t="s">
        <v>379</v>
      </c>
      <c r="E153" s="205"/>
      <c r="F153" s="205" t="s">
        <v>133</v>
      </c>
      <c r="G153" s="205"/>
      <c r="H153" s="172">
        <v>7839555</v>
      </c>
      <c r="I153" s="172">
        <v>7411722</v>
      </c>
      <c r="J153" s="172">
        <v>5134226</v>
      </c>
      <c r="K153" s="172">
        <v>3839514</v>
      </c>
      <c r="L153" s="172">
        <v>1294712</v>
      </c>
      <c r="M153" s="172">
        <v>83125</v>
      </c>
      <c r="N153" s="172">
        <v>1742121</v>
      </c>
      <c r="O153" s="172">
        <v>452250</v>
      </c>
      <c r="P153" s="172">
        <v>0</v>
      </c>
      <c r="Q153" s="172">
        <v>0</v>
      </c>
      <c r="R153" s="172">
        <v>427833</v>
      </c>
      <c r="S153" s="172">
        <v>427833</v>
      </c>
      <c r="T153" s="206">
        <v>0</v>
      </c>
      <c r="U153" s="206"/>
      <c r="V153" s="172">
        <v>0</v>
      </c>
      <c r="W153" s="172">
        <v>0</v>
      </c>
    </row>
    <row r="154" spans="1:23" ht="12.75">
      <c r="A154" s="207"/>
      <c r="B154" s="207"/>
      <c r="C154" s="207"/>
      <c r="D154" s="205"/>
      <c r="E154" s="205"/>
      <c r="F154" s="205" t="s">
        <v>132</v>
      </c>
      <c r="G154" s="205"/>
      <c r="H154" s="172">
        <v>0</v>
      </c>
      <c r="I154" s="172">
        <v>0</v>
      </c>
      <c r="J154" s="172">
        <v>0</v>
      </c>
      <c r="K154" s="172">
        <v>0</v>
      </c>
      <c r="L154" s="172">
        <v>0</v>
      </c>
      <c r="M154" s="172">
        <v>0</v>
      </c>
      <c r="N154" s="172">
        <v>0</v>
      </c>
      <c r="O154" s="172">
        <v>0</v>
      </c>
      <c r="P154" s="172">
        <v>0</v>
      </c>
      <c r="Q154" s="172">
        <v>0</v>
      </c>
      <c r="R154" s="172">
        <v>0</v>
      </c>
      <c r="S154" s="172">
        <v>0</v>
      </c>
      <c r="T154" s="206">
        <v>0</v>
      </c>
      <c r="U154" s="206"/>
      <c r="V154" s="172">
        <v>0</v>
      </c>
      <c r="W154" s="172">
        <v>0</v>
      </c>
    </row>
    <row r="155" spans="1:23" ht="12.75">
      <c r="A155" s="207"/>
      <c r="B155" s="207"/>
      <c r="C155" s="207"/>
      <c r="D155" s="205"/>
      <c r="E155" s="205"/>
      <c r="F155" s="205" t="s">
        <v>131</v>
      </c>
      <c r="G155" s="205"/>
      <c r="H155" s="172">
        <v>1044416</v>
      </c>
      <c r="I155" s="172">
        <v>87789</v>
      </c>
      <c r="J155" s="172">
        <v>940</v>
      </c>
      <c r="K155" s="172">
        <v>940</v>
      </c>
      <c r="L155" s="172">
        <v>0</v>
      </c>
      <c r="M155" s="172">
        <v>0</v>
      </c>
      <c r="N155" s="172">
        <v>86849</v>
      </c>
      <c r="O155" s="172">
        <v>0</v>
      </c>
      <c r="P155" s="172">
        <v>0</v>
      </c>
      <c r="Q155" s="172">
        <v>0</v>
      </c>
      <c r="R155" s="172">
        <v>956627</v>
      </c>
      <c r="S155" s="172">
        <v>956627</v>
      </c>
      <c r="T155" s="206">
        <v>0</v>
      </c>
      <c r="U155" s="206"/>
      <c r="V155" s="172">
        <v>0</v>
      </c>
      <c r="W155" s="172">
        <v>0</v>
      </c>
    </row>
    <row r="156" spans="1:23" ht="12.75">
      <c r="A156" s="207"/>
      <c r="B156" s="207"/>
      <c r="C156" s="207"/>
      <c r="D156" s="205"/>
      <c r="E156" s="205"/>
      <c r="F156" s="205" t="s">
        <v>130</v>
      </c>
      <c r="G156" s="205"/>
      <c r="H156" s="172">
        <v>8883971</v>
      </c>
      <c r="I156" s="172">
        <v>7499511</v>
      </c>
      <c r="J156" s="172">
        <v>5135166</v>
      </c>
      <c r="K156" s="172">
        <v>3840454</v>
      </c>
      <c r="L156" s="172">
        <v>1294712</v>
      </c>
      <c r="M156" s="172">
        <v>83125</v>
      </c>
      <c r="N156" s="172">
        <v>1828970</v>
      </c>
      <c r="O156" s="172">
        <v>452250</v>
      </c>
      <c r="P156" s="172">
        <v>0</v>
      </c>
      <c r="Q156" s="172">
        <v>0</v>
      </c>
      <c r="R156" s="172">
        <v>1384460</v>
      </c>
      <c r="S156" s="172">
        <v>1384460</v>
      </c>
      <c r="T156" s="206">
        <v>0</v>
      </c>
      <c r="U156" s="206"/>
      <c r="V156" s="172">
        <v>0</v>
      </c>
      <c r="W156" s="172">
        <v>0</v>
      </c>
    </row>
    <row r="157" spans="1:23" ht="12.75">
      <c r="A157" s="207" t="s">
        <v>92</v>
      </c>
      <c r="B157" s="207" t="s">
        <v>469</v>
      </c>
      <c r="C157" s="207" t="s">
        <v>92</v>
      </c>
      <c r="D157" s="205" t="s">
        <v>470</v>
      </c>
      <c r="E157" s="205"/>
      <c r="F157" s="205" t="s">
        <v>133</v>
      </c>
      <c r="G157" s="205"/>
      <c r="H157" s="172">
        <v>486900</v>
      </c>
      <c r="I157" s="172">
        <v>486900</v>
      </c>
      <c r="J157" s="172">
        <v>1050</v>
      </c>
      <c r="K157" s="172">
        <v>1050</v>
      </c>
      <c r="L157" s="172">
        <v>0</v>
      </c>
      <c r="M157" s="172">
        <v>0</v>
      </c>
      <c r="N157" s="172">
        <v>33600</v>
      </c>
      <c r="O157" s="172">
        <v>452250</v>
      </c>
      <c r="P157" s="172">
        <v>0</v>
      </c>
      <c r="Q157" s="172">
        <v>0</v>
      </c>
      <c r="R157" s="172">
        <v>0</v>
      </c>
      <c r="S157" s="172">
        <v>0</v>
      </c>
      <c r="T157" s="206">
        <v>0</v>
      </c>
      <c r="U157" s="206"/>
      <c r="V157" s="172">
        <v>0</v>
      </c>
      <c r="W157" s="172">
        <v>0</v>
      </c>
    </row>
    <row r="158" spans="1:23" ht="12.75">
      <c r="A158" s="207"/>
      <c r="B158" s="207"/>
      <c r="C158" s="207"/>
      <c r="D158" s="205"/>
      <c r="E158" s="205"/>
      <c r="F158" s="205" t="s">
        <v>132</v>
      </c>
      <c r="G158" s="205"/>
      <c r="H158" s="172">
        <v>0</v>
      </c>
      <c r="I158" s="172">
        <v>0</v>
      </c>
      <c r="J158" s="172">
        <v>0</v>
      </c>
      <c r="K158" s="172">
        <v>0</v>
      </c>
      <c r="L158" s="172">
        <v>0</v>
      </c>
      <c r="M158" s="172">
        <v>0</v>
      </c>
      <c r="N158" s="172">
        <v>0</v>
      </c>
      <c r="O158" s="172">
        <v>0</v>
      </c>
      <c r="P158" s="172">
        <v>0</v>
      </c>
      <c r="Q158" s="172">
        <v>0</v>
      </c>
      <c r="R158" s="172">
        <v>0</v>
      </c>
      <c r="S158" s="172">
        <v>0</v>
      </c>
      <c r="T158" s="206">
        <v>0</v>
      </c>
      <c r="U158" s="206"/>
      <c r="V158" s="172">
        <v>0</v>
      </c>
      <c r="W158" s="172">
        <v>0</v>
      </c>
    </row>
    <row r="159" spans="1:23" ht="12.75">
      <c r="A159" s="207"/>
      <c r="B159" s="207"/>
      <c r="C159" s="207"/>
      <c r="D159" s="205"/>
      <c r="E159" s="205"/>
      <c r="F159" s="205" t="s">
        <v>131</v>
      </c>
      <c r="G159" s="205"/>
      <c r="H159" s="172">
        <v>5340</v>
      </c>
      <c r="I159" s="172">
        <v>5340</v>
      </c>
      <c r="J159" s="172">
        <v>240</v>
      </c>
      <c r="K159" s="172">
        <v>240</v>
      </c>
      <c r="L159" s="172">
        <v>0</v>
      </c>
      <c r="M159" s="172">
        <v>0</v>
      </c>
      <c r="N159" s="172">
        <v>5100</v>
      </c>
      <c r="O159" s="172">
        <v>0</v>
      </c>
      <c r="P159" s="172">
        <v>0</v>
      </c>
      <c r="Q159" s="172">
        <v>0</v>
      </c>
      <c r="R159" s="172">
        <v>0</v>
      </c>
      <c r="S159" s="172">
        <v>0</v>
      </c>
      <c r="T159" s="206">
        <v>0</v>
      </c>
      <c r="U159" s="206"/>
      <c r="V159" s="172">
        <v>0</v>
      </c>
      <c r="W159" s="172">
        <v>0</v>
      </c>
    </row>
    <row r="160" spans="1:23" ht="12.75">
      <c r="A160" s="207"/>
      <c r="B160" s="207"/>
      <c r="C160" s="207"/>
      <c r="D160" s="205"/>
      <c r="E160" s="205"/>
      <c r="F160" s="205" t="s">
        <v>130</v>
      </c>
      <c r="G160" s="205"/>
      <c r="H160" s="172">
        <v>492240</v>
      </c>
      <c r="I160" s="172">
        <v>492240</v>
      </c>
      <c r="J160" s="172">
        <v>1290</v>
      </c>
      <c r="K160" s="172">
        <v>1290</v>
      </c>
      <c r="L160" s="172">
        <v>0</v>
      </c>
      <c r="M160" s="172">
        <v>0</v>
      </c>
      <c r="N160" s="172">
        <v>38700</v>
      </c>
      <c r="O160" s="172">
        <v>452250</v>
      </c>
      <c r="P160" s="172">
        <v>0</v>
      </c>
      <c r="Q160" s="172">
        <v>0</v>
      </c>
      <c r="R160" s="172">
        <v>0</v>
      </c>
      <c r="S160" s="172">
        <v>0</v>
      </c>
      <c r="T160" s="206">
        <v>0</v>
      </c>
      <c r="U160" s="206"/>
      <c r="V160" s="172">
        <v>0</v>
      </c>
      <c r="W160" s="172">
        <v>0</v>
      </c>
    </row>
    <row r="161" spans="1:23" ht="12.75">
      <c r="A161" s="207" t="s">
        <v>92</v>
      </c>
      <c r="B161" s="207" t="s">
        <v>476</v>
      </c>
      <c r="C161" s="207" t="s">
        <v>92</v>
      </c>
      <c r="D161" s="205" t="s">
        <v>477</v>
      </c>
      <c r="E161" s="205"/>
      <c r="F161" s="205" t="s">
        <v>133</v>
      </c>
      <c r="G161" s="205"/>
      <c r="H161" s="172">
        <v>1258646</v>
      </c>
      <c r="I161" s="172">
        <v>1258646</v>
      </c>
      <c r="J161" s="172">
        <v>39599</v>
      </c>
      <c r="K161" s="172">
        <v>39180</v>
      </c>
      <c r="L161" s="172">
        <v>419</v>
      </c>
      <c r="M161" s="172">
        <v>83125</v>
      </c>
      <c r="N161" s="172">
        <v>1135922</v>
      </c>
      <c r="O161" s="172">
        <v>0</v>
      </c>
      <c r="P161" s="172">
        <v>0</v>
      </c>
      <c r="Q161" s="172">
        <v>0</v>
      </c>
      <c r="R161" s="172">
        <v>0</v>
      </c>
      <c r="S161" s="172">
        <v>0</v>
      </c>
      <c r="T161" s="206">
        <v>0</v>
      </c>
      <c r="U161" s="206"/>
      <c r="V161" s="172">
        <v>0</v>
      </c>
      <c r="W161" s="172">
        <v>0</v>
      </c>
    </row>
    <row r="162" spans="1:23" ht="12.75">
      <c r="A162" s="207"/>
      <c r="B162" s="207"/>
      <c r="C162" s="207"/>
      <c r="D162" s="205"/>
      <c r="E162" s="205"/>
      <c r="F162" s="205" t="s">
        <v>132</v>
      </c>
      <c r="G162" s="205"/>
      <c r="H162" s="172">
        <v>0</v>
      </c>
      <c r="I162" s="172">
        <v>0</v>
      </c>
      <c r="J162" s="172">
        <v>0</v>
      </c>
      <c r="K162" s="172">
        <v>0</v>
      </c>
      <c r="L162" s="172">
        <v>0</v>
      </c>
      <c r="M162" s="172">
        <v>0</v>
      </c>
      <c r="N162" s="172">
        <v>0</v>
      </c>
      <c r="O162" s="172">
        <v>0</v>
      </c>
      <c r="P162" s="172">
        <v>0</v>
      </c>
      <c r="Q162" s="172">
        <v>0</v>
      </c>
      <c r="R162" s="172">
        <v>0</v>
      </c>
      <c r="S162" s="172">
        <v>0</v>
      </c>
      <c r="T162" s="206">
        <v>0</v>
      </c>
      <c r="U162" s="206"/>
      <c r="V162" s="172">
        <v>0</v>
      </c>
      <c r="W162" s="172">
        <v>0</v>
      </c>
    </row>
    <row r="163" spans="1:23" ht="12.75">
      <c r="A163" s="207"/>
      <c r="B163" s="207"/>
      <c r="C163" s="207"/>
      <c r="D163" s="205"/>
      <c r="E163" s="205"/>
      <c r="F163" s="205" t="s">
        <v>131</v>
      </c>
      <c r="G163" s="205"/>
      <c r="H163" s="172">
        <v>14433</v>
      </c>
      <c r="I163" s="172">
        <v>14433</v>
      </c>
      <c r="J163" s="172">
        <v>0</v>
      </c>
      <c r="K163" s="172">
        <v>0</v>
      </c>
      <c r="L163" s="172">
        <v>0</v>
      </c>
      <c r="M163" s="172">
        <v>0</v>
      </c>
      <c r="N163" s="172">
        <v>14433</v>
      </c>
      <c r="O163" s="172">
        <v>0</v>
      </c>
      <c r="P163" s="172">
        <v>0</v>
      </c>
      <c r="Q163" s="172">
        <v>0</v>
      </c>
      <c r="R163" s="172">
        <v>0</v>
      </c>
      <c r="S163" s="172">
        <v>0</v>
      </c>
      <c r="T163" s="206">
        <v>0</v>
      </c>
      <c r="U163" s="206"/>
      <c r="V163" s="172">
        <v>0</v>
      </c>
      <c r="W163" s="172">
        <v>0</v>
      </c>
    </row>
    <row r="164" spans="1:23" ht="12.75">
      <c r="A164" s="207"/>
      <c r="B164" s="207"/>
      <c r="C164" s="207"/>
      <c r="D164" s="205"/>
      <c r="E164" s="205"/>
      <c r="F164" s="205" t="s">
        <v>130</v>
      </c>
      <c r="G164" s="205"/>
      <c r="H164" s="172">
        <v>1273079</v>
      </c>
      <c r="I164" s="172">
        <v>1273079</v>
      </c>
      <c r="J164" s="172">
        <v>39599</v>
      </c>
      <c r="K164" s="172">
        <v>39180</v>
      </c>
      <c r="L164" s="172">
        <v>419</v>
      </c>
      <c r="M164" s="172">
        <v>83125</v>
      </c>
      <c r="N164" s="172">
        <v>1150355</v>
      </c>
      <c r="O164" s="172">
        <v>0</v>
      </c>
      <c r="P164" s="172">
        <v>0</v>
      </c>
      <c r="Q164" s="172">
        <v>0</v>
      </c>
      <c r="R164" s="172">
        <v>0</v>
      </c>
      <c r="S164" s="172">
        <v>0</v>
      </c>
      <c r="T164" s="206">
        <v>0</v>
      </c>
      <c r="U164" s="206"/>
      <c r="V164" s="172">
        <v>0</v>
      </c>
      <c r="W164" s="172">
        <v>0</v>
      </c>
    </row>
    <row r="165" spans="1:23" ht="12.75">
      <c r="A165" s="207" t="s">
        <v>92</v>
      </c>
      <c r="B165" s="207" t="s">
        <v>382</v>
      </c>
      <c r="C165" s="207" t="s">
        <v>92</v>
      </c>
      <c r="D165" s="205" t="s">
        <v>383</v>
      </c>
      <c r="E165" s="205"/>
      <c r="F165" s="205" t="s">
        <v>133</v>
      </c>
      <c r="G165" s="205"/>
      <c r="H165" s="172">
        <v>6094009</v>
      </c>
      <c r="I165" s="172">
        <v>5666176</v>
      </c>
      <c r="J165" s="172">
        <v>5093577</v>
      </c>
      <c r="K165" s="172">
        <v>3799284</v>
      </c>
      <c r="L165" s="172">
        <v>1294293</v>
      </c>
      <c r="M165" s="172">
        <v>0</v>
      </c>
      <c r="N165" s="172">
        <v>572599</v>
      </c>
      <c r="O165" s="172">
        <v>0</v>
      </c>
      <c r="P165" s="172">
        <v>0</v>
      </c>
      <c r="Q165" s="172">
        <v>0</v>
      </c>
      <c r="R165" s="172">
        <v>427833</v>
      </c>
      <c r="S165" s="172">
        <v>427833</v>
      </c>
      <c r="T165" s="206">
        <v>0</v>
      </c>
      <c r="U165" s="206"/>
      <c r="V165" s="172">
        <v>0</v>
      </c>
      <c r="W165" s="172">
        <v>0</v>
      </c>
    </row>
    <row r="166" spans="1:23" ht="12.75">
      <c r="A166" s="207"/>
      <c r="B166" s="207"/>
      <c r="C166" s="207"/>
      <c r="D166" s="205"/>
      <c r="E166" s="205"/>
      <c r="F166" s="205" t="s">
        <v>132</v>
      </c>
      <c r="G166" s="205"/>
      <c r="H166" s="172">
        <v>0</v>
      </c>
      <c r="I166" s="172">
        <v>0</v>
      </c>
      <c r="J166" s="172">
        <v>0</v>
      </c>
      <c r="K166" s="172">
        <v>0</v>
      </c>
      <c r="L166" s="172">
        <v>0</v>
      </c>
      <c r="M166" s="172">
        <v>0</v>
      </c>
      <c r="N166" s="172">
        <v>0</v>
      </c>
      <c r="O166" s="172">
        <v>0</v>
      </c>
      <c r="P166" s="172">
        <v>0</v>
      </c>
      <c r="Q166" s="172">
        <v>0</v>
      </c>
      <c r="R166" s="172">
        <v>0</v>
      </c>
      <c r="S166" s="172">
        <v>0</v>
      </c>
      <c r="T166" s="206">
        <v>0</v>
      </c>
      <c r="U166" s="206"/>
      <c r="V166" s="172">
        <v>0</v>
      </c>
      <c r="W166" s="172">
        <v>0</v>
      </c>
    </row>
    <row r="167" spans="1:23" ht="12.75">
      <c r="A167" s="207"/>
      <c r="B167" s="207"/>
      <c r="C167" s="207"/>
      <c r="D167" s="205"/>
      <c r="E167" s="205"/>
      <c r="F167" s="205" t="s">
        <v>131</v>
      </c>
      <c r="G167" s="205"/>
      <c r="H167" s="172">
        <v>1024643</v>
      </c>
      <c r="I167" s="172">
        <v>68016</v>
      </c>
      <c r="J167" s="172">
        <v>700</v>
      </c>
      <c r="K167" s="172">
        <v>700</v>
      </c>
      <c r="L167" s="172">
        <v>0</v>
      </c>
      <c r="M167" s="172">
        <v>0</v>
      </c>
      <c r="N167" s="172">
        <v>67316</v>
      </c>
      <c r="O167" s="172">
        <v>0</v>
      </c>
      <c r="P167" s="172">
        <v>0</v>
      </c>
      <c r="Q167" s="172">
        <v>0</v>
      </c>
      <c r="R167" s="172">
        <v>956627</v>
      </c>
      <c r="S167" s="172">
        <v>956627</v>
      </c>
      <c r="T167" s="206">
        <v>0</v>
      </c>
      <c r="U167" s="206"/>
      <c r="V167" s="172">
        <v>0</v>
      </c>
      <c r="W167" s="172">
        <v>0</v>
      </c>
    </row>
    <row r="168" spans="1:23" ht="12.75">
      <c r="A168" s="207"/>
      <c r="B168" s="207"/>
      <c r="C168" s="207"/>
      <c r="D168" s="205"/>
      <c r="E168" s="205"/>
      <c r="F168" s="205" t="s">
        <v>130</v>
      </c>
      <c r="G168" s="205"/>
      <c r="H168" s="172">
        <v>7118652</v>
      </c>
      <c r="I168" s="172">
        <v>5734192</v>
      </c>
      <c r="J168" s="172">
        <v>5094277</v>
      </c>
      <c r="K168" s="172">
        <v>3799984</v>
      </c>
      <c r="L168" s="172">
        <v>1294293</v>
      </c>
      <c r="M168" s="172">
        <v>0</v>
      </c>
      <c r="N168" s="172">
        <v>639915</v>
      </c>
      <c r="O168" s="172">
        <v>0</v>
      </c>
      <c r="P168" s="172">
        <v>0</v>
      </c>
      <c r="Q168" s="172">
        <v>0</v>
      </c>
      <c r="R168" s="172">
        <v>1384460</v>
      </c>
      <c r="S168" s="172">
        <v>1384460</v>
      </c>
      <c r="T168" s="206">
        <v>0</v>
      </c>
      <c r="U168" s="206"/>
      <c r="V168" s="172">
        <v>0</v>
      </c>
      <c r="W168" s="172">
        <v>0</v>
      </c>
    </row>
    <row r="169" spans="1:23" ht="12.75">
      <c r="A169" s="211" t="s">
        <v>27</v>
      </c>
      <c r="B169" s="211"/>
      <c r="C169" s="211"/>
      <c r="D169" s="211"/>
      <c r="E169" s="211"/>
      <c r="F169" s="205" t="s">
        <v>133</v>
      </c>
      <c r="G169" s="205"/>
      <c r="H169" s="173">
        <v>124519275.66</v>
      </c>
      <c r="I169" s="151"/>
      <c r="J169" s="173">
        <v>91089888.54</v>
      </c>
      <c r="K169" s="173">
        <v>63942725.94</v>
      </c>
      <c r="L169" s="173">
        <v>27147162.6</v>
      </c>
      <c r="M169" s="173">
        <v>2827700</v>
      </c>
      <c r="N169" s="173">
        <v>3308815.85</v>
      </c>
      <c r="O169" s="173">
        <v>8278315.32</v>
      </c>
      <c r="P169" s="173">
        <v>620794</v>
      </c>
      <c r="Q169" s="173">
        <v>0</v>
      </c>
      <c r="R169" s="173">
        <v>18393761.95</v>
      </c>
      <c r="S169" s="173">
        <v>15171261.95</v>
      </c>
      <c r="T169" s="212">
        <v>2999576</v>
      </c>
      <c r="U169" s="212"/>
      <c r="V169" s="151"/>
      <c r="W169" s="172">
        <v>0</v>
      </c>
    </row>
    <row r="170" spans="1:23" ht="12.75">
      <c r="A170" s="211"/>
      <c r="B170" s="211"/>
      <c r="C170" s="211"/>
      <c r="D170" s="211"/>
      <c r="E170" s="211"/>
      <c r="F170" s="205" t="s">
        <v>132</v>
      </c>
      <c r="G170" s="205"/>
      <c r="H170" s="173">
        <v>-844644.06</v>
      </c>
      <c r="I170" s="173">
        <v>-844644.06</v>
      </c>
      <c r="J170" s="173">
        <v>-799050.06</v>
      </c>
      <c r="K170" s="173">
        <v>-271780</v>
      </c>
      <c r="L170" s="173">
        <v>-527270.06</v>
      </c>
      <c r="M170" s="173">
        <v>-24000</v>
      </c>
      <c r="N170" s="173">
        <v>-1594</v>
      </c>
      <c r="O170" s="173">
        <v>-20000</v>
      </c>
      <c r="P170" s="173">
        <v>0</v>
      </c>
      <c r="Q170" s="173">
        <v>0</v>
      </c>
      <c r="R170" s="173">
        <v>0</v>
      </c>
      <c r="S170" s="173">
        <v>0</v>
      </c>
      <c r="T170" s="212">
        <v>0</v>
      </c>
      <c r="U170" s="212"/>
      <c r="V170" s="173">
        <v>0</v>
      </c>
      <c r="W170" s="172">
        <v>0</v>
      </c>
    </row>
    <row r="171" spans="1:23" ht="12.75">
      <c r="A171" s="211"/>
      <c r="B171" s="211"/>
      <c r="C171" s="211"/>
      <c r="D171" s="211"/>
      <c r="E171" s="211"/>
      <c r="F171" s="205" t="s">
        <v>131</v>
      </c>
      <c r="G171" s="205"/>
      <c r="H171" s="173">
        <v>3113587</v>
      </c>
      <c r="I171" s="173">
        <v>1994958</v>
      </c>
      <c r="J171" s="173">
        <v>1771793</v>
      </c>
      <c r="K171" s="173">
        <v>807298</v>
      </c>
      <c r="L171" s="173">
        <v>964495</v>
      </c>
      <c r="M171" s="173">
        <v>39500</v>
      </c>
      <c r="N171" s="173">
        <v>127377</v>
      </c>
      <c r="O171" s="173">
        <v>56288</v>
      </c>
      <c r="P171" s="173">
        <v>0</v>
      </c>
      <c r="Q171" s="173">
        <v>0</v>
      </c>
      <c r="R171" s="173">
        <v>1118629</v>
      </c>
      <c r="S171" s="173">
        <v>1118629</v>
      </c>
      <c r="T171" s="212">
        <v>0</v>
      </c>
      <c r="U171" s="212"/>
      <c r="V171" s="173">
        <v>0</v>
      </c>
      <c r="W171" s="172">
        <v>0</v>
      </c>
    </row>
    <row r="172" spans="1:23" ht="12.75">
      <c r="A172" s="211"/>
      <c r="B172" s="211"/>
      <c r="C172" s="211"/>
      <c r="D172" s="211"/>
      <c r="E172" s="211"/>
      <c r="F172" s="205" t="s">
        <v>130</v>
      </c>
      <c r="G172" s="205"/>
      <c r="H172" s="173">
        <v>126788218.6</v>
      </c>
      <c r="I172" s="151"/>
      <c r="J172" s="173">
        <v>92062631.48</v>
      </c>
      <c r="K172" s="173">
        <v>64478243.94</v>
      </c>
      <c r="L172" s="173">
        <v>27584387.54</v>
      </c>
      <c r="M172" s="173">
        <v>2843200</v>
      </c>
      <c r="N172" s="173">
        <v>3434598.85</v>
      </c>
      <c r="O172" s="173">
        <v>8314603.32</v>
      </c>
      <c r="P172" s="173">
        <v>620794</v>
      </c>
      <c r="Q172" s="173">
        <v>0</v>
      </c>
      <c r="R172" s="173">
        <v>19512390.95</v>
      </c>
      <c r="S172" s="173">
        <v>16289890.95</v>
      </c>
      <c r="T172" s="212">
        <v>2999576</v>
      </c>
      <c r="U172" s="212"/>
      <c r="V172" s="151"/>
      <c r="W172" s="172">
        <v>0</v>
      </c>
    </row>
  </sheetData>
  <sheetProtection/>
  <mergeCells count="515">
    <mergeCell ref="A169:E172"/>
    <mergeCell ref="F169:G169"/>
    <mergeCell ref="T169:U169"/>
    <mergeCell ref="F170:G170"/>
    <mergeCell ref="T170:U170"/>
    <mergeCell ref="F171:G171"/>
    <mergeCell ref="T171:U171"/>
    <mergeCell ref="F172:G172"/>
    <mergeCell ref="T172:U172"/>
    <mergeCell ref="F166:G166"/>
    <mergeCell ref="T166:U166"/>
    <mergeCell ref="F167:G167"/>
    <mergeCell ref="T167:U167"/>
    <mergeCell ref="F168:G168"/>
    <mergeCell ref="T168:U168"/>
    <mergeCell ref="F163:G163"/>
    <mergeCell ref="T163:U163"/>
    <mergeCell ref="F164:G164"/>
    <mergeCell ref="T164:U164"/>
    <mergeCell ref="A165:A168"/>
    <mergeCell ref="B165:B168"/>
    <mergeCell ref="C165:C168"/>
    <mergeCell ref="D165:E168"/>
    <mergeCell ref="F165:G165"/>
    <mergeCell ref="T165:U165"/>
    <mergeCell ref="F160:G160"/>
    <mergeCell ref="T160:U160"/>
    <mergeCell ref="A161:A164"/>
    <mergeCell ref="B161:B164"/>
    <mergeCell ref="C161:C164"/>
    <mergeCell ref="D161:E164"/>
    <mergeCell ref="F161:G161"/>
    <mergeCell ref="T161:U161"/>
    <mergeCell ref="F162:G162"/>
    <mergeCell ref="T162:U162"/>
    <mergeCell ref="A157:A160"/>
    <mergeCell ref="B157:B160"/>
    <mergeCell ref="C157:C160"/>
    <mergeCell ref="D157:E160"/>
    <mergeCell ref="F157:G157"/>
    <mergeCell ref="T157:U157"/>
    <mergeCell ref="F158:G158"/>
    <mergeCell ref="T158:U158"/>
    <mergeCell ref="F159:G159"/>
    <mergeCell ref="T159:U159"/>
    <mergeCell ref="F154:G154"/>
    <mergeCell ref="T154:U154"/>
    <mergeCell ref="F155:G155"/>
    <mergeCell ref="T155:U155"/>
    <mergeCell ref="F156:G156"/>
    <mergeCell ref="T156:U156"/>
    <mergeCell ref="F151:G151"/>
    <mergeCell ref="T151:U151"/>
    <mergeCell ref="F152:G152"/>
    <mergeCell ref="T152:U152"/>
    <mergeCell ref="A153:A156"/>
    <mergeCell ref="B153:B156"/>
    <mergeCell ref="C153:C156"/>
    <mergeCell ref="D153:E156"/>
    <mergeCell ref="F153:G153"/>
    <mergeCell ref="T153:U153"/>
    <mergeCell ref="F148:G148"/>
    <mergeCell ref="T148:U148"/>
    <mergeCell ref="A149:A152"/>
    <mergeCell ref="B149:B152"/>
    <mergeCell ref="C149:C152"/>
    <mergeCell ref="D149:E152"/>
    <mergeCell ref="F149:G149"/>
    <mergeCell ref="T149:U149"/>
    <mergeCell ref="F150:G150"/>
    <mergeCell ref="T150:U150"/>
    <mergeCell ref="A145:A148"/>
    <mergeCell ref="B145:B148"/>
    <mergeCell ref="C145:C148"/>
    <mergeCell ref="D145:E148"/>
    <mergeCell ref="F145:G145"/>
    <mergeCell ref="T145:U145"/>
    <mergeCell ref="F146:G146"/>
    <mergeCell ref="T146:U146"/>
    <mergeCell ref="F147:G147"/>
    <mergeCell ref="T147:U147"/>
    <mergeCell ref="F142:G142"/>
    <mergeCell ref="T142:U142"/>
    <mergeCell ref="F143:G143"/>
    <mergeCell ref="T143:U143"/>
    <mergeCell ref="F144:G144"/>
    <mergeCell ref="T144:U144"/>
    <mergeCell ref="F139:G139"/>
    <mergeCell ref="T139:U139"/>
    <mergeCell ref="F140:G140"/>
    <mergeCell ref="T140:U140"/>
    <mergeCell ref="A141:A144"/>
    <mergeCell ref="B141:B144"/>
    <mergeCell ref="C141:C144"/>
    <mergeCell ref="D141:E144"/>
    <mergeCell ref="F141:G141"/>
    <mergeCell ref="T141:U141"/>
    <mergeCell ref="F136:G136"/>
    <mergeCell ref="T136:U136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F133:G133"/>
    <mergeCell ref="T133:U133"/>
    <mergeCell ref="F134:G134"/>
    <mergeCell ref="T134:U134"/>
    <mergeCell ref="F135:G135"/>
    <mergeCell ref="T135:U135"/>
    <mergeCell ref="C129:C132"/>
    <mergeCell ref="D129:E132"/>
    <mergeCell ref="A133:A136"/>
    <mergeCell ref="B133:B136"/>
    <mergeCell ref="C133:C136"/>
    <mergeCell ref="D133:E136"/>
    <mergeCell ref="F91:G91"/>
    <mergeCell ref="T91:U91"/>
    <mergeCell ref="F92:G92"/>
    <mergeCell ref="T92:U92"/>
    <mergeCell ref="F88:G88"/>
    <mergeCell ref="T88:U88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F73:G73"/>
    <mergeCell ref="T73:U73"/>
    <mergeCell ref="F74:G74"/>
    <mergeCell ref="T74:U74"/>
    <mergeCell ref="F75:G75"/>
    <mergeCell ref="T75:U75"/>
    <mergeCell ref="A69:A72"/>
    <mergeCell ref="B69:B72"/>
    <mergeCell ref="C69:C72"/>
    <mergeCell ref="D69:E72"/>
    <mergeCell ref="A73:A76"/>
    <mergeCell ref="B73:B76"/>
    <mergeCell ref="C73:C76"/>
    <mergeCell ref="D73:E76"/>
    <mergeCell ref="F62:G62"/>
    <mergeCell ref="T62:U62"/>
    <mergeCell ref="F63:G63"/>
    <mergeCell ref="F59:G59"/>
    <mergeCell ref="T59:U59"/>
    <mergeCell ref="F60:G60"/>
    <mergeCell ref="T60:U60"/>
    <mergeCell ref="F61:G61"/>
    <mergeCell ref="T61:U61"/>
    <mergeCell ref="T63:U63"/>
    <mergeCell ref="F64:G64"/>
    <mergeCell ref="T64:U64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T49:U49"/>
    <mergeCell ref="F50:G50"/>
    <mergeCell ref="T50:U50"/>
    <mergeCell ref="F51:G51"/>
    <mergeCell ref="T51:U51"/>
    <mergeCell ref="B49:B52"/>
    <mergeCell ref="C49:C52"/>
    <mergeCell ref="D49:E52"/>
    <mergeCell ref="F52:G52"/>
    <mergeCell ref="T52:U52"/>
    <mergeCell ref="A49:A52"/>
    <mergeCell ref="F49:G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T21:U21"/>
    <mergeCell ref="F22:G22"/>
    <mergeCell ref="T22:U22"/>
    <mergeCell ref="F23:G23"/>
    <mergeCell ref="T23:U23"/>
    <mergeCell ref="F24:G24"/>
    <mergeCell ref="T24:U24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B13:B16"/>
    <mergeCell ref="C13:C16"/>
    <mergeCell ref="D13:E16"/>
    <mergeCell ref="F13:G13"/>
    <mergeCell ref="T13:U13"/>
    <mergeCell ref="A9:A12"/>
    <mergeCell ref="B9:B12"/>
    <mergeCell ref="C9:C12"/>
    <mergeCell ref="D9:E12"/>
    <mergeCell ref="F9:G9"/>
    <mergeCell ref="T17:U17"/>
    <mergeCell ref="T11:U11"/>
    <mergeCell ref="F12:G12"/>
    <mergeCell ref="T12:U12"/>
    <mergeCell ref="T18:U18"/>
    <mergeCell ref="D17:E20"/>
    <mergeCell ref="F18:G18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A61:A64"/>
    <mergeCell ref="B61:B64"/>
    <mergeCell ref="C61:C64"/>
    <mergeCell ref="D61:E64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71:G71"/>
    <mergeCell ref="T71:U71"/>
    <mergeCell ref="F72:G72"/>
    <mergeCell ref="T72:U72"/>
    <mergeCell ref="F68:G68"/>
    <mergeCell ref="T68:U68"/>
    <mergeCell ref="F69:G69"/>
    <mergeCell ref="T69:U69"/>
    <mergeCell ref="F70:G70"/>
    <mergeCell ref="T70:U70"/>
    <mergeCell ref="A89:A92"/>
    <mergeCell ref="B89:B92"/>
    <mergeCell ref="C89:C92"/>
    <mergeCell ref="D89:E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T106:U106"/>
    <mergeCell ref="F107:G107"/>
    <mergeCell ref="T107:U107"/>
    <mergeCell ref="F102:G102"/>
    <mergeCell ref="T102:U102"/>
    <mergeCell ref="F103:G103"/>
    <mergeCell ref="T103:U103"/>
    <mergeCell ref="F104:G104"/>
    <mergeCell ref="T104:U104"/>
    <mergeCell ref="T111:U111"/>
    <mergeCell ref="F108:G108"/>
    <mergeCell ref="T108:U108"/>
    <mergeCell ref="A105:A108"/>
    <mergeCell ref="B105:B108"/>
    <mergeCell ref="C105:C108"/>
    <mergeCell ref="D105:E108"/>
    <mergeCell ref="F105:G105"/>
    <mergeCell ref="T105:U105"/>
    <mergeCell ref="F106:G106"/>
    <mergeCell ref="T114:U114"/>
    <mergeCell ref="A109:A112"/>
    <mergeCell ref="B109:B112"/>
    <mergeCell ref="C109:C112"/>
    <mergeCell ref="D109:E112"/>
    <mergeCell ref="F109:G109"/>
    <mergeCell ref="T109:U109"/>
    <mergeCell ref="F110:G110"/>
    <mergeCell ref="T110:U110"/>
    <mergeCell ref="F111:G111"/>
    <mergeCell ref="T117:U117"/>
    <mergeCell ref="F112:G112"/>
    <mergeCell ref="T112:U112"/>
    <mergeCell ref="A113:A116"/>
    <mergeCell ref="B113:B116"/>
    <mergeCell ref="C113:C116"/>
    <mergeCell ref="D113:E116"/>
    <mergeCell ref="F113:G113"/>
    <mergeCell ref="T113:U113"/>
    <mergeCell ref="F114:G114"/>
    <mergeCell ref="T120:U120"/>
    <mergeCell ref="F115:G115"/>
    <mergeCell ref="T115:U115"/>
    <mergeCell ref="F116:G116"/>
    <mergeCell ref="T116:U116"/>
    <mergeCell ref="A117:A120"/>
    <mergeCell ref="B117:B120"/>
    <mergeCell ref="C117:C120"/>
    <mergeCell ref="D117:E120"/>
    <mergeCell ref="F117:G117"/>
    <mergeCell ref="T121:U121"/>
    <mergeCell ref="F122:G122"/>
    <mergeCell ref="T122:U122"/>
    <mergeCell ref="F123:G123"/>
    <mergeCell ref="T123:U123"/>
    <mergeCell ref="F118:G118"/>
    <mergeCell ref="T118:U118"/>
    <mergeCell ref="F119:G119"/>
    <mergeCell ref="T119:U119"/>
    <mergeCell ref="F120:G120"/>
    <mergeCell ref="A121:A124"/>
    <mergeCell ref="B121:B124"/>
    <mergeCell ref="C121:C124"/>
    <mergeCell ref="D121:E124"/>
    <mergeCell ref="F121:G121"/>
    <mergeCell ref="A125:A128"/>
    <mergeCell ref="B125:B128"/>
    <mergeCell ref="C125:C128"/>
    <mergeCell ref="D125:E128"/>
    <mergeCell ref="T128:U128"/>
    <mergeCell ref="F124:G124"/>
    <mergeCell ref="T124:U124"/>
    <mergeCell ref="F125:G125"/>
    <mergeCell ref="T125:U125"/>
    <mergeCell ref="F126:G126"/>
    <mergeCell ref="T126:U126"/>
    <mergeCell ref="F127:G127"/>
    <mergeCell ref="T127:U127"/>
    <mergeCell ref="F128:G128"/>
    <mergeCell ref="F132:G132"/>
    <mergeCell ref="T132:U132"/>
    <mergeCell ref="A129:A132"/>
    <mergeCell ref="F129:G129"/>
    <mergeCell ref="T129:U129"/>
    <mergeCell ref="F130:G130"/>
    <mergeCell ref="T130:U130"/>
    <mergeCell ref="F131:G131"/>
    <mergeCell ref="T131:U131"/>
    <mergeCell ref="B129:B132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75"/>
  <sheetViews>
    <sheetView view="pageLayout" workbookViewId="0" topLeftCell="A1">
      <selection activeCell="J5" sqref="J5:J8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1.83203125" style="3" customWidth="1"/>
    <col min="5" max="5" width="13" style="3" customWidth="1"/>
    <col min="6" max="6" width="12.33203125" style="3" customWidth="1"/>
    <col min="7" max="7" width="9" style="3" customWidth="1"/>
    <col min="8" max="8" width="8.83203125" style="3" customWidth="1"/>
    <col min="9" max="9" width="13.16015625" style="3" customWidth="1"/>
    <col min="10" max="10" width="11" style="3" customWidth="1"/>
    <col min="11" max="11" width="10" style="3" customWidth="1"/>
    <col min="12" max="16384" width="9.33203125" style="3" customWidth="1"/>
  </cols>
  <sheetData>
    <row r="1" spans="1:11" ht="18">
      <c r="A1" s="213" t="s">
        <v>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0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8" t="s">
        <v>0</v>
      </c>
    </row>
    <row r="3" spans="1:11" s="8" customFormat="1" ht="19.5" customHeight="1">
      <c r="A3" s="214" t="s">
        <v>57</v>
      </c>
      <c r="B3" s="214" t="s">
        <v>1</v>
      </c>
      <c r="C3" s="214" t="s">
        <v>78</v>
      </c>
      <c r="D3" s="215" t="s">
        <v>77</v>
      </c>
      <c r="E3" s="215" t="s">
        <v>76</v>
      </c>
      <c r="F3" s="215"/>
      <c r="G3" s="215"/>
      <c r="H3" s="215"/>
      <c r="I3" s="215"/>
      <c r="J3" s="215"/>
      <c r="K3" s="215" t="s">
        <v>60</v>
      </c>
    </row>
    <row r="4" spans="1:11" s="8" customFormat="1" ht="19.5" customHeight="1">
      <c r="A4" s="214"/>
      <c r="B4" s="214"/>
      <c r="C4" s="214"/>
      <c r="D4" s="215"/>
      <c r="E4" s="215" t="s">
        <v>94</v>
      </c>
      <c r="F4" s="215" t="s">
        <v>75</v>
      </c>
      <c r="G4" s="215"/>
      <c r="H4" s="215"/>
      <c r="I4" s="215"/>
      <c r="J4" s="215"/>
      <c r="K4" s="215"/>
    </row>
    <row r="5" spans="1:11" s="8" customFormat="1" ht="19.5" customHeight="1">
      <c r="A5" s="214"/>
      <c r="B5" s="214"/>
      <c r="C5" s="214"/>
      <c r="D5" s="215"/>
      <c r="E5" s="215"/>
      <c r="F5" s="222" t="s">
        <v>74</v>
      </c>
      <c r="G5" s="219" t="s">
        <v>73</v>
      </c>
      <c r="H5" s="155" t="s">
        <v>34</v>
      </c>
      <c r="I5" s="222" t="s">
        <v>72</v>
      </c>
      <c r="J5" s="219" t="s">
        <v>71</v>
      </c>
      <c r="K5" s="215"/>
    </row>
    <row r="6" spans="1:11" s="8" customFormat="1" ht="29.25" customHeight="1">
      <c r="A6" s="214"/>
      <c r="B6" s="214"/>
      <c r="C6" s="214"/>
      <c r="D6" s="215"/>
      <c r="E6" s="215"/>
      <c r="F6" s="220"/>
      <c r="G6" s="220"/>
      <c r="H6" s="223" t="s">
        <v>70</v>
      </c>
      <c r="I6" s="220"/>
      <c r="J6" s="220"/>
      <c r="K6" s="215"/>
    </row>
    <row r="7" spans="1:11" s="8" customFormat="1" ht="19.5" customHeight="1">
      <c r="A7" s="214"/>
      <c r="B7" s="214"/>
      <c r="C7" s="214"/>
      <c r="D7" s="215"/>
      <c r="E7" s="215"/>
      <c r="F7" s="220"/>
      <c r="G7" s="220"/>
      <c r="H7" s="223"/>
      <c r="I7" s="220"/>
      <c r="J7" s="220"/>
      <c r="K7" s="215"/>
    </row>
    <row r="8" spans="1:11" s="8" customFormat="1" ht="51.75" customHeight="1">
      <c r="A8" s="214"/>
      <c r="B8" s="214"/>
      <c r="C8" s="214"/>
      <c r="D8" s="215"/>
      <c r="E8" s="215"/>
      <c r="F8" s="221"/>
      <c r="G8" s="221"/>
      <c r="H8" s="223"/>
      <c r="I8" s="221"/>
      <c r="J8" s="221"/>
      <c r="K8" s="21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57" customHeight="1">
      <c r="A10" s="15" t="s">
        <v>54</v>
      </c>
      <c r="B10" s="15">
        <v>600</v>
      </c>
      <c r="C10" s="15">
        <v>60014</v>
      </c>
      <c r="D10" s="22" t="s">
        <v>116</v>
      </c>
      <c r="E10" s="83">
        <v>200000</v>
      </c>
      <c r="F10" s="83">
        <v>200000</v>
      </c>
      <c r="G10" s="83">
        <v>0</v>
      </c>
      <c r="H10" s="83">
        <v>0</v>
      </c>
      <c r="I10" s="22" t="s">
        <v>79</v>
      </c>
      <c r="J10" s="85">
        <v>0</v>
      </c>
      <c r="K10" s="23" t="s">
        <v>68</v>
      </c>
    </row>
    <row r="11" spans="1:11" ht="51" customHeight="1">
      <c r="A11" s="15" t="s">
        <v>53</v>
      </c>
      <c r="B11" s="15">
        <v>600</v>
      </c>
      <c r="C11" s="15">
        <v>60014</v>
      </c>
      <c r="D11" s="22" t="s">
        <v>117</v>
      </c>
      <c r="E11" s="83">
        <v>15000</v>
      </c>
      <c r="F11" s="83">
        <v>15000</v>
      </c>
      <c r="G11" s="83">
        <v>0</v>
      </c>
      <c r="H11" s="83">
        <v>0</v>
      </c>
      <c r="I11" s="22" t="s">
        <v>79</v>
      </c>
      <c r="J11" s="85">
        <v>0</v>
      </c>
      <c r="K11" s="23" t="s">
        <v>68</v>
      </c>
    </row>
    <row r="12" spans="1:11" ht="51" customHeight="1">
      <c r="A12" s="15" t="s">
        <v>52</v>
      </c>
      <c r="B12" s="15">
        <v>600</v>
      </c>
      <c r="C12" s="15">
        <v>60014</v>
      </c>
      <c r="D12" s="22" t="s">
        <v>118</v>
      </c>
      <c r="E12" s="83">
        <v>15000</v>
      </c>
      <c r="F12" s="83">
        <v>15000</v>
      </c>
      <c r="G12" s="83">
        <v>0</v>
      </c>
      <c r="H12" s="83">
        <v>0</v>
      </c>
      <c r="I12" s="22" t="s">
        <v>79</v>
      </c>
      <c r="J12" s="85">
        <v>0</v>
      </c>
      <c r="K12" s="23" t="s">
        <v>68</v>
      </c>
    </row>
    <row r="13" spans="1:11" ht="60.75" customHeight="1">
      <c r="A13" s="15" t="s">
        <v>51</v>
      </c>
      <c r="B13" s="15">
        <v>600</v>
      </c>
      <c r="C13" s="15">
        <v>60014</v>
      </c>
      <c r="D13" s="25" t="s">
        <v>162</v>
      </c>
      <c r="E13" s="83">
        <v>1019963</v>
      </c>
      <c r="F13" s="83">
        <v>408801</v>
      </c>
      <c r="G13" s="83">
        <v>0</v>
      </c>
      <c r="H13" s="83">
        <v>0</v>
      </c>
      <c r="I13" s="22" t="s">
        <v>311</v>
      </c>
      <c r="J13" s="85">
        <v>0</v>
      </c>
      <c r="K13" s="23" t="s">
        <v>68</v>
      </c>
    </row>
    <row r="14" spans="1:11" ht="52.5" customHeight="1">
      <c r="A14" s="15" t="s">
        <v>50</v>
      </c>
      <c r="B14" s="15">
        <v>600</v>
      </c>
      <c r="C14" s="15">
        <v>60014</v>
      </c>
      <c r="D14" s="25" t="s">
        <v>99</v>
      </c>
      <c r="E14" s="83">
        <v>556299</v>
      </c>
      <c r="F14" s="83">
        <v>237742</v>
      </c>
      <c r="G14" s="83">
        <v>0</v>
      </c>
      <c r="H14" s="83">
        <v>0</v>
      </c>
      <c r="I14" s="22" t="s">
        <v>232</v>
      </c>
      <c r="J14" s="85">
        <v>0</v>
      </c>
      <c r="K14" s="23" t="s">
        <v>68</v>
      </c>
    </row>
    <row r="15" spans="1:11" ht="84.75" customHeight="1">
      <c r="A15" s="15" t="s">
        <v>49</v>
      </c>
      <c r="B15" s="15">
        <v>600</v>
      </c>
      <c r="C15" s="15">
        <v>60014</v>
      </c>
      <c r="D15" s="25" t="s">
        <v>98</v>
      </c>
      <c r="E15" s="83">
        <v>1012266</v>
      </c>
      <c r="F15" s="83">
        <v>505133</v>
      </c>
      <c r="G15" s="83">
        <v>0</v>
      </c>
      <c r="H15" s="83">
        <v>0</v>
      </c>
      <c r="I15" s="22" t="s">
        <v>233</v>
      </c>
      <c r="J15" s="85">
        <v>0</v>
      </c>
      <c r="K15" s="23" t="s">
        <v>68</v>
      </c>
    </row>
    <row r="16" spans="1:11" ht="56.25" customHeight="1">
      <c r="A16" s="15" t="s">
        <v>48</v>
      </c>
      <c r="B16" s="15">
        <v>600</v>
      </c>
      <c r="C16" s="15">
        <v>60014</v>
      </c>
      <c r="D16" s="22" t="s">
        <v>192</v>
      </c>
      <c r="E16" s="83">
        <v>60000</v>
      </c>
      <c r="F16" s="83">
        <v>30000</v>
      </c>
      <c r="G16" s="83">
        <v>0</v>
      </c>
      <c r="H16" s="83">
        <v>0</v>
      </c>
      <c r="I16" s="22" t="s">
        <v>234</v>
      </c>
      <c r="J16" s="85">
        <v>0</v>
      </c>
      <c r="K16" s="23" t="s">
        <v>68</v>
      </c>
    </row>
    <row r="17" spans="1:11" ht="147" customHeight="1">
      <c r="A17" s="15" t="s">
        <v>56</v>
      </c>
      <c r="B17" s="15">
        <v>600</v>
      </c>
      <c r="C17" s="15">
        <v>60014</v>
      </c>
      <c r="D17" s="25" t="s">
        <v>193</v>
      </c>
      <c r="E17" s="83">
        <v>90000</v>
      </c>
      <c r="F17" s="83">
        <v>90000</v>
      </c>
      <c r="G17" s="83">
        <v>0</v>
      </c>
      <c r="H17" s="83">
        <v>0</v>
      </c>
      <c r="I17" s="22" t="s">
        <v>79</v>
      </c>
      <c r="J17" s="85">
        <v>0</v>
      </c>
      <c r="K17" s="23" t="s">
        <v>68</v>
      </c>
    </row>
    <row r="18" spans="1:11" ht="84.75" customHeight="1">
      <c r="A18" s="15" t="s">
        <v>55</v>
      </c>
      <c r="B18" s="15">
        <v>600</v>
      </c>
      <c r="C18" s="15">
        <v>60014</v>
      </c>
      <c r="D18" s="22" t="s">
        <v>197</v>
      </c>
      <c r="E18" s="83">
        <v>60000</v>
      </c>
      <c r="F18" s="83">
        <v>60000</v>
      </c>
      <c r="G18" s="83">
        <v>0</v>
      </c>
      <c r="H18" s="83">
        <v>0</v>
      </c>
      <c r="I18" s="22" t="s">
        <v>79</v>
      </c>
      <c r="J18" s="85">
        <v>0</v>
      </c>
      <c r="K18" s="23" t="s">
        <v>68</v>
      </c>
    </row>
    <row r="19" spans="1:11" ht="59.25" customHeight="1">
      <c r="A19" s="15" t="s">
        <v>81</v>
      </c>
      <c r="B19" s="15">
        <v>600</v>
      </c>
      <c r="C19" s="15">
        <v>60014</v>
      </c>
      <c r="D19" s="22" t="s">
        <v>215</v>
      </c>
      <c r="E19" s="83">
        <v>90856</v>
      </c>
      <c r="F19" s="83">
        <v>8556</v>
      </c>
      <c r="G19" s="83">
        <v>0</v>
      </c>
      <c r="H19" s="83">
        <v>0</v>
      </c>
      <c r="I19" s="22" t="s">
        <v>235</v>
      </c>
      <c r="J19" s="85">
        <v>0</v>
      </c>
      <c r="K19" s="23" t="s">
        <v>68</v>
      </c>
    </row>
    <row r="20" spans="1:11" ht="78.75" customHeight="1">
      <c r="A20" s="15" t="s">
        <v>85</v>
      </c>
      <c r="B20" s="15">
        <v>700</v>
      </c>
      <c r="C20" s="15">
        <v>70005</v>
      </c>
      <c r="D20" s="22" t="s">
        <v>230</v>
      </c>
      <c r="E20" s="83">
        <f aca="true" t="shared" si="0" ref="E20:E26">F20</f>
        <v>22755</v>
      </c>
      <c r="F20" s="83">
        <v>22755</v>
      </c>
      <c r="G20" s="83">
        <v>0</v>
      </c>
      <c r="H20" s="83">
        <v>0</v>
      </c>
      <c r="I20" s="22" t="s">
        <v>69</v>
      </c>
      <c r="J20" s="85">
        <v>0</v>
      </c>
      <c r="K20" s="23" t="s">
        <v>58</v>
      </c>
    </row>
    <row r="21" spans="1:11" ht="46.5" customHeight="1">
      <c r="A21" s="15" t="s">
        <v>84</v>
      </c>
      <c r="B21" s="15">
        <v>700</v>
      </c>
      <c r="C21" s="15">
        <v>70005</v>
      </c>
      <c r="D21" s="22" t="s">
        <v>109</v>
      </c>
      <c r="E21" s="83">
        <f t="shared" si="0"/>
        <v>108184</v>
      </c>
      <c r="F21" s="83">
        <v>108184</v>
      </c>
      <c r="G21" s="83">
        <v>0</v>
      </c>
      <c r="H21" s="83">
        <v>0</v>
      </c>
      <c r="I21" s="22" t="s">
        <v>69</v>
      </c>
      <c r="J21" s="85">
        <v>0</v>
      </c>
      <c r="K21" s="23" t="s">
        <v>58</v>
      </c>
    </row>
    <row r="22" spans="1:11" ht="67.5" customHeight="1">
      <c r="A22" s="15" t="s">
        <v>82</v>
      </c>
      <c r="B22" s="15">
        <v>700</v>
      </c>
      <c r="C22" s="15">
        <v>70005</v>
      </c>
      <c r="D22" s="25" t="s">
        <v>204</v>
      </c>
      <c r="E22" s="83">
        <f t="shared" si="0"/>
        <v>25474</v>
      </c>
      <c r="F22" s="83">
        <v>25474</v>
      </c>
      <c r="G22" s="83">
        <v>0</v>
      </c>
      <c r="H22" s="83">
        <v>0</v>
      </c>
      <c r="I22" s="22" t="s">
        <v>69</v>
      </c>
      <c r="J22" s="85">
        <v>0</v>
      </c>
      <c r="K22" s="23" t="s">
        <v>58</v>
      </c>
    </row>
    <row r="23" spans="1:11" ht="57" customHeight="1">
      <c r="A23" s="15" t="s">
        <v>83</v>
      </c>
      <c r="B23" s="15">
        <v>700</v>
      </c>
      <c r="C23" s="15">
        <v>70005</v>
      </c>
      <c r="D23" s="25" t="s">
        <v>151</v>
      </c>
      <c r="E23" s="83">
        <f t="shared" si="0"/>
        <v>700000</v>
      </c>
      <c r="F23" s="83">
        <v>700000</v>
      </c>
      <c r="G23" s="83">
        <v>0</v>
      </c>
      <c r="H23" s="83">
        <v>0</v>
      </c>
      <c r="I23" s="22" t="s">
        <v>69</v>
      </c>
      <c r="J23" s="85">
        <v>0</v>
      </c>
      <c r="K23" s="23" t="s">
        <v>58</v>
      </c>
    </row>
    <row r="24" spans="1:11" ht="57" customHeight="1">
      <c r="A24" s="15" t="s">
        <v>86</v>
      </c>
      <c r="B24" s="15">
        <v>710</v>
      </c>
      <c r="C24" s="15">
        <v>71012</v>
      </c>
      <c r="D24" s="22" t="s">
        <v>394</v>
      </c>
      <c r="E24" s="83">
        <f t="shared" si="0"/>
        <v>32000</v>
      </c>
      <c r="F24" s="83">
        <v>32000</v>
      </c>
      <c r="G24" s="83">
        <v>0</v>
      </c>
      <c r="H24" s="83">
        <v>0</v>
      </c>
      <c r="I24" s="22" t="s">
        <v>69</v>
      </c>
      <c r="J24" s="85">
        <v>0</v>
      </c>
      <c r="K24" s="23" t="s">
        <v>58</v>
      </c>
    </row>
    <row r="25" spans="1:11" ht="51" customHeight="1">
      <c r="A25" s="15" t="s">
        <v>101</v>
      </c>
      <c r="B25" s="15">
        <v>750</v>
      </c>
      <c r="C25" s="15">
        <v>75020</v>
      </c>
      <c r="D25" s="22" t="s">
        <v>108</v>
      </c>
      <c r="E25" s="83">
        <f t="shared" si="0"/>
        <v>40000</v>
      </c>
      <c r="F25" s="83">
        <v>40000</v>
      </c>
      <c r="G25" s="83">
        <v>0</v>
      </c>
      <c r="H25" s="83">
        <v>0</v>
      </c>
      <c r="I25" s="22" t="s">
        <v>69</v>
      </c>
      <c r="J25" s="85">
        <v>0</v>
      </c>
      <c r="K25" s="23" t="s">
        <v>58</v>
      </c>
    </row>
    <row r="26" spans="1:11" ht="47.25" customHeight="1">
      <c r="A26" s="15" t="s">
        <v>112</v>
      </c>
      <c r="B26" s="15">
        <v>750</v>
      </c>
      <c r="C26" s="15">
        <v>75020</v>
      </c>
      <c r="D26" s="22" t="s">
        <v>107</v>
      </c>
      <c r="E26" s="83">
        <f t="shared" si="0"/>
        <v>25000</v>
      </c>
      <c r="F26" s="83">
        <v>25000</v>
      </c>
      <c r="G26" s="83">
        <v>0</v>
      </c>
      <c r="H26" s="83">
        <v>0</v>
      </c>
      <c r="I26" s="22" t="s">
        <v>69</v>
      </c>
      <c r="J26" s="85">
        <v>0</v>
      </c>
      <c r="K26" s="23" t="s">
        <v>58</v>
      </c>
    </row>
    <row r="27" spans="1:11" ht="39">
      <c r="A27" s="15" t="s">
        <v>113</v>
      </c>
      <c r="B27" s="15">
        <v>750</v>
      </c>
      <c r="C27" s="15">
        <v>75020</v>
      </c>
      <c r="D27" s="22" t="s">
        <v>106</v>
      </c>
      <c r="E27" s="83">
        <v>160000</v>
      </c>
      <c r="F27" s="83">
        <v>160000</v>
      </c>
      <c r="G27" s="83">
        <v>0</v>
      </c>
      <c r="H27" s="83">
        <v>0</v>
      </c>
      <c r="I27" s="22" t="s">
        <v>69</v>
      </c>
      <c r="J27" s="85">
        <v>0</v>
      </c>
      <c r="K27" s="23" t="s">
        <v>58</v>
      </c>
    </row>
    <row r="28" spans="1:11" s="31" customFormat="1" ht="78">
      <c r="A28" s="15" t="s">
        <v>114</v>
      </c>
      <c r="B28" s="15">
        <v>752</v>
      </c>
      <c r="C28" s="15">
        <v>75295</v>
      </c>
      <c r="D28" s="22" t="s">
        <v>161</v>
      </c>
      <c r="E28" s="83">
        <v>148000</v>
      </c>
      <c r="F28" s="83">
        <v>148000</v>
      </c>
      <c r="G28" s="83">
        <v>0</v>
      </c>
      <c r="H28" s="83">
        <v>0</v>
      </c>
      <c r="I28" s="22" t="s">
        <v>69</v>
      </c>
      <c r="J28" s="85">
        <v>0</v>
      </c>
      <c r="K28" s="23" t="s">
        <v>160</v>
      </c>
    </row>
    <row r="29" spans="1:11" s="31" customFormat="1" ht="58.5">
      <c r="A29" s="15" t="s">
        <v>115</v>
      </c>
      <c r="B29" s="15">
        <v>754</v>
      </c>
      <c r="C29" s="15">
        <v>75411</v>
      </c>
      <c r="D29" s="22" t="s">
        <v>390</v>
      </c>
      <c r="E29" s="83">
        <v>35000</v>
      </c>
      <c r="F29" s="83">
        <v>35000</v>
      </c>
      <c r="G29" s="83">
        <v>0</v>
      </c>
      <c r="H29" s="83">
        <v>0</v>
      </c>
      <c r="I29" s="22" t="s">
        <v>69</v>
      </c>
      <c r="J29" s="85">
        <v>0</v>
      </c>
      <c r="K29" s="23" t="s">
        <v>160</v>
      </c>
    </row>
    <row r="30" spans="1:11" s="31" customFormat="1" ht="58.5">
      <c r="A30" s="15" t="s">
        <v>148</v>
      </c>
      <c r="B30" s="15">
        <v>754</v>
      </c>
      <c r="C30" s="15">
        <v>75495</v>
      </c>
      <c r="D30" s="22" t="s">
        <v>187</v>
      </c>
      <c r="E30" s="83">
        <f>J30</f>
        <v>135794</v>
      </c>
      <c r="F30" s="83">
        <v>0</v>
      </c>
      <c r="G30" s="83">
        <v>0</v>
      </c>
      <c r="H30" s="83">
        <v>0</v>
      </c>
      <c r="I30" s="22" t="s">
        <v>69</v>
      </c>
      <c r="J30" s="89">
        <v>135794</v>
      </c>
      <c r="K30" s="23" t="s">
        <v>58</v>
      </c>
    </row>
    <row r="31" spans="1:11" s="31" customFormat="1" ht="39">
      <c r="A31" s="15" t="s">
        <v>152</v>
      </c>
      <c r="B31" s="15">
        <v>801</v>
      </c>
      <c r="C31" s="15">
        <v>80115</v>
      </c>
      <c r="D31" s="22" t="s">
        <v>229</v>
      </c>
      <c r="E31" s="83">
        <f>F31</f>
        <v>30000</v>
      </c>
      <c r="F31" s="83">
        <v>30000</v>
      </c>
      <c r="G31" s="83">
        <v>0</v>
      </c>
      <c r="H31" s="83">
        <v>0</v>
      </c>
      <c r="I31" s="22" t="s">
        <v>69</v>
      </c>
      <c r="J31" s="85">
        <v>0</v>
      </c>
      <c r="K31" s="23" t="s">
        <v>218</v>
      </c>
    </row>
    <row r="32" spans="1:11" s="31" customFormat="1" ht="54.75" customHeight="1">
      <c r="A32" s="15" t="s">
        <v>153</v>
      </c>
      <c r="B32" s="15">
        <v>801</v>
      </c>
      <c r="C32" s="15">
        <v>80115</v>
      </c>
      <c r="D32" s="22" t="s">
        <v>200</v>
      </c>
      <c r="E32" s="83">
        <f>F32</f>
        <v>35000</v>
      </c>
      <c r="F32" s="83">
        <v>35000</v>
      </c>
      <c r="G32" s="83">
        <v>0</v>
      </c>
      <c r="H32" s="83">
        <v>0</v>
      </c>
      <c r="I32" s="22" t="s">
        <v>69</v>
      </c>
      <c r="J32" s="85">
        <v>0</v>
      </c>
      <c r="K32" s="23" t="s">
        <v>59</v>
      </c>
    </row>
    <row r="33" spans="1:11" s="31" customFormat="1" ht="39">
      <c r="A33" s="15" t="s">
        <v>154</v>
      </c>
      <c r="B33" s="15">
        <v>801</v>
      </c>
      <c r="C33" s="15">
        <v>80117</v>
      </c>
      <c r="D33" s="22" t="s">
        <v>201</v>
      </c>
      <c r="E33" s="83">
        <v>137271</v>
      </c>
      <c r="F33" s="83">
        <v>62000</v>
      </c>
      <c r="G33" s="83">
        <v>0</v>
      </c>
      <c r="H33" s="83">
        <v>0</v>
      </c>
      <c r="I33" s="22" t="s">
        <v>236</v>
      </c>
      <c r="J33" s="85">
        <v>0</v>
      </c>
      <c r="K33" s="23" t="s">
        <v>59</v>
      </c>
    </row>
    <row r="34" spans="1:11" ht="39">
      <c r="A34" s="15" t="s">
        <v>157</v>
      </c>
      <c r="B34" s="15">
        <v>801</v>
      </c>
      <c r="C34" s="15">
        <v>80120</v>
      </c>
      <c r="D34" s="22" t="s">
        <v>120</v>
      </c>
      <c r="E34" s="83">
        <f>F34</f>
        <v>250000</v>
      </c>
      <c r="F34" s="83">
        <v>250000</v>
      </c>
      <c r="G34" s="83">
        <v>0</v>
      </c>
      <c r="H34" s="83">
        <v>0</v>
      </c>
      <c r="I34" s="22" t="s">
        <v>69</v>
      </c>
      <c r="J34" s="85">
        <v>0</v>
      </c>
      <c r="K34" s="23" t="s">
        <v>61</v>
      </c>
    </row>
    <row r="35" spans="1:11" ht="78">
      <c r="A35" s="15" t="s">
        <v>158</v>
      </c>
      <c r="B35" s="15">
        <v>801</v>
      </c>
      <c r="C35" s="15">
        <v>80120</v>
      </c>
      <c r="D35" s="22" t="s">
        <v>150</v>
      </c>
      <c r="E35" s="83">
        <f>F35</f>
        <v>17220</v>
      </c>
      <c r="F35" s="83">
        <v>17220</v>
      </c>
      <c r="G35" s="83">
        <v>0</v>
      </c>
      <c r="H35" s="83">
        <v>0</v>
      </c>
      <c r="I35" s="22" t="s">
        <v>69</v>
      </c>
      <c r="J35" s="85">
        <v>0</v>
      </c>
      <c r="K35" s="23" t="s">
        <v>61</v>
      </c>
    </row>
    <row r="36" spans="1:11" ht="48" customHeight="1">
      <c r="A36" s="15" t="s">
        <v>159</v>
      </c>
      <c r="B36" s="15">
        <v>801</v>
      </c>
      <c r="C36" s="15">
        <v>80120</v>
      </c>
      <c r="D36" s="22" t="s">
        <v>288</v>
      </c>
      <c r="E36" s="83">
        <f>F36</f>
        <v>39464</v>
      </c>
      <c r="F36" s="83">
        <v>39464</v>
      </c>
      <c r="G36" s="83">
        <v>0</v>
      </c>
      <c r="H36" s="83">
        <v>0</v>
      </c>
      <c r="I36" s="22" t="s">
        <v>69</v>
      </c>
      <c r="J36" s="85">
        <v>0</v>
      </c>
      <c r="K36" s="23" t="s">
        <v>61</v>
      </c>
    </row>
    <row r="37" spans="1:11" ht="39">
      <c r="A37" s="15" t="s">
        <v>389</v>
      </c>
      <c r="B37" s="15">
        <v>801</v>
      </c>
      <c r="C37" s="15">
        <v>80195</v>
      </c>
      <c r="D37" s="22" t="s">
        <v>110</v>
      </c>
      <c r="E37" s="83">
        <v>1234123.85</v>
      </c>
      <c r="F37" s="83">
        <v>617062</v>
      </c>
      <c r="G37" s="83">
        <v>0</v>
      </c>
      <c r="H37" s="83">
        <v>0</v>
      </c>
      <c r="I37" s="22" t="s">
        <v>393</v>
      </c>
      <c r="J37" s="85">
        <v>0</v>
      </c>
      <c r="K37" s="23" t="s">
        <v>58</v>
      </c>
    </row>
    <row r="38" spans="1:11" ht="39">
      <c r="A38" s="15" t="s">
        <v>164</v>
      </c>
      <c r="B38" s="15">
        <v>851</v>
      </c>
      <c r="C38" s="15">
        <v>85195</v>
      </c>
      <c r="D38" s="16" t="s">
        <v>156</v>
      </c>
      <c r="E38" s="83">
        <v>3222500</v>
      </c>
      <c r="F38" s="83">
        <v>3222500</v>
      </c>
      <c r="G38" s="83">
        <v>0</v>
      </c>
      <c r="H38" s="83">
        <v>0</v>
      </c>
      <c r="I38" s="22" t="s">
        <v>69</v>
      </c>
      <c r="J38" s="85">
        <v>0</v>
      </c>
      <c r="K38" s="23" t="s">
        <v>58</v>
      </c>
    </row>
    <row r="39" spans="1:11" ht="39">
      <c r="A39" s="15" t="s">
        <v>188</v>
      </c>
      <c r="B39" s="15">
        <v>852</v>
      </c>
      <c r="C39" s="15">
        <v>85202</v>
      </c>
      <c r="D39" s="22" t="s">
        <v>102</v>
      </c>
      <c r="E39" s="83">
        <v>126162</v>
      </c>
      <c r="F39" s="83">
        <v>36162</v>
      </c>
      <c r="G39" s="83">
        <v>0</v>
      </c>
      <c r="H39" s="83">
        <v>0</v>
      </c>
      <c r="I39" s="22" t="s">
        <v>237</v>
      </c>
      <c r="J39" s="85">
        <v>0</v>
      </c>
      <c r="K39" s="23" t="s">
        <v>103</v>
      </c>
    </row>
    <row r="40" spans="1:11" ht="39">
      <c r="A40" s="15" t="s">
        <v>194</v>
      </c>
      <c r="B40" s="15">
        <v>852</v>
      </c>
      <c r="C40" s="15">
        <v>85202</v>
      </c>
      <c r="D40" s="22" t="s">
        <v>231</v>
      </c>
      <c r="E40" s="83">
        <v>22000</v>
      </c>
      <c r="F40" s="83">
        <v>22000</v>
      </c>
      <c r="G40" s="83">
        <v>0</v>
      </c>
      <c r="H40" s="83">
        <v>0</v>
      </c>
      <c r="I40" s="22" t="s">
        <v>104</v>
      </c>
      <c r="J40" s="85">
        <v>0</v>
      </c>
      <c r="K40" s="23" t="s">
        <v>103</v>
      </c>
    </row>
    <row r="41" spans="1:11" ht="58.5">
      <c r="A41" s="15" t="s">
        <v>195</v>
      </c>
      <c r="B41" s="15">
        <v>852</v>
      </c>
      <c r="C41" s="15">
        <v>85202</v>
      </c>
      <c r="D41" s="22" t="s">
        <v>119</v>
      </c>
      <c r="E41" s="83">
        <v>32724</v>
      </c>
      <c r="F41" s="83">
        <v>32724</v>
      </c>
      <c r="G41" s="83">
        <v>0</v>
      </c>
      <c r="H41" s="83">
        <v>0</v>
      </c>
      <c r="I41" s="22" t="s">
        <v>104</v>
      </c>
      <c r="J41" s="85">
        <v>0</v>
      </c>
      <c r="K41" s="23" t="s">
        <v>103</v>
      </c>
    </row>
    <row r="42" spans="1:11" ht="39">
      <c r="A42" s="15" t="s">
        <v>196</v>
      </c>
      <c r="B42" s="15">
        <v>852</v>
      </c>
      <c r="C42" s="15">
        <v>85202</v>
      </c>
      <c r="D42" s="22" t="s">
        <v>205</v>
      </c>
      <c r="E42" s="83">
        <v>14200</v>
      </c>
      <c r="F42" s="83">
        <v>14200</v>
      </c>
      <c r="G42" s="83">
        <v>0</v>
      </c>
      <c r="H42" s="83">
        <v>0</v>
      </c>
      <c r="I42" s="22" t="s">
        <v>104</v>
      </c>
      <c r="J42" s="85">
        <v>0</v>
      </c>
      <c r="K42" s="23" t="s">
        <v>103</v>
      </c>
    </row>
    <row r="43" spans="1:11" ht="39">
      <c r="A43" s="15" t="s">
        <v>198</v>
      </c>
      <c r="B43" s="15">
        <v>852</v>
      </c>
      <c r="C43" s="15">
        <v>85202</v>
      </c>
      <c r="D43" s="22" t="s">
        <v>268</v>
      </c>
      <c r="E43" s="83">
        <v>19188</v>
      </c>
      <c r="F43" s="83">
        <v>19188</v>
      </c>
      <c r="G43" s="83">
        <v>0</v>
      </c>
      <c r="H43" s="83">
        <v>0</v>
      </c>
      <c r="I43" s="22" t="s">
        <v>104</v>
      </c>
      <c r="J43" s="85">
        <v>0</v>
      </c>
      <c r="K43" s="23" t="s">
        <v>103</v>
      </c>
    </row>
    <row r="44" spans="1:11" ht="39">
      <c r="A44" s="15" t="s">
        <v>207</v>
      </c>
      <c r="B44" s="15">
        <v>852</v>
      </c>
      <c r="C44" s="15">
        <v>85202</v>
      </c>
      <c r="D44" s="22" t="s">
        <v>155</v>
      </c>
      <c r="E44" s="83">
        <v>42428</v>
      </c>
      <c r="F44" s="83">
        <v>42428</v>
      </c>
      <c r="G44" s="83">
        <v>0</v>
      </c>
      <c r="H44" s="83">
        <v>0</v>
      </c>
      <c r="I44" s="22" t="s">
        <v>104</v>
      </c>
      <c r="J44" s="85">
        <v>0</v>
      </c>
      <c r="K44" s="23" t="s">
        <v>103</v>
      </c>
    </row>
    <row r="45" spans="1:11" ht="39">
      <c r="A45" s="15" t="s">
        <v>208</v>
      </c>
      <c r="B45" s="15">
        <v>852</v>
      </c>
      <c r="C45" s="15">
        <v>85202</v>
      </c>
      <c r="D45" s="22" t="s">
        <v>228</v>
      </c>
      <c r="E45" s="83">
        <v>91002</v>
      </c>
      <c r="F45" s="83">
        <v>91002</v>
      </c>
      <c r="G45" s="83">
        <v>0</v>
      </c>
      <c r="H45" s="83">
        <v>0</v>
      </c>
      <c r="I45" s="22" t="s">
        <v>104</v>
      </c>
      <c r="J45" s="85">
        <v>0</v>
      </c>
      <c r="K45" s="23" t="s">
        <v>103</v>
      </c>
    </row>
    <row r="46" spans="1:11" ht="47.25" customHeight="1">
      <c r="A46" s="15" t="s">
        <v>209</v>
      </c>
      <c r="B46" s="15">
        <v>852</v>
      </c>
      <c r="C46" s="15">
        <v>85202</v>
      </c>
      <c r="D46" s="22" t="s">
        <v>267</v>
      </c>
      <c r="E46" s="83">
        <v>30000</v>
      </c>
      <c r="F46" s="83">
        <v>30000</v>
      </c>
      <c r="G46" s="83">
        <v>0</v>
      </c>
      <c r="H46" s="83">
        <v>0</v>
      </c>
      <c r="I46" s="22" t="s">
        <v>104</v>
      </c>
      <c r="J46" s="85">
        <v>0</v>
      </c>
      <c r="K46" s="23" t="s">
        <v>149</v>
      </c>
    </row>
    <row r="47" spans="1:11" ht="52.5" customHeight="1">
      <c r="A47" s="15" t="s">
        <v>210</v>
      </c>
      <c r="B47" s="15">
        <v>852</v>
      </c>
      <c r="C47" s="15">
        <v>85202</v>
      </c>
      <c r="D47" s="22" t="s">
        <v>202</v>
      </c>
      <c r="E47" s="83">
        <v>20000</v>
      </c>
      <c r="F47" s="83">
        <v>20000</v>
      </c>
      <c r="G47" s="83">
        <v>0</v>
      </c>
      <c r="H47" s="83">
        <v>0</v>
      </c>
      <c r="I47" s="22" t="s">
        <v>104</v>
      </c>
      <c r="J47" s="85">
        <v>0</v>
      </c>
      <c r="K47" s="23" t="s">
        <v>149</v>
      </c>
    </row>
    <row r="48" spans="1:11" ht="51.75" customHeight="1">
      <c r="A48" s="15" t="s">
        <v>211</v>
      </c>
      <c r="B48" s="15">
        <v>852</v>
      </c>
      <c r="C48" s="15">
        <v>85202</v>
      </c>
      <c r="D48" s="22" t="s">
        <v>163</v>
      </c>
      <c r="E48" s="83">
        <v>240000</v>
      </c>
      <c r="F48" s="83">
        <v>40000</v>
      </c>
      <c r="G48" s="83">
        <v>0</v>
      </c>
      <c r="H48" s="83">
        <v>0</v>
      </c>
      <c r="I48" s="22" t="s">
        <v>310</v>
      </c>
      <c r="J48" s="85">
        <v>0</v>
      </c>
      <c r="K48" s="23" t="s">
        <v>149</v>
      </c>
    </row>
    <row r="49" spans="1:11" ht="51.75" customHeight="1">
      <c r="A49" s="15" t="s">
        <v>212</v>
      </c>
      <c r="B49" s="15">
        <v>852</v>
      </c>
      <c r="C49" s="15">
        <v>85202</v>
      </c>
      <c r="D49" s="22" t="s">
        <v>397</v>
      </c>
      <c r="E49" s="83">
        <v>19000</v>
      </c>
      <c r="F49" s="83">
        <v>19000</v>
      </c>
      <c r="G49" s="83">
        <v>0</v>
      </c>
      <c r="H49" s="83">
        <v>0</v>
      </c>
      <c r="I49" s="22" t="s">
        <v>104</v>
      </c>
      <c r="J49" s="85">
        <v>0</v>
      </c>
      <c r="K49" s="23" t="s">
        <v>149</v>
      </c>
    </row>
    <row r="50" spans="1:11" ht="51.75" customHeight="1">
      <c r="A50" s="15" t="s">
        <v>213</v>
      </c>
      <c r="B50" s="15">
        <v>852</v>
      </c>
      <c r="C50" s="15">
        <v>85202</v>
      </c>
      <c r="D50" s="22" t="s">
        <v>398</v>
      </c>
      <c r="E50" s="83">
        <v>140000</v>
      </c>
      <c r="F50" s="83">
        <v>140000</v>
      </c>
      <c r="G50" s="83">
        <v>0</v>
      </c>
      <c r="H50" s="83">
        <v>0</v>
      </c>
      <c r="I50" s="22" t="s">
        <v>104</v>
      </c>
      <c r="J50" s="85">
        <v>0</v>
      </c>
      <c r="K50" s="23" t="s">
        <v>149</v>
      </c>
    </row>
    <row r="51" spans="1:11" ht="72" customHeight="1">
      <c r="A51" s="15" t="s">
        <v>216</v>
      </c>
      <c r="B51" s="15">
        <v>852</v>
      </c>
      <c r="C51" s="15">
        <v>85203</v>
      </c>
      <c r="D51" s="22" t="s">
        <v>206</v>
      </c>
      <c r="E51" s="83">
        <v>1756755</v>
      </c>
      <c r="F51" s="83">
        <v>56755</v>
      </c>
      <c r="G51" s="83">
        <v>0</v>
      </c>
      <c r="H51" s="83">
        <v>0</v>
      </c>
      <c r="I51" s="22" t="s">
        <v>238</v>
      </c>
      <c r="J51" s="85">
        <v>0</v>
      </c>
      <c r="K51" s="23" t="s">
        <v>58</v>
      </c>
    </row>
    <row r="52" spans="1:11" ht="59.25" customHeight="1">
      <c r="A52" s="15" t="s">
        <v>217</v>
      </c>
      <c r="B52" s="15">
        <v>853</v>
      </c>
      <c r="C52" s="15">
        <v>85311</v>
      </c>
      <c r="D52" s="22" t="s">
        <v>245</v>
      </c>
      <c r="E52" s="83">
        <v>38130</v>
      </c>
      <c r="F52" s="83">
        <v>38130</v>
      </c>
      <c r="G52" s="83">
        <v>0</v>
      </c>
      <c r="H52" s="83">
        <v>0</v>
      </c>
      <c r="I52" s="22" t="s">
        <v>79</v>
      </c>
      <c r="J52" s="85">
        <v>0</v>
      </c>
      <c r="K52" s="23" t="s">
        <v>149</v>
      </c>
    </row>
    <row r="53" spans="1:11" ht="39">
      <c r="A53" s="15" t="s">
        <v>261</v>
      </c>
      <c r="B53" s="15">
        <v>853</v>
      </c>
      <c r="C53" s="15">
        <v>85311</v>
      </c>
      <c r="D53" s="22" t="s">
        <v>97</v>
      </c>
      <c r="E53" s="83">
        <v>60000</v>
      </c>
      <c r="F53" s="83">
        <v>60000</v>
      </c>
      <c r="G53" s="83">
        <v>0</v>
      </c>
      <c r="H53" s="83">
        <v>0</v>
      </c>
      <c r="I53" s="22" t="s">
        <v>79</v>
      </c>
      <c r="J53" s="85">
        <v>0</v>
      </c>
      <c r="K53" s="23" t="s">
        <v>103</v>
      </c>
    </row>
    <row r="54" spans="1:11" ht="39">
      <c r="A54" s="15" t="s">
        <v>262</v>
      </c>
      <c r="B54" s="15">
        <v>853</v>
      </c>
      <c r="C54" s="15">
        <v>85333</v>
      </c>
      <c r="D54" s="22" t="s">
        <v>96</v>
      </c>
      <c r="E54" s="83">
        <v>80000</v>
      </c>
      <c r="F54" s="83">
        <v>80000</v>
      </c>
      <c r="G54" s="83">
        <v>0</v>
      </c>
      <c r="H54" s="83">
        <v>0</v>
      </c>
      <c r="I54" s="22" t="s">
        <v>79</v>
      </c>
      <c r="J54" s="85">
        <v>0</v>
      </c>
      <c r="K54" s="23" t="s">
        <v>88</v>
      </c>
    </row>
    <row r="55" spans="1:11" ht="87.75">
      <c r="A55" s="15" t="s">
        <v>391</v>
      </c>
      <c r="B55" s="15">
        <v>854</v>
      </c>
      <c r="C55" s="15">
        <v>85403</v>
      </c>
      <c r="D55" s="22" t="s">
        <v>242</v>
      </c>
      <c r="E55" s="83">
        <v>13553.37</v>
      </c>
      <c r="F55" s="83">
        <v>6776.69</v>
      </c>
      <c r="G55" s="83">
        <v>0</v>
      </c>
      <c r="H55" s="83">
        <v>0</v>
      </c>
      <c r="I55" s="22" t="s">
        <v>243</v>
      </c>
      <c r="J55" s="85">
        <v>0</v>
      </c>
      <c r="K55" s="23" t="s">
        <v>58</v>
      </c>
    </row>
    <row r="56" spans="1:11" ht="48.75">
      <c r="A56" s="15" t="s">
        <v>263</v>
      </c>
      <c r="B56" s="15">
        <v>854</v>
      </c>
      <c r="C56" s="15">
        <v>85403</v>
      </c>
      <c r="D56" s="22" t="s">
        <v>121</v>
      </c>
      <c r="E56" s="83">
        <v>210374</v>
      </c>
      <c r="F56" s="83">
        <v>102378</v>
      </c>
      <c r="G56" s="83">
        <v>0</v>
      </c>
      <c r="H56" s="83">
        <v>0</v>
      </c>
      <c r="I56" s="22" t="s">
        <v>239</v>
      </c>
      <c r="J56" s="85">
        <v>0</v>
      </c>
      <c r="K56" s="23" t="s">
        <v>58</v>
      </c>
    </row>
    <row r="57" spans="1:11" ht="48.75">
      <c r="A57" s="15" t="s">
        <v>264</v>
      </c>
      <c r="B57" s="15">
        <v>854</v>
      </c>
      <c r="C57" s="15">
        <v>85403</v>
      </c>
      <c r="D57" s="22" t="s">
        <v>227</v>
      </c>
      <c r="E57" s="83">
        <v>233946</v>
      </c>
      <c r="F57" s="83">
        <v>172622</v>
      </c>
      <c r="G57" s="83">
        <v>0</v>
      </c>
      <c r="H57" s="83">
        <v>0</v>
      </c>
      <c r="I57" s="22" t="s">
        <v>240</v>
      </c>
      <c r="J57" s="85">
        <v>0</v>
      </c>
      <c r="K57" s="23" t="s">
        <v>58</v>
      </c>
    </row>
    <row r="58" spans="1:11" ht="72.75" customHeight="1">
      <c r="A58" s="15" t="s">
        <v>265</v>
      </c>
      <c r="B58" s="15">
        <v>855</v>
      </c>
      <c r="C58" s="15">
        <v>85510</v>
      </c>
      <c r="D58" s="22" t="s">
        <v>122</v>
      </c>
      <c r="E58" s="83">
        <v>1384460</v>
      </c>
      <c r="F58" s="83">
        <v>427833</v>
      </c>
      <c r="G58" s="83">
        <v>0</v>
      </c>
      <c r="H58" s="83">
        <v>0</v>
      </c>
      <c r="I58" s="22" t="s">
        <v>396</v>
      </c>
      <c r="J58" s="85">
        <v>0</v>
      </c>
      <c r="K58" s="23" t="s">
        <v>58</v>
      </c>
    </row>
    <row r="59" spans="1:11" ht="49.5" customHeight="1">
      <c r="A59" s="15" t="s">
        <v>392</v>
      </c>
      <c r="B59" s="15">
        <v>900</v>
      </c>
      <c r="C59" s="15">
        <v>90019</v>
      </c>
      <c r="D59" s="22" t="s">
        <v>244</v>
      </c>
      <c r="E59" s="83">
        <f>F59</f>
        <v>130560</v>
      </c>
      <c r="F59" s="83">
        <v>130560</v>
      </c>
      <c r="G59" s="83">
        <v>0</v>
      </c>
      <c r="H59" s="83">
        <v>0</v>
      </c>
      <c r="I59" s="22" t="s">
        <v>69</v>
      </c>
      <c r="J59" s="85">
        <v>0</v>
      </c>
      <c r="K59" s="23" t="s">
        <v>58</v>
      </c>
    </row>
    <row r="60" spans="1:11" ht="96.75" customHeight="1">
      <c r="A60" s="15" t="s">
        <v>513</v>
      </c>
      <c r="B60" s="15">
        <v>900</v>
      </c>
      <c r="C60" s="15">
        <v>90095</v>
      </c>
      <c r="D60" s="22" t="s">
        <v>203</v>
      </c>
      <c r="E60" s="83">
        <f>F60</f>
        <v>90150</v>
      </c>
      <c r="F60" s="83">
        <v>90150</v>
      </c>
      <c r="G60" s="83">
        <v>0</v>
      </c>
      <c r="H60" s="83">
        <v>0</v>
      </c>
      <c r="I60" s="22" t="s">
        <v>69</v>
      </c>
      <c r="J60" s="85">
        <v>0</v>
      </c>
      <c r="K60" s="23" t="s">
        <v>58</v>
      </c>
    </row>
    <row r="61" spans="1:11" ht="56.25" customHeight="1">
      <c r="A61" s="15" t="s">
        <v>514</v>
      </c>
      <c r="B61" s="15">
        <v>921</v>
      </c>
      <c r="C61" s="15">
        <v>92113</v>
      </c>
      <c r="D61" s="22" t="s">
        <v>199</v>
      </c>
      <c r="E61" s="83">
        <v>287283</v>
      </c>
      <c r="F61" s="83">
        <v>37283</v>
      </c>
      <c r="G61" s="83">
        <v>0</v>
      </c>
      <c r="H61" s="83">
        <v>0</v>
      </c>
      <c r="I61" s="22" t="s">
        <v>241</v>
      </c>
      <c r="J61" s="85">
        <v>0</v>
      </c>
      <c r="K61" s="23" t="s">
        <v>58</v>
      </c>
    </row>
    <row r="62" spans="1:11" ht="54" customHeight="1">
      <c r="A62" s="15" t="s">
        <v>515</v>
      </c>
      <c r="B62" s="15">
        <v>921</v>
      </c>
      <c r="C62" s="15">
        <v>92195</v>
      </c>
      <c r="D62" s="22" t="s">
        <v>111</v>
      </c>
      <c r="E62" s="83">
        <f>F62</f>
        <v>320169</v>
      </c>
      <c r="F62" s="83">
        <v>320169</v>
      </c>
      <c r="G62" s="83">
        <v>0</v>
      </c>
      <c r="H62" s="83">
        <v>0</v>
      </c>
      <c r="I62" s="22" t="s">
        <v>69</v>
      </c>
      <c r="J62" s="85">
        <v>0</v>
      </c>
      <c r="K62" s="23" t="s">
        <v>58</v>
      </c>
    </row>
    <row r="63" spans="1:11" ht="48.75" customHeight="1">
      <c r="A63" s="216" t="s">
        <v>38</v>
      </c>
      <c r="B63" s="217"/>
      <c r="C63" s="217"/>
      <c r="D63" s="218"/>
      <c r="E63" s="84">
        <f>SUM(E10:E62)</f>
        <v>14919254.219999999</v>
      </c>
      <c r="F63" s="84">
        <f>SUM(F10:F62)</f>
        <v>9169251.690000001</v>
      </c>
      <c r="G63" s="84">
        <f>SUM(G10:G62)</f>
        <v>0</v>
      </c>
      <c r="H63" s="84">
        <f>SUM(H10:H62)</f>
        <v>0</v>
      </c>
      <c r="I63" s="152">
        <v>5614208.53</v>
      </c>
      <c r="J63" s="86">
        <f>SUM(J10:J62)</f>
        <v>135794</v>
      </c>
      <c r="K63" s="24" t="s">
        <v>67</v>
      </c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 t="s">
        <v>66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 t="s">
        <v>65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 t="s">
        <v>63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 t="s">
        <v>62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13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</sheetData>
  <sheetProtection/>
  <mergeCells count="15">
    <mergeCell ref="A63:D6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Rady Powiatu w Opatowie Nr XXXI.76.2020
z dnia 23 listopada 2020 r..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9"/>
  <sheetViews>
    <sheetView zoomScalePageLayoutView="0" workbookViewId="0" topLeftCell="A1">
      <selection activeCell="O9" sqref="O9"/>
    </sheetView>
  </sheetViews>
  <sheetFormatPr defaultColWidth="9.33203125" defaultRowHeight="12.75"/>
  <cols>
    <col min="1" max="1" width="4.66015625" style="4" customWidth="1"/>
    <col min="2" max="2" width="19.83203125" style="4" customWidth="1"/>
    <col min="3" max="3" width="10.66015625" style="4" customWidth="1"/>
    <col min="4" max="4" width="12" style="4" customWidth="1"/>
    <col min="5" max="5" width="7" style="4" customWidth="1"/>
    <col min="6" max="6" width="8.83203125" style="4" customWidth="1"/>
    <col min="7" max="7" width="19" style="4" customWidth="1"/>
    <col min="8" max="8" width="12.33203125" style="4" customWidth="1"/>
    <col min="9" max="9" width="14.83203125" style="4" customWidth="1"/>
    <col min="10" max="16384" width="9.33203125" style="4" customWidth="1"/>
  </cols>
  <sheetData>
    <row r="1" spans="1:9" ht="40.5" customHeight="1">
      <c r="A1" s="9"/>
      <c r="B1" s="9"/>
      <c r="C1" s="9"/>
      <c r="D1" s="9"/>
      <c r="E1" s="9"/>
      <c r="F1" s="9"/>
      <c r="G1" s="244" t="s">
        <v>518</v>
      </c>
      <c r="H1" s="244"/>
      <c r="I1" s="244"/>
    </row>
    <row r="2" spans="1:9" ht="12.75">
      <c r="A2" s="245" t="s">
        <v>353</v>
      </c>
      <c r="B2" s="245"/>
      <c r="C2" s="245"/>
      <c r="D2" s="245"/>
      <c r="E2" s="245"/>
      <c r="F2" s="245"/>
      <c r="G2" s="245"/>
      <c r="H2" s="245"/>
      <c r="I2" s="245"/>
    </row>
    <row r="3" spans="1:9" ht="12.75">
      <c r="A3" s="245"/>
      <c r="B3" s="245"/>
      <c r="C3" s="245"/>
      <c r="D3" s="245"/>
      <c r="E3" s="245"/>
      <c r="F3" s="245"/>
      <c r="G3" s="245"/>
      <c r="H3" s="245"/>
      <c r="I3" s="245"/>
    </row>
    <row r="4" spans="1:9" ht="12.75">
      <c r="A4" s="245"/>
      <c r="B4" s="245"/>
      <c r="C4" s="245"/>
      <c r="D4" s="245"/>
      <c r="E4" s="245"/>
      <c r="F4" s="245"/>
      <c r="G4" s="245"/>
      <c r="H4" s="245"/>
      <c r="I4" s="245"/>
    </row>
    <row r="5" spans="1:9" ht="12.75">
      <c r="A5" s="150"/>
      <c r="B5" s="150"/>
      <c r="C5" s="150"/>
      <c r="D5" s="150"/>
      <c r="E5" s="150"/>
      <c r="F5" s="150"/>
      <c r="G5" s="150"/>
      <c r="H5" s="150"/>
      <c r="I5" s="150"/>
    </row>
    <row r="6" spans="1:9" ht="22.5" customHeight="1">
      <c r="A6" s="232" t="s">
        <v>352</v>
      </c>
      <c r="B6" s="232" t="s">
        <v>351</v>
      </c>
      <c r="C6" s="232" t="s">
        <v>350</v>
      </c>
      <c r="D6" s="232" t="s">
        <v>60</v>
      </c>
      <c r="E6" s="232" t="s">
        <v>1</v>
      </c>
      <c r="F6" s="232" t="s">
        <v>2</v>
      </c>
      <c r="G6" s="232" t="s">
        <v>349</v>
      </c>
      <c r="H6" s="232"/>
      <c r="I6" s="232" t="s">
        <v>348</v>
      </c>
    </row>
    <row r="7" spans="1:9" ht="52.5" customHeight="1">
      <c r="A7" s="232"/>
      <c r="B7" s="232"/>
      <c r="C7" s="232"/>
      <c r="D7" s="232"/>
      <c r="E7" s="232"/>
      <c r="F7" s="232"/>
      <c r="G7" s="149" t="s">
        <v>347</v>
      </c>
      <c r="H7" s="149" t="s">
        <v>346</v>
      </c>
      <c r="I7" s="232"/>
    </row>
    <row r="8" spans="1:9" ht="12.7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</row>
    <row r="9" spans="1:9" ht="44.25" customHeight="1">
      <c r="A9" s="224" t="s">
        <v>54</v>
      </c>
      <c r="B9" s="124" t="s">
        <v>339</v>
      </c>
      <c r="C9" s="233" t="s">
        <v>329</v>
      </c>
      <c r="D9" s="233" t="s">
        <v>58</v>
      </c>
      <c r="E9" s="241" t="s">
        <v>345</v>
      </c>
      <c r="F9" s="241" t="s">
        <v>344</v>
      </c>
      <c r="G9" s="129" t="s">
        <v>321</v>
      </c>
      <c r="H9" s="128">
        <f>H10+H14</f>
        <v>3002600</v>
      </c>
      <c r="I9" s="128">
        <f>I10+I14</f>
        <v>2881782</v>
      </c>
    </row>
    <row r="10" spans="1:9" ht="27" customHeight="1">
      <c r="A10" s="225"/>
      <c r="B10" s="124" t="s">
        <v>343</v>
      </c>
      <c r="C10" s="234"/>
      <c r="D10" s="234"/>
      <c r="E10" s="242"/>
      <c r="F10" s="242"/>
      <c r="G10" s="129" t="s">
        <v>317</v>
      </c>
      <c r="H10" s="128">
        <f>H11+H12+H13</f>
        <v>18000</v>
      </c>
      <c r="I10" s="128">
        <f>I11+I12+I13</f>
        <v>18000</v>
      </c>
    </row>
    <row r="11" spans="1:9" ht="15" customHeight="1">
      <c r="A11" s="225"/>
      <c r="B11" s="227" t="s">
        <v>342</v>
      </c>
      <c r="C11" s="234"/>
      <c r="D11" s="234"/>
      <c r="E11" s="242"/>
      <c r="F11" s="242"/>
      <c r="G11" s="127" t="s">
        <v>315</v>
      </c>
      <c r="H11" s="125">
        <v>2700</v>
      </c>
      <c r="I11" s="125">
        <v>2700</v>
      </c>
    </row>
    <row r="12" spans="1:9" ht="24.75" customHeight="1">
      <c r="A12" s="225"/>
      <c r="B12" s="230"/>
      <c r="C12" s="234"/>
      <c r="D12" s="234"/>
      <c r="E12" s="242"/>
      <c r="F12" s="242"/>
      <c r="G12" s="126" t="s">
        <v>314</v>
      </c>
      <c r="H12" s="125">
        <v>0</v>
      </c>
      <c r="I12" s="125">
        <v>0</v>
      </c>
    </row>
    <row r="13" spans="1:9" ht="36" customHeight="1">
      <c r="A13" s="225"/>
      <c r="B13" s="230"/>
      <c r="C13" s="234"/>
      <c r="D13" s="234"/>
      <c r="E13" s="242"/>
      <c r="F13" s="242"/>
      <c r="G13" s="126" t="s">
        <v>313</v>
      </c>
      <c r="H13" s="125">
        <v>15300</v>
      </c>
      <c r="I13" s="125">
        <v>15300</v>
      </c>
    </row>
    <row r="14" spans="1:9" ht="14.25" customHeight="1">
      <c r="A14" s="225"/>
      <c r="B14" s="230"/>
      <c r="C14" s="234"/>
      <c r="D14" s="234"/>
      <c r="E14" s="242"/>
      <c r="F14" s="242"/>
      <c r="G14" s="129" t="s">
        <v>316</v>
      </c>
      <c r="H14" s="128">
        <f>H15+H16+H17+H18</f>
        <v>2984600</v>
      </c>
      <c r="I14" s="128">
        <f>I15+I16+I17+I18</f>
        <v>2863782</v>
      </c>
    </row>
    <row r="15" spans="1:9" ht="16.5" customHeight="1">
      <c r="A15" s="225"/>
      <c r="B15" s="230"/>
      <c r="C15" s="234"/>
      <c r="D15" s="234"/>
      <c r="E15" s="242"/>
      <c r="F15" s="242"/>
      <c r="G15" s="127" t="s">
        <v>315</v>
      </c>
      <c r="H15" s="125">
        <v>447690</v>
      </c>
      <c r="I15" s="125">
        <v>429567</v>
      </c>
    </row>
    <row r="16" spans="1:9" ht="24.75" customHeight="1">
      <c r="A16" s="225"/>
      <c r="B16" s="230"/>
      <c r="C16" s="234"/>
      <c r="D16" s="234"/>
      <c r="E16" s="242"/>
      <c r="F16" s="242"/>
      <c r="G16" s="126" t="s">
        <v>314</v>
      </c>
      <c r="H16" s="125">
        <v>0</v>
      </c>
      <c r="I16" s="125">
        <v>0</v>
      </c>
    </row>
    <row r="17" spans="1:9" ht="36" customHeight="1">
      <c r="A17" s="225"/>
      <c r="B17" s="230"/>
      <c r="C17" s="234"/>
      <c r="D17" s="234"/>
      <c r="E17" s="242"/>
      <c r="F17" s="242"/>
      <c r="G17" s="126" t="s">
        <v>313</v>
      </c>
      <c r="H17" s="125">
        <v>2536910</v>
      </c>
      <c r="I17" s="125">
        <v>2434215</v>
      </c>
    </row>
    <row r="18" spans="1:9" ht="48.75" customHeight="1">
      <c r="A18" s="226"/>
      <c r="B18" s="231"/>
      <c r="C18" s="235"/>
      <c r="D18" s="235"/>
      <c r="E18" s="243"/>
      <c r="F18" s="243"/>
      <c r="G18" s="124" t="s">
        <v>312</v>
      </c>
      <c r="H18" s="125">
        <v>0</v>
      </c>
      <c r="I18" s="125">
        <v>0</v>
      </c>
    </row>
    <row r="19" spans="1:9" ht="18" customHeight="1">
      <c r="A19" s="224" t="s">
        <v>53</v>
      </c>
      <c r="B19" s="227" t="s">
        <v>339</v>
      </c>
      <c r="C19" s="138">
        <v>2020</v>
      </c>
      <c r="D19" s="227" t="s">
        <v>58</v>
      </c>
      <c r="E19" s="138">
        <v>754</v>
      </c>
      <c r="F19" s="138">
        <v>75495</v>
      </c>
      <c r="G19" s="129" t="s">
        <v>321</v>
      </c>
      <c r="H19" s="128">
        <f>SUM(H20+H24)</f>
        <v>2857501</v>
      </c>
      <c r="I19" s="128">
        <f>SUM(I20+I24)</f>
        <v>2857501</v>
      </c>
    </row>
    <row r="20" spans="1:9" ht="17.25" customHeight="1">
      <c r="A20" s="225"/>
      <c r="B20" s="228"/>
      <c r="C20" s="133"/>
      <c r="D20" s="230"/>
      <c r="E20" s="137"/>
      <c r="F20" s="137"/>
      <c r="G20" s="129" t="s">
        <v>317</v>
      </c>
      <c r="H20" s="128">
        <f>SUM(H21:H23)</f>
        <v>2721707</v>
      </c>
      <c r="I20" s="128">
        <f>SUM(I21:I23)</f>
        <v>2721707</v>
      </c>
    </row>
    <row r="21" spans="1:9" ht="17.25" customHeight="1">
      <c r="A21" s="225"/>
      <c r="B21" s="228"/>
      <c r="C21" s="133"/>
      <c r="D21" s="230"/>
      <c r="E21" s="137"/>
      <c r="F21" s="137"/>
      <c r="G21" s="127" t="s">
        <v>315</v>
      </c>
      <c r="H21" s="125">
        <v>0</v>
      </c>
      <c r="I21" s="125">
        <v>0</v>
      </c>
    </row>
    <row r="22" spans="1:9" ht="24.75" customHeight="1">
      <c r="A22" s="225"/>
      <c r="B22" s="229"/>
      <c r="C22" s="133"/>
      <c r="D22" s="230"/>
      <c r="E22" s="137"/>
      <c r="F22" s="137"/>
      <c r="G22" s="126" t="s">
        <v>314</v>
      </c>
      <c r="H22" s="125">
        <v>0</v>
      </c>
      <c r="I22" s="125">
        <v>0</v>
      </c>
    </row>
    <row r="23" spans="1:9" ht="41.25" customHeight="1">
      <c r="A23" s="225"/>
      <c r="B23" s="148" t="s">
        <v>341</v>
      </c>
      <c r="C23" s="133"/>
      <c r="D23" s="230"/>
      <c r="E23" s="137"/>
      <c r="F23" s="137"/>
      <c r="G23" s="126" t="s">
        <v>313</v>
      </c>
      <c r="H23" s="125">
        <v>2721707</v>
      </c>
      <c r="I23" s="125">
        <v>2721707</v>
      </c>
    </row>
    <row r="24" spans="1:9" ht="21" customHeight="1">
      <c r="A24" s="225"/>
      <c r="B24" s="230" t="s">
        <v>340</v>
      </c>
      <c r="C24" s="133"/>
      <c r="D24" s="230"/>
      <c r="E24" s="137"/>
      <c r="F24" s="137"/>
      <c r="G24" s="129" t="s">
        <v>316</v>
      </c>
      <c r="H24" s="128">
        <f>SUM(H25:H28)</f>
        <v>135794</v>
      </c>
      <c r="I24" s="128">
        <f>SUM(I25:I28)</f>
        <v>135794</v>
      </c>
    </row>
    <row r="25" spans="1:9" ht="18.75" customHeight="1">
      <c r="A25" s="225"/>
      <c r="B25" s="230"/>
      <c r="C25" s="133"/>
      <c r="D25" s="230"/>
      <c r="E25" s="137"/>
      <c r="F25" s="137"/>
      <c r="G25" s="127" t="s">
        <v>315</v>
      </c>
      <c r="H25" s="125">
        <v>0</v>
      </c>
      <c r="I25" s="125">
        <v>0</v>
      </c>
    </row>
    <row r="26" spans="1:9" ht="27" customHeight="1">
      <c r="A26" s="225"/>
      <c r="B26" s="230"/>
      <c r="C26" s="133"/>
      <c r="D26" s="230"/>
      <c r="E26" s="137"/>
      <c r="F26" s="137"/>
      <c r="G26" s="126" t="s">
        <v>314</v>
      </c>
      <c r="H26" s="125">
        <v>0</v>
      </c>
      <c r="I26" s="125">
        <v>0</v>
      </c>
    </row>
    <row r="27" spans="1:9" ht="39.75" customHeight="1">
      <c r="A27" s="225"/>
      <c r="B27" s="230" t="s">
        <v>187</v>
      </c>
      <c r="C27" s="133"/>
      <c r="D27" s="230"/>
      <c r="E27" s="137"/>
      <c r="F27" s="137"/>
      <c r="G27" s="126" t="s">
        <v>313</v>
      </c>
      <c r="H27" s="125">
        <v>135794</v>
      </c>
      <c r="I27" s="125">
        <v>135794</v>
      </c>
    </row>
    <row r="28" spans="1:9" ht="48.75" customHeight="1">
      <c r="A28" s="226"/>
      <c r="B28" s="231"/>
      <c r="C28" s="132"/>
      <c r="D28" s="231"/>
      <c r="E28" s="131"/>
      <c r="F28" s="131"/>
      <c r="G28" s="124" t="s">
        <v>312</v>
      </c>
      <c r="H28" s="125">
        <v>0</v>
      </c>
      <c r="I28" s="125">
        <v>0</v>
      </c>
    </row>
    <row r="29" spans="1:9" ht="17.25" customHeight="1">
      <c r="A29" s="224" t="s">
        <v>52</v>
      </c>
      <c r="B29" s="227" t="s">
        <v>339</v>
      </c>
      <c r="C29" s="148" t="s">
        <v>338</v>
      </c>
      <c r="D29" s="227" t="s">
        <v>58</v>
      </c>
      <c r="E29" s="138">
        <v>801</v>
      </c>
      <c r="F29" s="138">
        <v>80115</v>
      </c>
      <c r="G29" s="129" t="s">
        <v>321</v>
      </c>
      <c r="H29" s="128">
        <f>SUM(H30+H34)</f>
        <v>1893108</v>
      </c>
      <c r="I29" s="128">
        <f>SUM(I30+I34)</f>
        <v>1301684</v>
      </c>
    </row>
    <row r="30" spans="1:9" ht="18.75" customHeight="1">
      <c r="A30" s="225"/>
      <c r="B30" s="228"/>
      <c r="C30" s="133"/>
      <c r="D30" s="230"/>
      <c r="E30" s="137"/>
      <c r="F30" s="137"/>
      <c r="G30" s="129" t="s">
        <v>317</v>
      </c>
      <c r="H30" s="128">
        <f>SUM(H31:H33)</f>
        <v>1893108</v>
      </c>
      <c r="I30" s="128">
        <f>SUM(I31:I33)</f>
        <v>1301684</v>
      </c>
    </row>
    <row r="31" spans="1:9" ht="18.75" customHeight="1">
      <c r="A31" s="225"/>
      <c r="B31" s="228"/>
      <c r="C31" s="133"/>
      <c r="D31" s="230"/>
      <c r="E31" s="137"/>
      <c r="F31" s="137"/>
      <c r="G31" s="127" t="s">
        <v>315</v>
      </c>
      <c r="H31" s="125">
        <v>0</v>
      </c>
      <c r="I31" s="125">
        <v>0</v>
      </c>
    </row>
    <row r="32" spans="1:9" ht="26.25" customHeight="1">
      <c r="A32" s="225"/>
      <c r="B32" s="229"/>
      <c r="C32" s="133"/>
      <c r="D32" s="230"/>
      <c r="E32" s="137"/>
      <c r="F32" s="137"/>
      <c r="G32" s="126" t="s">
        <v>314</v>
      </c>
      <c r="H32" s="125">
        <v>194325</v>
      </c>
      <c r="I32" s="125">
        <v>133616</v>
      </c>
    </row>
    <row r="33" spans="1:9" ht="39" customHeight="1">
      <c r="A33" s="225"/>
      <c r="B33" s="148" t="s">
        <v>337</v>
      </c>
      <c r="C33" s="133"/>
      <c r="D33" s="230"/>
      <c r="E33" s="137"/>
      <c r="F33" s="137"/>
      <c r="G33" s="126" t="s">
        <v>313</v>
      </c>
      <c r="H33" s="125">
        <v>1698783</v>
      </c>
      <c r="I33" s="125">
        <v>1168068</v>
      </c>
    </row>
    <row r="34" spans="1:9" ht="18" customHeight="1">
      <c r="A34" s="225"/>
      <c r="B34" s="230" t="s">
        <v>336</v>
      </c>
      <c r="C34" s="133"/>
      <c r="D34" s="230"/>
      <c r="E34" s="137"/>
      <c r="F34" s="137"/>
      <c r="G34" s="129" t="s">
        <v>316</v>
      </c>
      <c r="H34" s="128">
        <f>SUM(H35:H38)</f>
        <v>0</v>
      </c>
      <c r="I34" s="128">
        <f>SUM(I35:I38)</f>
        <v>0</v>
      </c>
    </row>
    <row r="35" spans="1:9" ht="17.25" customHeight="1">
      <c r="A35" s="225"/>
      <c r="B35" s="230"/>
      <c r="C35" s="133"/>
      <c r="D35" s="230"/>
      <c r="E35" s="137"/>
      <c r="F35" s="137"/>
      <c r="G35" s="127" t="s">
        <v>315</v>
      </c>
      <c r="H35" s="125">
        <v>0</v>
      </c>
      <c r="I35" s="125">
        <v>0</v>
      </c>
    </row>
    <row r="36" spans="1:9" ht="26.25" customHeight="1">
      <c r="A36" s="225"/>
      <c r="B36" s="230"/>
      <c r="C36" s="133"/>
      <c r="D36" s="230"/>
      <c r="E36" s="137"/>
      <c r="F36" s="137"/>
      <c r="G36" s="126" t="s">
        <v>314</v>
      </c>
      <c r="H36" s="125">
        <v>0</v>
      </c>
      <c r="I36" s="125">
        <v>0</v>
      </c>
    </row>
    <row r="37" spans="1:9" ht="36" customHeight="1">
      <c r="A37" s="225"/>
      <c r="B37" s="230" t="s">
        <v>335</v>
      </c>
      <c r="C37" s="133"/>
      <c r="D37" s="230"/>
      <c r="E37" s="137"/>
      <c r="F37" s="137"/>
      <c r="G37" s="126" t="s">
        <v>313</v>
      </c>
      <c r="H37" s="125">
        <v>0</v>
      </c>
      <c r="I37" s="125">
        <v>0</v>
      </c>
    </row>
    <row r="38" spans="1:9" ht="48.75" customHeight="1">
      <c r="A38" s="226"/>
      <c r="B38" s="231"/>
      <c r="C38" s="132"/>
      <c r="D38" s="231"/>
      <c r="E38" s="131"/>
      <c r="F38" s="131"/>
      <c r="G38" s="124" t="s">
        <v>312</v>
      </c>
      <c r="H38" s="125">
        <v>0</v>
      </c>
      <c r="I38" s="125">
        <v>0</v>
      </c>
    </row>
    <row r="39" spans="1:9" ht="33.75" customHeight="1">
      <c r="A39" s="145" t="s">
        <v>51</v>
      </c>
      <c r="B39" s="144" t="s">
        <v>334</v>
      </c>
      <c r="C39" s="138">
        <v>2020</v>
      </c>
      <c r="D39" s="143" t="s">
        <v>58</v>
      </c>
      <c r="E39" s="138">
        <v>801</v>
      </c>
      <c r="F39" s="138">
        <v>80195</v>
      </c>
      <c r="G39" s="129" t="s">
        <v>321</v>
      </c>
      <c r="H39" s="128">
        <f>SUM(H40+H44)</f>
        <v>80000</v>
      </c>
      <c r="I39" s="128">
        <f>SUM(I40+I44)</f>
        <v>80000</v>
      </c>
    </row>
    <row r="40" spans="1:9" ht="14.25" customHeight="1">
      <c r="A40" s="136"/>
      <c r="B40" s="133"/>
      <c r="C40" s="133"/>
      <c r="D40" s="134"/>
      <c r="E40" s="137"/>
      <c r="F40" s="137"/>
      <c r="G40" s="129" t="s">
        <v>317</v>
      </c>
      <c r="H40" s="128">
        <f>SUM(H41:H43)</f>
        <v>80000</v>
      </c>
      <c r="I40" s="128">
        <f>SUM(I41:I43)</f>
        <v>80000</v>
      </c>
    </row>
    <row r="41" spans="1:9" ht="13.5" customHeight="1">
      <c r="A41" s="136"/>
      <c r="B41" s="133"/>
      <c r="C41" s="133"/>
      <c r="D41" s="134"/>
      <c r="E41" s="137"/>
      <c r="F41" s="137"/>
      <c r="G41" s="127" t="s">
        <v>315</v>
      </c>
      <c r="H41" s="125">
        <v>0</v>
      </c>
      <c r="I41" s="125">
        <v>0</v>
      </c>
    </row>
    <row r="42" spans="1:9" ht="24.75" customHeight="1">
      <c r="A42" s="136"/>
      <c r="B42" s="132"/>
      <c r="C42" s="133"/>
      <c r="D42" s="134"/>
      <c r="E42" s="137"/>
      <c r="F42" s="137"/>
      <c r="G42" s="126" t="s">
        <v>314</v>
      </c>
      <c r="H42" s="125">
        <v>0</v>
      </c>
      <c r="I42" s="125">
        <v>0</v>
      </c>
    </row>
    <row r="43" spans="1:9" ht="48.75" customHeight="1">
      <c r="A43" s="136"/>
      <c r="B43" s="148" t="s">
        <v>333</v>
      </c>
      <c r="C43" s="133"/>
      <c r="D43" s="134"/>
      <c r="E43" s="137"/>
      <c r="F43" s="137"/>
      <c r="G43" s="126" t="s">
        <v>313</v>
      </c>
      <c r="H43" s="125">
        <v>80000</v>
      </c>
      <c r="I43" s="125">
        <v>80000</v>
      </c>
    </row>
    <row r="44" spans="1:9" ht="44.25" customHeight="1">
      <c r="A44" s="136"/>
      <c r="B44" s="147" t="s">
        <v>332</v>
      </c>
      <c r="C44" s="133"/>
      <c r="D44" s="134"/>
      <c r="E44" s="137"/>
      <c r="F44" s="137"/>
      <c r="G44" s="129" t="s">
        <v>316</v>
      </c>
      <c r="H44" s="128">
        <f>SUM(H45:H48)</f>
        <v>0</v>
      </c>
      <c r="I44" s="128">
        <f>SUM(I45:I48)</f>
        <v>0</v>
      </c>
    </row>
    <row r="45" spans="1:9" ht="14.25" customHeight="1">
      <c r="A45" s="136"/>
      <c r="B45" s="142"/>
      <c r="C45" s="133"/>
      <c r="D45" s="134"/>
      <c r="E45" s="137"/>
      <c r="F45" s="137"/>
      <c r="G45" s="127" t="s">
        <v>315</v>
      </c>
      <c r="H45" s="125">
        <v>0</v>
      </c>
      <c r="I45" s="125">
        <v>0</v>
      </c>
    </row>
    <row r="46" spans="1:9" ht="25.5" customHeight="1">
      <c r="A46" s="136"/>
      <c r="B46" s="142"/>
      <c r="C46" s="133"/>
      <c r="D46" s="134"/>
      <c r="E46" s="137"/>
      <c r="F46" s="137"/>
      <c r="G46" s="126" t="s">
        <v>314</v>
      </c>
      <c r="H46" s="125">
        <v>0</v>
      </c>
      <c r="I46" s="125">
        <v>0</v>
      </c>
    </row>
    <row r="47" spans="1:9" ht="36" customHeight="1">
      <c r="A47" s="136"/>
      <c r="B47" s="141"/>
      <c r="C47" s="133"/>
      <c r="D47" s="134"/>
      <c r="E47" s="137"/>
      <c r="F47" s="137"/>
      <c r="G47" s="126" t="s">
        <v>313</v>
      </c>
      <c r="H47" s="125">
        <v>0</v>
      </c>
      <c r="I47" s="125">
        <v>0</v>
      </c>
    </row>
    <row r="48" spans="1:9" ht="57.75" customHeight="1">
      <c r="A48" s="140"/>
      <c r="B48" s="146" t="s">
        <v>331</v>
      </c>
      <c r="C48" s="132"/>
      <c r="D48" s="139"/>
      <c r="E48" s="131"/>
      <c r="F48" s="131"/>
      <c r="G48" s="124" t="s">
        <v>312</v>
      </c>
      <c r="H48" s="125">
        <v>0</v>
      </c>
      <c r="I48" s="125">
        <v>0</v>
      </c>
    </row>
    <row r="49" spans="1:9" ht="34.5" customHeight="1">
      <c r="A49" s="145" t="s">
        <v>50</v>
      </c>
      <c r="B49" s="144" t="s">
        <v>323</v>
      </c>
      <c r="C49" s="148" t="s">
        <v>330</v>
      </c>
      <c r="D49" s="143" t="s">
        <v>218</v>
      </c>
      <c r="E49" s="138">
        <v>801</v>
      </c>
      <c r="F49" s="138">
        <v>80195</v>
      </c>
      <c r="G49" s="129" t="s">
        <v>321</v>
      </c>
      <c r="H49" s="128">
        <f>SUM(H50+H54)</f>
        <v>707100</v>
      </c>
      <c r="I49" s="128">
        <f>SUM(I50+I54)</f>
        <v>532889.55</v>
      </c>
    </row>
    <row r="50" spans="1:9" ht="20.25" customHeight="1">
      <c r="A50" s="136"/>
      <c r="B50" s="133"/>
      <c r="C50" s="133"/>
      <c r="D50" s="134"/>
      <c r="E50" s="137"/>
      <c r="F50" s="137"/>
      <c r="G50" s="129" t="s">
        <v>317</v>
      </c>
      <c r="H50" s="128">
        <f>SUM(H51:H53)</f>
        <v>707100</v>
      </c>
      <c r="I50" s="128">
        <f>SUM(I51:I53)</f>
        <v>532889.55</v>
      </c>
    </row>
    <row r="51" spans="1:9" ht="25.5" customHeight="1">
      <c r="A51" s="136"/>
      <c r="B51" s="133"/>
      <c r="C51" s="133"/>
      <c r="D51" s="134"/>
      <c r="E51" s="137"/>
      <c r="F51" s="137"/>
      <c r="G51" s="127" t="s">
        <v>315</v>
      </c>
      <c r="H51" s="125">
        <v>6400</v>
      </c>
      <c r="I51" s="125">
        <v>6400</v>
      </c>
    </row>
    <row r="52" spans="1:9" ht="23.25" customHeight="1">
      <c r="A52" s="136"/>
      <c r="B52" s="132"/>
      <c r="C52" s="133"/>
      <c r="D52" s="134"/>
      <c r="E52" s="137"/>
      <c r="F52" s="137"/>
      <c r="G52" s="126" t="s">
        <v>314</v>
      </c>
      <c r="H52" s="125">
        <v>0</v>
      </c>
      <c r="I52" s="125">
        <v>0</v>
      </c>
    </row>
    <row r="53" spans="1:9" ht="35.25" customHeight="1">
      <c r="A53" s="136"/>
      <c r="B53" s="148" t="s">
        <v>328</v>
      </c>
      <c r="C53" s="133"/>
      <c r="D53" s="134"/>
      <c r="E53" s="137"/>
      <c r="F53" s="137"/>
      <c r="G53" s="126" t="s">
        <v>313</v>
      </c>
      <c r="H53" s="125">
        <v>700700</v>
      </c>
      <c r="I53" s="125">
        <v>526489.55</v>
      </c>
    </row>
    <row r="54" spans="1:9" ht="22.5" customHeight="1">
      <c r="A54" s="136"/>
      <c r="B54" s="142" t="s">
        <v>327</v>
      </c>
      <c r="C54" s="133"/>
      <c r="D54" s="134"/>
      <c r="E54" s="137"/>
      <c r="F54" s="137"/>
      <c r="G54" s="129" t="s">
        <v>316</v>
      </c>
      <c r="H54" s="128">
        <f>SUM(H55:H58)</f>
        <v>0</v>
      </c>
      <c r="I54" s="128">
        <f>SUM(I55:I58)</f>
        <v>0</v>
      </c>
    </row>
    <row r="55" spans="1:9" ht="15" customHeight="1">
      <c r="A55" s="136"/>
      <c r="B55" s="142"/>
      <c r="C55" s="133"/>
      <c r="D55" s="134"/>
      <c r="E55" s="137"/>
      <c r="F55" s="137"/>
      <c r="G55" s="127" t="s">
        <v>315</v>
      </c>
      <c r="H55" s="125">
        <v>0</v>
      </c>
      <c r="I55" s="125">
        <v>0</v>
      </c>
    </row>
    <row r="56" spans="1:9" ht="24.75" customHeight="1">
      <c r="A56" s="136"/>
      <c r="B56" s="142"/>
      <c r="C56" s="133"/>
      <c r="D56" s="134"/>
      <c r="E56" s="137"/>
      <c r="F56" s="137"/>
      <c r="G56" s="126" t="s">
        <v>314</v>
      </c>
      <c r="H56" s="125">
        <v>0</v>
      </c>
      <c r="I56" s="125">
        <v>0</v>
      </c>
    </row>
    <row r="57" spans="1:9" ht="35.25" customHeight="1">
      <c r="A57" s="136"/>
      <c r="B57" s="141"/>
      <c r="C57" s="133"/>
      <c r="D57" s="134"/>
      <c r="E57" s="137"/>
      <c r="F57" s="137"/>
      <c r="G57" s="126" t="s">
        <v>313</v>
      </c>
      <c r="H57" s="125">
        <v>0</v>
      </c>
      <c r="I57" s="125">
        <v>0</v>
      </c>
    </row>
    <row r="58" spans="1:9" ht="48.75" customHeight="1">
      <c r="A58" s="140"/>
      <c r="B58" s="148" t="s">
        <v>326</v>
      </c>
      <c r="C58" s="132"/>
      <c r="D58" s="139"/>
      <c r="E58" s="131"/>
      <c r="F58" s="131"/>
      <c r="G58" s="124" t="s">
        <v>312</v>
      </c>
      <c r="H58" s="125">
        <v>0</v>
      </c>
      <c r="I58" s="125">
        <v>0</v>
      </c>
    </row>
    <row r="59" spans="1:9" ht="23.25" customHeight="1">
      <c r="A59" s="224" t="s">
        <v>49</v>
      </c>
      <c r="B59" s="227" t="s">
        <v>323</v>
      </c>
      <c r="C59" s="148" t="s">
        <v>329</v>
      </c>
      <c r="D59" s="238" t="s">
        <v>59</v>
      </c>
      <c r="E59" s="138">
        <v>801</v>
      </c>
      <c r="F59" s="138">
        <v>80195</v>
      </c>
      <c r="G59" s="129" t="s">
        <v>321</v>
      </c>
      <c r="H59" s="128">
        <f>SUM(H60+H64)</f>
        <v>926328</v>
      </c>
      <c r="I59" s="128">
        <f>SUM(I60+I64)</f>
        <v>231582</v>
      </c>
    </row>
    <row r="60" spans="1:9" ht="19.5" customHeight="1">
      <c r="A60" s="225"/>
      <c r="B60" s="228"/>
      <c r="C60" s="133"/>
      <c r="D60" s="239"/>
      <c r="E60" s="137"/>
      <c r="F60" s="137"/>
      <c r="G60" s="129" t="s">
        <v>317</v>
      </c>
      <c r="H60" s="128">
        <f>SUM(H61:H63)</f>
        <v>926328</v>
      </c>
      <c r="I60" s="128">
        <f>SUM(I61:I63)</f>
        <v>231582</v>
      </c>
    </row>
    <row r="61" spans="1:9" ht="18" customHeight="1">
      <c r="A61" s="225"/>
      <c r="B61" s="228"/>
      <c r="C61" s="133"/>
      <c r="D61" s="239"/>
      <c r="E61" s="137"/>
      <c r="F61" s="137"/>
      <c r="G61" s="127" t="s">
        <v>315</v>
      </c>
      <c r="H61" s="125">
        <v>0</v>
      </c>
      <c r="I61" s="125">
        <v>0</v>
      </c>
    </row>
    <row r="62" spans="1:9" ht="27" customHeight="1">
      <c r="A62" s="225"/>
      <c r="B62" s="229"/>
      <c r="C62" s="133"/>
      <c r="D62" s="239"/>
      <c r="E62" s="137"/>
      <c r="F62" s="137"/>
      <c r="G62" s="126" t="s">
        <v>314</v>
      </c>
      <c r="H62" s="125">
        <v>0</v>
      </c>
      <c r="I62" s="125">
        <v>0</v>
      </c>
    </row>
    <row r="63" spans="1:9" ht="52.5" customHeight="1">
      <c r="A63" s="225"/>
      <c r="B63" s="148" t="s">
        <v>328</v>
      </c>
      <c r="C63" s="133"/>
      <c r="D63" s="239"/>
      <c r="E63" s="137"/>
      <c r="F63" s="137"/>
      <c r="G63" s="126" t="s">
        <v>313</v>
      </c>
      <c r="H63" s="125">
        <v>926328</v>
      </c>
      <c r="I63" s="125">
        <v>231582</v>
      </c>
    </row>
    <row r="64" spans="1:9" ht="18" customHeight="1">
      <c r="A64" s="225"/>
      <c r="B64" s="230" t="s">
        <v>327</v>
      </c>
      <c r="C64" s="133"/>
      <c r="D64" s="239"/>
      <c r="E64" s="137"/>
      <c r="F64" s="137"/>
      <c r="G64" s="129" t="s">
        <v>316</v>
      </c>
      <c r="H64" s="128">
        <f>SUM(H65:H68)</f>
        <v>0</v>
      </c>
      <c r="I64" s="128">
        <f>SUM(I65:I68)</f>
        <v>0</v>
      </c>
    </row>
    <row r="65" spans="1:9" ht="18" customHeight="1">
      <c r="A65" s="225"/>
      <c r="B65" s="230"/>
      <c r="C65" s="133"/>
      <c r="D65" s="239"/>
      <c r="E65" s="137"/>
      <c r="F65" s="137"/>
      <c r="G65" s="127" t="s">
        <v>315</v>
      </c>
      <c r="H65" s="125">
        <v>0</v>
      </c>
      <c r="I65" s="125">
        <v>0</v>
      </c>
    </row>
    <row r="66" spans="1:9" ht="27.75" customHeight="1">
      <c r="A66" s="225"/>
      <c r="B66" s="230"/>
      <c r="C66" s="133"/>
      <c r="D66" s="239"/>
      <c r="E66" s="137"/>
      <c r="F66" s="137"/>
      <c r="G66" s="126" t="s">
        <v>314</v>
      </c>
      <c r="H66" s="125">
        <v>0</v>
      </c>
      <c r="I66" s="125">
        <v>0</v>
      </c>
    </row>
    <row r="67" spans="1:9" ht="39" customHeight="1">
      <c r="A67" s="225"/>
      <c r="B67" s="231"/>
      <c r="C67" s="133"/>
      <c r="D67" s="239"/>
      <c r="E67" s="137"/>
      <c r="F67" s="137"/>
      <c r="G67" s="126" t="s">
        <v>313</v>
      </c>
      <c r="H67" s="125">
        <v>0</v>
      </c>
      <c r="I67" s="125">
        <v>0</v>
      </c>
    </row>
    <row r="68" spans="1:9" ht="48.75" customHeight="1">
      <c r="A68" s="226"/>
      <c r="B68" s="148" t="s">
        <v>326</v>
      </c>
      <c r="C68" s="132"/>
      <c r="D68" s="240"/>
      <c r="E68" s="131"/>
      <c r="F68" s="131"/>
      <c r="G68" s="124" t="s">
        <v>312</v>
      </c>
      <c r="H68" s="125">
        <v>0</v>
      </c>
      <c r="I68" s="125">
        <v>0</v>
      </c>
    </row>
    <row r="69" spans="1:9" ht="36.75" customHeight="1">
      <c r="A69" s="136" t="s">
        <v>48</v>
      </c>
      <c r="B69" s="227" t="s">
        <v>323</v>
      </c>
      <c r="C69" s="136">
        <v>2020</v>
      </c>
      <c r="D69" s="236" t="s">
        <v>325</v>
      </c>
      <c r="E69" s="137">
        <v>852</v>
      </c>
      <c r="F69" s="137">
        <v>85202</v>
      </c>
      <c r="G69" s="129" t="s">
        <v>321</v>
      </c>
      <c r="H69" s="128">
        <f>SUM(H70+H74)</f>
        <v>2829103.85</v>
      </c>
      <c r="I69" s="128">
        <f>SUM(I70+I74)</f>
        <v>2829103.85</v>
      </c>
    </row>
    <row r="70" spans="1:9" ht="17.25" customHeight="1">
      <c r="A70" s="136"/>
      <c r="B70" s="228"/>
      <c r="C70" s="135"/>
      <c r="D70" s="237"/>
      <c r="E70" s="137"/>
      <c r="F70" s="137"/>
      <c r="G70" s="129" t="s">
        <v>317</v>
      </c>
      <c r="H70" s="128">
        <f>SUM(H71:H73)</f>
        <v>2829103.85</v>
      </c>
      <c r="I70" s="128">
        <f>SUM(I71:I73)</f>
        <v>2829103.85</v>
      </c>
    </row>
    <row r="71" spans="1:9" ht="13.5" customHeight="1">
      <c r="A71" s="136"/>
      <c r="B71" s="228"/>
      <c r="C71" s="135"/>
      <c r="D71" s="237"/>
      <c r="E71" s="137"/>
      <c r="F71" s="137"/>
      <c r="G71" s="127" t="s">
        <v>315</v>
      </c>
      <c r="H71" s="125">
        <v>0</v>
      </c>
      <c r="I71" s="125">
        <v>0</v>
      </c>
    </row>
    <row r="72" spans="1:9" ht="28.5" customHeight="1">
      <c r="A72" s="136"/>
      <c r="B72" s="229"/>
      <c r="C72" s="135"/>
      <c r="D72" s="237"/>
      <c r="E72" s="137"/>
      <c r="F72" s="137"/>
      <c r="G72" s="126" t="s">
        <v>314</v>
      </c>
      <c r="H72" s="125">
        <v>444735.13</v>
      </c>
      <c r="I72" s="125">
        <v>444735.13</v>
      </c>
    </row>
    <row r="73" spans="1:9" ht="48.75" customHeight="1">
      <c r="A73" s="136"/>
      <c r="B73" s="148" t="s">
        <v>320</v>
      </c>
      <c r="C73" s="135"/>
      <c r="D73" s="134"/>
      <c r="E73" s="137"/>
      <c r="F73" s="137"/>
      <c r="G73" s="126" t="s">
        <v>313</v>
      </c>
      <c r="H73" s="125">
        <v>2384368.72</v>
      </c>
      <c r="I73" s="125">
        <v>2384368.72</v>
      </c>
    </row>
    <row r="74" spans="1:9" ht="18" customHeight="1">
      <c r="A74" s="136"/>
      <c r="B74" s="259"/>
      <c r="C74" s="135"/>
      <c r="D74" s="134"/>
      <c r="E74" s="137"/>
      <c r="F74" s="137"/>
      <c r="G74" s="129" t="s">
        <v>316</v>
      </c>
      <c r="H74" s="128">
        <f>SUM(H75:H78)</f>
        <v>0</v>
      </c>
      <c r="I74" s="128">
        <f>SUM(I75:I78)</f>
        <v>0</v>
      </c>
    </row>
    <row r="75" spans="1:9" ht="15.75" customHeight="1">
      <c r="A75" s="136"/>
      <c r="B75" s="260"/>
      <c r="C75" s="135"/>
      <c r="D75" s="134"/>
      <c r="E75" s="137"/>
      <c r="F75" s="137"/>
      <c r="G75" s="127" t="s">
        <v>315</v>
      </c>
      <c r="H75" s="125">
        <v>0</v>
      </c>
      <c r="I75" s="125">
        <v>0</v>
      </c>
    </row>
    <row r="76" spans="1:9" ht="25.5" customHeight="1">
      <c r="A76" s="136"/>
      <c r="B76" s="261"/>
      <c r="C76" s="135"/>
      <c r="D76" s="134"/>
      <c r="E76" s="137"/>
      <c r="F76" s="137"/>
      <c r="G76" s="126" t="s">
        <v>314</v>
      </c>
      <c r="H76" s="125">
        <v>0</v>
      </c>
      <c r="I76" s="125">
        <v>0</v>
      </c>
    </row>
    <row r="77" spans="1:9" ht="39" customHeight="1">
      <c r="A77" s="136"/>
      <c r="B77" s="148" t="s">
        <v>324</v>
      </c>
      <c r="C77" s="135"/>
      <c r="D77" s="134"/>
      <c r="E77" s="137"/>
      <c r="F77" s="137"/>
      <c r="G77" s="126" t="s">
        <v>313</v>
      </c>
      <c r="H77" s="125">
        <v>0</v>
      </c>
      <c r="I77" s="125">
        <v>0</v>
      </c>
    </row>
    <row r="78" spans="1:9" ht="47.25" customHeight="1">
      <c r="A78" s="136"/>
      <c r="B78" s="148"/>
      <c r="C78" s="135"/>
      <c r="D78" s="134"/>
      <c r="E78" s="137"/>
      <c r="F78" s="137"/>
      <c r="G78" s="124" t="s">
        <v>312</v>
      </c>
      <c r="H78" s="125">
        <v>0</v>
      </c>
      <c r="I78" s="125">
        <v>0</v>
      </c>
    </row>
    <row r="79" spans="1:9" ht="12.75" customHeight="1">
      <c r="A79" s="136" t="s">
        <v>56</v>
      </c>
      <c r="B79" s="227" t="s">
        <v>323</v>
      </c>
      <c r="C79" s="136">
        <v>2020</v>
      </c>
      <c r="D79" s="236" t="s">
        <v>325</v>
      </c>
      <c r="E79" s="137">
        <v>852</v>
      </c>
      <c r="F79" s="137">
        <v>85202</v>
      </c>
      <c r="G79" s="129" t="s">
        <v>321</v>
      </c>
      <c r="H79" s="128">
        <f>SUM(H80+H84)</f>
        <v>111098.92000000001</v>
      </c>
      <c r="I79" s="128">
        <f>SUM(I80+I84)</f>
        <v>111098.92000000001</v>
      </c>
    </row>
    <row r="80" spans="1:9" ht="15.75" customHeight="1">
      <c r="A80" s="136"/>
      <c r="B80" s="228"/>
      <c r="C80" s="135"/>
      <c r="D80" s="237"/>
      <c r="E80" s="137"/>
      <c r="F80" s="137"/>
      <c r="G80" s="129" t="s">
        <v>317</v>
      </c>
      <c r="H80" s="128">
        <f>SUM(H81:H83)</f>
        <v>111098.92000000001</v>
      </c>
      <c r="I80" s="128">
        <f>SUM(I81:I83)</f>
        <v>111098.92000000001</v>
      </c>
    </row>
    <row r="81" spans="1:9" ht="12.75" customHeight="1">
      <c r="A81" s="136"/>
      <c r="B81" s="228"/>
      <c r="C81" s="135"/>
      <c r="D81" s="237"/>
      <c r="E81" s="137"/>
      <c r="F81" s="137"/>
      <c r="G81" s="127" t="s">
        <v>315</v>
      </c>
      <c r="H81" s="125">
        <v>0</v>
      </c>
      <c r="I81" s="125">
        <v>0</v>
      </c>
    </row>
    <row r="82" spans="1:9" ht="62.25" customHeight="1">
      <c r="A82" s="136"/>
      <c r="B82" s="229"/>
      <c r="C82" s="135"/>
      <c r="D82" s="237"/>
      <c r="E82" s="137"/>
      <c r="F82" s="137"/>
      <c r="G82" s="126" t="s">
        <v>314</v>
      </c>
      <c r="H82" s="125">
        <v>17586.96</v>
      </c>
      <c r="I82" s="125">
        <v>17586.96</v>
      </c>
    </row>
    <row r="83" spans="1:9" ht="37.5" customHeight="1">
      <c r="A83" s="136"/>
      <c r="B83" s="238" t="s">
        <v>354</v>
      </c>
      <c r="C83" s="135"/>
      <c r="D83" s="134"/>
      <c r="E83" s="137"/>
      <c r="F83" s="137"/>
      <c r="G83" s="126" t="s">
        <v>313</v>
      </c>
      <c r="H83" s="125">
        <v>93511.96</v>
      </c>
      <c r="I83" s="125">
        <v>93511.96</v>
      </c>
    </row>
    <row r="84" spans="1:9" ht="15" customHeight="1">
      <c r="A84" s="136"/>
      <c r="B84" s="239"/>
      <c r="C84" s="135"/>
      <c r="D84" s="134"/>
      <c r="E84" s="137"/>
      <c r="F84" s="137"/>
      <c r="G84" s="129" t="s">
        <v>316</v>
      </c>
      <c r="H84" s="128">
        <f>SUM(H85:H88)</f>
        <v>0</v>
      </c>
      <c r="I84" s="128">
        <f>SUM(I85:I88)</f>
        <v>0</v>
      </c>
    </row>
    <row r="85" spans="1:9" ht="21" customHeight="1">
      <c r="A85" s="136"/>
      <c r="B85" s="239"/>
      <c r="C85" s="135"/>
      <c r="D85" s="134"/>
      <c r="E85" s="137"/>
      <c r="F85" s="137"/>
      <c r="G85" s="127" t="s">
        <v>315</v>
      </c>
      <c r="H85" s="125">
        <v>0</v>
      </c>
      <c r="I85" s="125">
        <v>0</v>
      </c>
    </row>
    <row r="86" spans="1:9" ht="23.25" customHeight="1">
      <c r="A86" s="136"/>
      <c r="B86" s="240"/>
      <c r="C86" s="135"/>
      <c r="D86" s="134"/>
      <c r="E86" s="137"/>
      <c r="F86" s="137"/>
      <c r="G86" s="126" t="s">
        <v>314</v>
      </c>
      <c r="H86" s="125">
        <v>0</v>
      </c>
      <c r="I86" s="125">
        <v>0</v>
      </c>
    </row>
    <row r="87" spans="1:9" ht="36.75" customHeight="1">
      <c r="A87" s="136"/>
      <c r="B87" s="238" t="s">
        <v>355</v>
      </c>
      <c r="C87" s="135"/>
      <c r="D87" s="134"/>
      <c r="E87" s="137"/>
      <c r="F87" s="137"/>
      <c r="G87" s="126" t="s">
        <v>313</v>
      </c>
      <c r="H87" s="125">
        <v>0</v>
      </c>
      <c r="I87" s="125">
        <v>0</v>
      </c>
    </row>
    <row r="88" spans="1:9" ht="47.25" customHeight="1">
      <c r="A88" s="136"/>
      <c r="B88" s="240"/>
      <c r="C88" s="135"/>
      <c r="D88" s="134"/>
      <c r="E88" s="137"/>
      <c r="F88" s="137"/>
      <c r="G88" s="124" t="s">
        <v>312</v>
      </c>
      <c r="H88" s="125">
        <v>0</v>
      </c>
      <c r="I88" s="125">
        <v>0</v>
      </c>
    </row>
    <row r="89" spans="1:9" ht="36" customHeight="1">
      <c r="A89" s="174" t="s">
        <v>55</v>
      </c>
      <c r="B89" s="227" t="s">
        <v>323</v>
      </c>
      <c r="C89" s="174">
        <v>2020</v>
      </c>
      <c r="D89" s="236" t="s">
        <v>325</v>
      </c>
      <c r="E89" s="178">
        <v>853</v>
      </c>
      <c r="F89" s="178">
        <v>85311</v>
      </c>
      <c r="G89" s="129" t="s">
        <v>321</v>
      </c>
      <c r="H89" s="128">
        <f>SUM(H90+H94)</f>
        <v>36288</v>
      </c>
      <c r="I89" s="128">
        <f>SUM(I90+I94)</f>
        <v>36288</v>
      </c>
    </row>
    <row r="90" spans="1:9" ht="15" customHeight="1">
      <c r="A90" s="174"/>
      <c r="B90" s="228"/>
      <c r="C90" s="135"/>
      <c r="D90" s="237"/>
      <c r="E90" s="178"/>
      <c r="F90" s="178"/>
      <c r="G90" s="129" t="s">
        <v>317</v>
      </c>
      <c r="H90" s="128">
        <f>SUM(H91:H93)</f>
        <v>36288</v>
      </c>
      <c r="I90" s="128">
        <f>SUM(I91:I93)</f>
        <v>36288</v>
      </c>
    </row>
    <row r="91" spans="1:9" ht="19.5" customHeight="1">
      <c r="A91" s="174"/>
      <c r="B91" s="228"/>
      <c r="C91" s="135"/>
      <c r="D91" s="237"/>
      <c r="E91" s="178"/>
      <c r="F91" s="178"/>
      <c r="G91" s="127" t="s">
        <v>315</v>
      </c>
      <c r="H91" s="125">
        <v>0</v>
      </c>
      <c r="I91" s="125">
        <v>0</v>
      </c>
    </row>
    <row r="92" spans="1:9" ht="24" customHeight="1">
      <c r="A92" s="174"/>
      <c r="B92" s="229"/>
      <c r="C92" s="135"/>
      <c r="D92" s="237"/>
      <c r="E92" s="178"/>
      <c r="F92" s="178"/>
      <c r="G92" s="126" t="s">
        <v>314</v>
      </c>
      <c r="H92" s="125">
        <v>5704.49</v>
      </c>
      <c r="I92" s="125">
        <v>5704.49</v>
      </c>
    </row>
    <row r="93" spans="1:9" ht="36.75" customHeight="1">
      <c r="A93" s="174"/>
      <c r="B93" s="238" t="s">
        <v>354</v>
      </c>
      <c r="C93" s="135"/>
      <c r="D93" s="177"/>
      <c r="E93" s="178"/>
      <c r="F93" s="178"/>
      <c r="G93" s="126" t="s">
        <v>313</v>
      </c>
      <c r="H93" s="125">
        <v>30583.51</v>
      </c>
      <c r="I93" s="125">
        <v>30583.51</v>
      </c>
    </row>
    <row r="94" spans="1:9" ht="16.5" customHeight="1">
      <c r="A94" s="174"/>
      <c r="B94" s="239"/>
      <c r="C94" s="135"/>
      <c r="D94" s="177"/>
      <c r="E94" s="178"/>
      <c r="F94" s="178"/>
      <c r="G94" s="129" t="s">
        <v>316</v>
      </c>
      <c r="H94" s="128">
        <f>SUM(H95:H98)</f>
        <v>0</v>
      </c>
      <c r="I94" s="128">
        <f>SUM(I95:I98)</f>
        <v>0</v>
      </c>
    </row>
    <row r="95" spans="1:9" ht="19.5" customHeight="1">
      <c r="A95" s="174"/>
      <c r="B95" s="239"/>
      <c r="C95" s="135"/>
      <c r="D95" s="177"/>
      <c r="E95" s="178"/>
      <c r="F95" s="178"/>
      <c r="G95" s="127" t="s">
        <v>315</v>
      </c>
      <c r="H95" s="125">
        <v>0</v>
      </c>
      <c r="I95" s="125">
        <v>0</v>
      </c>
    </row>
    <row r="96" spans="1:9" ht="23.25" customHeight="1">
      <c r="A96" s="174"/>
      <c r="B96" s="240"/>
      <c r="C96" s="135"/>
      <c r="D96" s="177"/>
      <c r="E96" s="178"/>
      <c r="F96" s="178"/>
      <c r="G96" s="126" t="s">
        <v>314</v>
      </c>
      <c r="H96" s="125">
        <v>0</v>
      </c>
      <c r="I96" s="125">
        <v>0</v>
      </c>
    </row>
    <row r="97" spans="1:9" ht="34.5" customHeight="1">
      <c r="A97" s="174"/>
      <c r="B97" s="238" t="s">
        <v>399</v>
      </c>
      <c r="C97" s="135"/>
      <c r="D97" s="177"/>
      <c r="E97" s="178"/>
      <c r="F97" s="178"/>
      <c r="G97" s="126" t="s">
        <v>313</v>
      </c>
      <c r="H97" s="125">
        <v>0</v>
      </c>
      <c r="I97" s="125">
        <v>0</v>
      </c>
    </row>
    <row r="98" spans="1:9" ht="47.25" customHeight="1">
      <c r="A98" s="174"/>
      <c r="B98" s="240"/>
      <c r="C98" s="135"/>
      <c r="D98" s="177"/>
      <c r="E98" s="178"/>
      <c r="F98" s="178"/>
      <c r="G98" s="176" t="s">
        <v>312</v>
      </c>
      <c r="H98" s="125">
        <v>0</v>
      </c>
      <c r="I98" s="125">
        <v>0</v>
      </c>
    </row>
    <row r="99" spans="1:9" ht="19.5" customHeight="1">
      <c r="A99" s="224" t="s">
        <v>81</v>
      </c>
      <c r="B99" s="227" t="s">
        <v>323</v>
      </c>
      <c r="C99" s="138">
        <v>2020</v>
      </c>
      <c r="D99" s="238" t="s">
        <v>322</v>
      </c>
      <c r="E99" s="138">
        <v>855</v>
      </c>
      <c r="F99" s="138">
        <v>85504</v>
      </c>
      <c r="G99" s="129" t="s">
        <v>321</v>
      </c>
      <c r="H99" s="128">
        <f>SUM(H100+H104)</f>
        <v>452250</v>
      </c>
      <c r="I99" s="128">
        <f>SUM(I100+I104)</f>
        <v>452250</v>
      </c>
    </row>
    <row r="100" spans="1:9" ht="15.75" customHeight="1">
      <c r="A100" s="225"/>
      <c r="B100" s="228"/>
      <c r="C100" s="133"/>
      <c r="D100" s="239"/>
      <c r="E100" s="137"/>
      <c r="F100" s="137"/>
      <c r="G100" s="129" t="s">
        <v>317</v>
      </c>
      <c r="H100" s="128">
        <f>SUM(H101:H103)</f>
        <v>452250</v>
      </c>
      <c r="I100" s="128">
        <f>SUM(I101:I103)</f>
        <v>452250</v>
      </c>
    </row>
    <row r="101" spans="1:9" ht="14.25" customHeight="1">
      <c r="A101" s="225"/>
      <c r="B101" s="228"/>
      <c r="C101" s="133"/>
      <c r="D101" s="239"/>
      <c r="E101" s="137"/>
      <c r="F101" s="137"/>
      <c r="G101" s="127" t="s">
        <v>315</v>
      </c>
      <c r="H101" s="125">
        <v>0</v>
      </c>
      <c r="I101" s="125">
        <v>0</v>
      </c>
    </row>
    <row r="102" spans="1:9" ht="25.5" customHeight="1">
      <c r="A102" s="225"/>
      <c r="B102" s="229"/>
      <c r="C102" s="133"/>
      <c r="D102" s="239"/>
      <c r="E102" s="137"/>
      <c r="F102" s="137"/>
      <c r="G102" s="126" t="s">
        <v>314</v>
      </c>
      <c r="H102" s="125">
        <v>71093.7</v>
      </c>
      <c r="I102" s="125">
        <v>71093.7</v>
      </c>
    </row>
    <row r="103" spans="1:9" ht="33.75" customHeight="1">
      <c r="A103" s="225"/>
      <c r="B103" s="148" t="s">
        <v>320</v>
      </c>
      <c r="C103" s="133"/>
      <c r="D103" s="239"/>
      <c r="E103" s="137"/>
      <c r="F103" s="137"/>
      <c r="G103" s="126" t="s">
        <v>313</v>
      </c>
      <c r="H103" s="125">
        <v>381156.3</v>
      </c>
      <c r="I103" s="125">
        <v>381156.3</v>
      </c>
    </row>
    <row r="104" spans="1:9" ht="13.5" customHeight="1">
      <c r="A104" s="225"/>
      <c r="B104" s="230"/>
      <c r="C104" s="133"/>
      <c r="D104" s="239"/>
      <c r="E104" s="137"/>
      <c r="F104" s="137"/>
      <c r="G104" s="129" t="s">
        <v>316</v>
      </c>
      <c r="H104" s="128">
        <f>SUM(H105:H108)</f>
        <v>0</v>
      </c>
      <c r="I104" s="128">
        <f>SUM(I105:I108)</f>
        <v>0</v>
      </c>
    </row>
    <row r="105" spans="1:9" ht="15" customHeight="1">
      <c r="A105" s="225"/>
      <c r="B105" s="230"/>
      <c r="C105" s="133"/>
      <c r="D105" s="239"/>
      <c r="E105" s="137"/>
      <c r="F105" s="137"/>
      <c r="G105" s="127" t="s">
        <v>315</v>
      </c>
      <c r="H105" s="125">
        <v>0</v>
      </c>
      <c r="I105" s="125">
        <v>0</v>
      </c>
    </row>
    <row r="106" spans="1:9" ht="27" customHeight="1">
      <c r="A106" s="225"/>
      <c r="B106" s="230"/>
      <c r="C106" s="133"/>
      <c r="D106" s="239"/>
      <c r="E106" s="137"/>
      <c r="F106" s="137"/>
      <c r="G106" s="126" t="s">
        <v>314</v>
      </c>
      <c r="H106" s="125">
        <v>0</v>
      </c>
      <c r="I106" s="125">
        <v>0</v>
      </c>
    </row>
    <row r="107" spans="1:9" ht="37.5" customHeight="1">
      <c r="A107" s="225"/>
      <c r="B107" s="231"/>
      <c r="C107" s="133"/>
      <c r="D107" s="239"/>
      <c r="E107" s="137"/>
      <c r="F107" s="137"/>
      <c r="G107" s="126" t="s">
        <v>313</v>
      </c>
      <c r="H107" s="125">
        <v>0</v>
      </c>
      <c r="I107" s="125">
        <v>0</v>
      </c>
    </row>
    <row r="108" spans="1:9" ht="58.5" customHeight="1">
      <c r="A108" s="226"/>
      <c r="B108" s="148" t="s">
        <v>319</v>
      </c>
      <c r="C108" s="132"/>
      <c r="D108" s="240"/>
      <c r="E108" s="131"/>
      <c r="F108" s="131"/>
      <c r="G108" s="124" t="s">
        <v>312</v>
      </c>
      <c r="H108" s="125">
        <v>0</v>
      </c>
      <c r="I108" s="125">
        <v>0</v>
      </c>
    </row>
    <row r="109" spans="1:9" ht="19.5" customHeight="1">
      <c r="A109" s="130"/>
      <c r="B109" s="129" t="s">
        <v>318</v>
      </c>
      <c r="C109" s="249"/>
      <c r="D109" s="250"/>
      <c r="E109" s="250"/>
      <c r="F109" s="250"/>
      <c r="G109" s="251"/>
      <c r="H109" s="128">
        <f>H110+H115</f>
        <v>12895377.77</v>
      </c>
      <c r="I109" s="128">
        <f>I110+I115</f>
        <v>11314179.32</v>
      </c>
    </row>
    <row r="110" spans="1:9" ht="21.75" customHeight="1">
      <c r="A110" s="116"/>
      <c r="B110" s="129" t="s">
        <v>317</v>
      </c>
      <c r="C110" s="249"/>
      <c r="D110" s="250"/>
      <c r="E110" s="250"/>
      <c r="F110" s="250"/>
      <c r="G110" s="251"/>
      <c r="H110" s="128">
        <f aca="true" t="shared" si="0" ref="H110:I113">H10+H20+H30+H40+H50+H60+H70+H80+H90+H100</f>
        <v>9774983.77</v>
      </c>
      <c r="I110" s="128">
        <f t="shared" si="0"/>
        <v>8314603.32</v>
      </c>
    </row>
    <row r="111" spans="1:9" ht="18" customHeight="1">
      <c r="A111" s="116"/>
      <c r="B111" s="127" t="s">
        <v>315</v>
      </c>
      <c r="C111" s="246"/>
      <c r="D111" s="247"/>
      <c r="E111" s="247"/>
      <c r="F111" s="247"/>
      <c r="G111" s="248"/>
      <c r="H111" s="125">
        <f t="shared" si="0"/>
        <v>9100</v>
      </c>
      <c r="I111" s="125">
        <f t="shared" si="0"/>
        <v>9100</v>
      </c>
    </row>
    <row r="112" spans="1:9" ht="25.5" customHeight="1">
      <c r="A112" s="116"/>
      <c r="B112" s="126" t="s">
        <v>314</v>
      </c>
      <c r="C112" s="246"/>
      <c r="D112" s="247"/>
      <c r="E112" s="247"/>
      <c r="F112" s="247"/>
      <c r="G112" s="248"/>
      <c r="H112" s="125">
        <f t="shared" si="0"/>
        <v>733445.2799999999</v>
      </c>
      <c r="I112" s="125">
        <f t="shared" si="0"/>
        <v>672736.2799999999</v>
      </c>
    </row>
    <row r="113" spans="1:9" ht="37.5" customHeight="1">
      <c r="A113" s="116"/>
      <c r="B113" s="126" t="s">
        <v>313</v>
      </c>
      <c r="C113" s="246"/>
      <c r="D113" s="247"/>
      <c r="E113" s="247"/>
      <c r="F113" s="247"/>
      <c r="G113" s="248"/>
      <c r="H113" s="125">
        <f t="shared" si="0"/>
        <v>9032438.490000002</v>
      </c>
      <c r="I113" s="125">
        <f t="shared" si="0"/>
        <v>7632767.039999999</v>
      </c>
    </row>
    <row r="114" spans="1:9" ht="48" customHeight="1">
      <c r="A114" s="116"/>
      <c r="B114" s="124" t="s">
        <v>312</v>
      </c>
      <c r="C114" s="246"/>
      <c r="D114" s="247"/>
      <c r="E114" s="247"/>
      <c r="F114" s="247"/>
      <c r="G114" s="248"/>
      <c r="H114" s="123">
        <v>0</v>
      </c>
      <c r="I114" s="122">
        <v>0</v>
      </c>
    </row>
    <row r="115" spans="1:9" ht="16.5" customHeight="1">
      <c r="A115" s="116"/>
      <c r="B115" s="121" t="s">
        <v>316</v>
      </c>
      <c r="C115" s="249"/>
      <c r="D115" s="250"/>
      <c r="E115" s="250"/>
      <c r="F115" s="250"/>
      <c r="G115" s="251"/>
      <c r="H115" s="120">
        <f aca="true" t="shared" si="1" ref="H115:I118">H14+H24+H34+H44+H54+H64+H74+H84+H94+H104</f>
        <v>3120394</v>
      </c>
      <c r="I115" s="120">
        <f t="shared" si="1"/>
        <v>2999576</v>
      </c>
    </row>
    <row r="116" spans="1:9" ht="18.75" customHeight="1">
      <c r="A116" s="116"/>
      <c r="B116" s="119" t="s">
        <v>315</v>
      </c>
      <c r="C116" s="246"/>
      <c r="D116" s="247"/>
      <c r="E116" s="247"/>
      <c r="F116" s="247"/>
      <c r="G116" s="248"/>
      <c r="H116" s="117">
        <f t="shared" si="1"/>
        <v>447690</v>
      </c>
      <c r="I116" s="117">
        <f t="shared" si="1"/>
        <v>429567</v>
      </c>
    </row>
    <row r="117" spans="1:9" ht="27" customHeight="1">
      <c r="A117" s="116"/>
      <c r="B117" s="118" t="s">
        <v>314</v>
      </c>
      <c r="C117" s="246"/>
      <c r="D117" s="254"/>
      <c r="E117" s="254"/>
      <c r="F117" s="254"/>
      <c r="G117" s="255"/>
      <c r="H117" s="117">
        <f t="shared" si="1"/>
        <v>0</v>
      </c>
      <c r="I117" s="117">
        <f t="shared" si="1"/>
        <v>0</v>
      </c>
    </row>
    <row r="118" spans="1:9" ht="32.25" customHeight="1">
      <c r="A118" s="116"/>
      <c r="B118" s="118" t="s">
        <v>313</v>
      </c>
      <c r="C118" s="246"/>
      <c r="D118" s="254"/>
      <c r="E118" s="254"/>
      <c r="F118" s="254"/>
      <c r="G118" s="255"/>
      <c r="H118" s="117">
        <f t="shared" si="1"/>
        <v>2672704</v>
      </c>
      <c r="I118" s="117">
        <f t="shared" si="1"/>
        <v>2570009</v>
      </c>
    </row>
    <row r="119" spans="1:9" ht="42.75" customHeight="1">
      <c r="A119" s="116"/>
      <c r="B119" s="115" t="s">
        <v>312</v>
      </c>
      <c r="C119" s="257"/>
      <c r="D119" s="258"/>
      <c r="E119" s="258"/>
      <c r="F119" s="258"/>
      <c r="G119" s="258"/>
      <c r="H119" s="114">
        <f>H18+H38+H58+H108</f>
        <v>0</v>
      </c>
      <c r="I119" s="113">
        <f>I18+I38+I58+I108</f>
        <v>0</v>
      </c>
    </row>
    <row r="120" spans="1:9" ht="12.75">
      <c r="A120" s="112"/>
      <c r="B120" s="112"/>
      <c r="C120" s="112"/>
      <c r="D120" s="112"/>
      <c r="E120" s="112"/>
      <c r="F120" s="112"/>
      <c r="G120" s="112"/>
      <c r="H120" s="112"/>
      <c r="I120" s="112"/>
    </row>
    <row r="121" spans="1:9" ht="12.75" customHeight="1" hidden="1">
      <c r="A121" s="111"/>
      <c r="B121" s="256"/>
      <c r="C121" s="256"/>
      <c r="D121" s="256"/>
      <c r="E121" s="256"/>
      <c r="F121" s="256"/>
      <c r="G121" s="256"/>
      <c r="H121" s="256"/>
      <c r="I121" s="256"/>
    </row>
    <row r="122" spans="1:9" ht="8.25" customHeight="1">
      <c r="A122" s="252"/>
      <c r="B122" s="253"/>
      <c r="C122" s="253"/>
      <c r="D122" s="253"/>
      <c r="E122" s="253"/>
      <c r="F122" s="253"/>
      <c r="G122" s="253"/>
      <c r="H122" s="253"/>
      <c r="I122" s="253"/>
    </row>
    <row r="123" spans="1:9" ht="39" customHeight="1">
      <c r="A123" s="252"/>
      <c r="B123" s="253"/>
      <c r="C123" s="253"/>
      <c r="D123" s="253"/>
      <c r="E123" s="253"/>
      <c r="F123" s="253"/>
      <c r="G123" s="253"/>
      <c r="H123" s="253"/>
      <c r="I123" s="253"/>
    </row>
    <row r="124" spans="1:9" ht="12.75" customHeight="1" hidden="1">
      <c r="A124" s="252"/>
      <c r="B124" s="253"/>
      <c r="C124" s="253"/>
      <c r="D124" s="253"/>
      <c r="E124" s="253"/>
      <c r="F124" s="253"/>
      <c r="G124" s="253"/>
      <c r="H124" s="253"/>
      <c r="I124" s="253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</sheetData>
  <sheetProtection/>
  <mergeCells count="59">
    <mergeCell ref="B69:B72"/>
    <mergeCell ref="D69:D72"/>
    <mergeCell ref="B74:B76"/>
    <mergeCell ref="B99:B102"/>
    <mergeCell ref="D99:D108"/>
    <mergeCell ref="B104:B107"/>
    <mergeCell ref="B79:B82"/>
    <mergeCell ref="D79:D82"/>
    <mergeCell ref="B83:B86"/>
    <mergeCell ref="B89:B92"/>
    <mergeCell ref="A59:A68"/>
    <mergeCell ref="B59:B62"/>
    <mergeCell ref="D59:D68"/>
    <mergeCell ref="B64:B67"/>
    <mergeCell ref="A29:A38"/>
    <mergeCell ref="B29:B32"/>
    <mergeCell ref="D29:D38"/>
    <mergeCell ref="A122:A124"/>
    <mergeCell ref="B122:I124"/>
    <mergeCell ref="C115:G115"/>
    <mergeCell ref="C116:G116"/>
    <mergeCell ref="C117:G117"/>
    <mergeCell ref="B121:I121"/>
    <mergeCell ref="C118:G118"/>
    <mergeCell ref="C119:G119"/>
    <mergeCell ref="A99:A108"/>
    <mergeCell ref="F6:F7"/>
    <mergeCell ref="C114:G114"/>
    <mergeCell ref="C111:G111"/>
    <mergeCell ref="C112:G112"/>
    <mergeCell ref="C113:G113"/>
    <mergeCell ref="D6:D7"/>
    <mergeCell ref="E9:E18"/>
    <mergeCell ref="C110:G110"/>
    <mergeCell ref="C109:G109"/>
    <mergeCell ref="G1:I1"/>
    <mergeCell ref="A2:I4"/>
    <mergeCell ref="A6:A7"/>
    <mergeCell ref="B6:B7"/>
    <mergeCell ref="C6:C7"/>
    <mergeCell ref="I6:I7"/>
    <mergeCell ref="D89:D92"/>
    <mergeCell ref="B93:B96"/>
    <mergeCell ref="B97:B98"/>
    <mergeCell ref="B87:B88"/>
    <mergeCell ref="G6:H6"/>
    <mergeCell ref="F9:F18"/>
    <mergeCell ref="B34:B36"/>
    <mergeCell ref="B37:B38"/>
    <mergeCell ref="B11:B18"/>
    <mergeCell ref="C9:C18"/>
    <mergeCell ref="A19:A28"/>
    <mergeCell ref="B19:B22"/>
    <mergeCell ref="D19:D28"/>
    <mergeCell ref="B24:B26"/>
    <mergeCell ref="B27:B28"/>
    <mergeCell ref="E6:E7"/>
    <mergeCell ref="A9:A18"/>
    <mergeCell ref="D9:D1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view="pageLayout" zoomScale="90" zoomScalePageLayoutView="90" workbookViewId="0" topLeftCell="A1">
      <selection activeCell="Q1" sqref="Q1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45" customHeight="1">
      <c r="A1" s="272" t="s">
        <v>226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82"/>
    </row>
    <row r="2" spans="1:16" s="73" customFormat="1" ht="21" customHeight="1">
      <c r="A2" s="7"/>
      <c r="B2" s="7"/>
      <c r="C2" s="7"/>
      <c r="D2" s="7"/>
      <c r="E2" s="7"/>
      <c r="F2" s="7"/>
      <c r="G2" s="6"/>
      <c r="H2" s="6"/>
      <c r="I2" s="6"/>
      <c r="J2" s="6"/>
      <c r="K2" s="6"/>
      <c r="L2" s="5"/>
      <c r="M2" s="5"/>
      <c r="N2" s="5"/>
      <c r="O2" s="5"/>
      <c r="P2" s="20" t="s">
        <v>47</v>
      </c>
    </row>
    <row r="3" spans="1:16" s="73" customFormat="1" ht="12.75">
      <c r="A3" s="273" t="s">
        <v>1</v>
      </c>
      <c r="B3" s="273" t="s">
        <v>2</v>
      </c>
      <c r="C3" s="273" t="s">
        <v>3</v>
      </c>
      <c r="D3" s="273" t="s">
        <v>225</v>
      </c>
      <c r="E3" s="262" t="s">
        <v>224</v>
      </c>
      <c r="F3" s="268" t="s">
        <v>33</v>
      </c>
      <c r="G3" s="276"/>
      <c r="H3" s="276"/>
      <c r="I3" s="276"/>
      <c r="J3" s="276"/>
      <c r="K3" s="276"/>
      <c r="L3" s="276"/>
      <c r="M3" s="276"/>
      <c r="N3" s="276"/>
      <c r="O3" s="276"/>
      <c r="P3" s="269"/>
    </row>
    <row r="4" spans="1:16" s="73" customFormat="1" ht="12.75">
      <c r="A4" s="274"/>
      <c r="B4" s="274"/>
      <c r="C4" s="274"/>
      <c r="D4" s="274"/>
      <c r="E4" s="263"/>
      <c r="F4" s="262" t="s">
        <v>46</v>
      </c>
      <c r="G4" s="270" t="s">
        <v>33</v>
      </c>
      <c r="H4" s="270"/>
      <c r="I4" s="270"/>
      <c r="J4" s="270"/>
      <c r="K4" s="270"/>
      <c r="L4" s="262" t="s">
        <v>45</v>
      </c>
      <c r="M4" s="265" t="s">
        <v>33</v>
      </c>
      <c r="N4" s="266"/>
      <c r="O4" s="266"/>
      <c r="P4" s="267"/>
    </row>
    <row r="5" spans="1:16" s="73" customFormat="1" ht="25.5" customHeight="1">
      <c r="A5" s="274"/>
      <c r="B5" s="274"/>
      <c r="C5" s="274"/>
      <c r="D5" s="274"/>
      <c r="E5" s="263"/>
      <c r="F5" s="263"/>
      <c r="G5" s="268" t="s">
        <v>44</v>
      </c>
      <c r="H5" s="269"/>
      <c r="I5" s="262" t="s">
        <v>43</v>
      </c>
      <c r="J5" s="262" t="s">
        <v>42</v>
      </c>
      <c r="K5" s="262" t="s">
        <v>41</v>
      </c>
      <c r="L5" s="263"/>
      <c r="M5" s="268" t="s">
        <v>35</v>
      </c>
      <c r="N5" s="81" t="s">
        <v>34</v>
      </c>
      <c r="O5" s="270" t="s">
        <v>40</v>
      </c>
      <c r="P5" s="270" t="s">
        <v>223</v>
      </c>
    </row>
    <row r="6" spans="1:16" s="73" customFormat="1" ht="63.75" customHeight="1">
      <c r="A6" s="275"/>
      <c r="B6" s="275"/>
      <c r="C6" s="275"/>
      <c r="D6" s="275"/>
      <c r="E6" s="264"/>
      <c r="F6" s="264"/>
      <c r="G6" s="57" t="s">
        <v>28</v>
      </c>
      <c r="H6" s="57" t="s">
        <v>39</v>
      </c>
      <c r="I6" s="264"/>
      <c r="J6" s="264"/>
      <c r="K6" s="264"/>
      <c r="L6" s="264"/>
      <c r="M6" s="270"/>
      <c r="N6" s="80" t="s">
        <v>30</v>
      </c>
      <c r="O6" s="270"/>
      <c r="P6" s="270"/>
    </row>
    <row r="7" spans="1:16" s="73" customFormat="1" ht="10.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</row>
    <row r="8" spans="1:16" s="73" customFormat="1" ht="13.5">
      <c r="A8" s="76" t="s">
        <v>222</v>
      </c>
      <c r="B8" s="78"/>
      <c r="C8" s="68"/>
      <c r="D8" s="63">
        <f>SUM(D9:D9)</f>
        <v>10000</v>
      </c>
      <c r="E8" s="63">
        <f>SUM(E9:E9)</f>
        <v>10000</v>
      </c>
      <c r="F8" s="63">
        <f>SUM(F9:F9)</f>
        <v>10000</v>
      </c>
      <c r="G8" s="63">
        <f>SUM(G9:G9)</f>
        <v>0</v>
      </c>
      <c r="H8" s="63">
        <f>SUM(H9:H9)</f>
        <v>10000</v>
      </c>
      <c r="I8" s="63">
        <v>0</v>
      </c>
      <c r="J8" s="63">
        <v>0</v>
      </c>
      <c r="K8" s="63">
        <v>0</v>
      </c>
      <c r="L8" s="63">
        <f>SUM(L9:L9)</f>
        <v>0</v>
      </c>
      <c r="M8" s="63">
        <f>SUM(M9:M9)</f>
        <v>0</v>
      </c>
      <c r="N8" s="63">
        <f>SUM(N9:N9)</f>
        <v>0</v>
      </c>
      <c r="O8" s="63">
        <v>0</v>
      </c>
      <c r="P8" s="63">
        <v>0</v>
      </c>
    </row>
    <row r="9" spans="1:16" s="73" customFormat="1" ht="12.75">
      <c r="A9" s="77" t="s">
        <v>222</v>
      </c>
      <c r="B9" s="21" t="s">
        <v>221</v>
      </c>
      <c r="C9" s="65">
        <v>2110</v>
      </c>
      <c r="D9" s="64">
        <v>10000</v>
      </c>
      <c r="E9" s="64">
        <f>F9+L9</f>
        <v>10000</v>
      </c>
      <c r="F9" s="64">
        <f>H9</f>
        <v>10000</v>
      </c>
      <c r="G9" s="64">
        <v>0</v>
      </c>
      <c r="H9" s="64">
        <v>10000</v>
      </c>
      <c r="I9" s="64">
        <v>0</v>
      </c>
      <c r="J9" s="64">
        <v>0</v>
      </c>
      <c r="K9" s="64">
        <f>-T9</f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</row>
    <row r="10" spans="1:16" s="73" customFormat="1" ht="13.5">
      <c r="A10" s="69">
        <v>600</v>
      </c>
      <c r="B10" s="71"/>
      <c r="C10" s="68"/>
      <c r="D10" s="63">
        <f aca="true" t="shared" si="0" ref="D10:N10">SUM(D11:D11)</f>
        <v>1283</v>
      </c>
      <c r="E10" s="63">
        <f t="shared" si="0"/>
        <v>1283</v>
      </c>
      <c r="F10" s="63">
        <f t="shared" si="0"/>
        <v>1283</v>
      </c>
      <c r="G10" s="63">
        <f t="shared" si="0"/>
        <v>1283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>O12+O14</f>
        <v>0</v>
      </c>
      <c r="P10" s="63">
        <f>P12+P14</f>
        <v>0</v>
      </c>
    </row>
    <row r="11" spans="1:16" s="73" customFormat="1" ht="12.75">
      <c r="A11" s="67">
        <v>600</v>
      </c>
      <c r="B11" s="66">
        <v>60095</v>
      </c>
      <c r="C11" s="65">
        <v>2110</v>
      </c>
      <c r="D11" s="64">
        <v>1283</v>
      </c>
      <c r="E11" s="64">
        <f>SUM(F11)</f>
        <v>1283</v>
      </c>
      <c r="F11" s="64">
        <f>SUM(G11:H11)</f>
        <v>1283</v>
      </c>
      <c r="G11" s="64">
        <v>1283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>SUM(O11+Q11+R11)</f>
        <v>0</v>
      </c>
      <c r="O11" s="64">
        <v>0</v>
      </c>
      <c r="P11" s="64">
        <v>0</v>
      </c>
    </row>
    <row r="12" spans="1:16" s="73" customFormat="1" ht="13.5">
      <c r="A12" s="76" t="s">
        <v>13</v>
      </c>
      <c r="B12" s="75"/>
      <c r="C12" s="68"/>
      <c r="D12" s="63">
        <f aca="true" t="shared" si="1" ref="D12:M12">SUM(D13)</f>
        <v>54000</v>
      </c>
      <c r="E12" s="63">
        <f t="shared" si="1"/>
        <v>54000</v>
      </c>
      <c r="F12" s="63">
        <f t="shared" si="1"/>
        <v>54000</v>
      </c>
      <c r="G12" s="63">
        <f t="shared" si="1"/>
        <v>39656</v>
      </c>
      <c r="H12" s="63">
        <f t="shared" si="1"/>
        <v>14344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v>0</v>
      </c>
      <c r="O12" s="63">
        <f>SUM(O13)</f>
        <v>0</v>
      </c>
      <c r="P12" s="63">
        <f>SUM(P13)</f>
        <v>0</v>
      </c>
    </row>
    <row r="13" spans="1:18" s="73" customFormat="1" ht="12.75">
      <c r="A13" s="67">
        <v>700</v>
      </c>
      <c r="B13" s="66">
        <v>70005</v>
      </c>
      <c r="C13" s="65">
        <v>2110</v>
      </c>
      <c r="D13" s="64">
        <v>54000</v>
      </c>
      <c r="E13" s="64">
        <f>SUM(F13)</f>
        <v>54000</v>
      </c>
      <c r="F13" s="64">
        <f>SUM(G13:H13)</f>
        <v>54000</v>
      </c>
      <c r="G13" s="64">
        <v>39656</v>
      </c>
      <c r="H13" s="64">
        <v>14344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>SUM(O13+Q13+R13)</f>
        <v>0</v>
      </c>
      <c r="O13" s="64">
        <v>0</v>
      </c>
      <c r="P13" s="64">
        <v>0</v>
      </c>
      <c r="Q13" s="70"/>
      <c r="R13" s="70"/>
    </row>
    <row r="14" spans="1:18" s="73" customFormat="1" ht="13.5">
      <c r="A14" s="69">
        <v>710</v>
      </c>
      <c r="B14" s="71"/>
      <c r="C14" s="68"/>
      <c r="D14" s="63">
        <f aca="true" t="shared" si="2" ref="D14:P14">SUM(D15:D16)</f>
        <v>560645</v>
      </c>
      <c r="E14" s="63">
        <f t="shared" si="2"/>
        <v>560645</v>
      </c>
      <c r="F14" s="63">
        <f t="shared" si="2"/>
        <v>560645</v>
      </c>
      <c r="G14" s="63">
        <f t="shared" si="2"/>
        <v>502453</v>
      </c>
      <c r="H14" s="63">
        <f t="shared" si="2"/>
        <v>58192</v>
      </c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0</v>
      </c>
      <c r="O14" s="63">
        <f t="shared" si="2"/>
        <v>0</v>
      </c>
      <c r="P14" s="63">
        <f t="shared" si="2"/>
        <v>0</v>
      </c>
      <c r="Q14" s="74"/>
      <c r="R14" s="74"/>
    </row>
    <row r="15" spans="1:18" s="73" customFormat="1" ht="12.75">
      <c r="A15" s="67">
        <v>710</v>
      </c>
      <c r="B15" s="66">
        <v>71012</v>
      </c>
      <c r="C15" s="65">
        <v>2110</v>
      </c>
      <c r="D15" s="64">
        <v>208000</v>
      </c>
      <c r="E15" s="64">
        <f>SUM(N15+F15)</f>
        <v>208000</v>
      </c>
      <c r="F15" s="64">
        <f>SUM(G15:K15)</f>
        <v>208000</v>
      </c>
      <c r="G15" s="64">
        <v>208000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>SUM(O15+Q15+R15)</f>
        <v>0</v>
      </c>
      <c r="O15" s="64">
        <v>0</v>
      </c>
      <c r="P15" s="64">
        <v>0</v>
      </c>
      <c r="Q15" s="70"/>
      <c r="R15" s="70"/>
    </row>
    <row r="16" spans="1:16" s="73" customFormat="1" ht="12.75">
      <c r="A16" s="67">
        <v>710</v>
      </c>
      <c r="B16" s="66">
        <v>71015</v>
      </c>
      <c r="C16" s="65">
        <v>2110</v>
      </c>
      <c r="D16" s="64">
        <v>352645</v>
      </c>
      <c r="E16" s="64">
        <f>SUM(F16)</f>
        <v>352645</v>
      </c>
      <c r="F16" s="64">
        <f>SUM(G16:H16)</f>
        <v>352645</v>
      </c>
      <c r="G16" s="64">
        <v>294453</v>
      </c>
      <c r="H16" s="64">
        <v>58192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>SUM(O16+Q16+R16)</f>
        <v>0</v>
      </c>
      <c r="O16" s="64">
        <v>0</v>
      </c>
      <c r="P16" s="64">
        <v>0</v>
      </c>
    </row>
    <row r="17" spans="1:16" s="73" customFormat="1" ht="13.5">
      <c r="A17" s="69">
        <v>750</v>
      </c>
      <c r="B17" s="71"/>
      <c r="C17" s="68"/>
      <c r="D17" s="63">
        <f aca="true" t="shared" si="3" ref="D17:P17">SUM(D18:D18)</f>
        <v>20416</v>
      </c>
      <c r="E17" s="63">
        <f t="shared" si="3"/>
        <v>20416</v>
      </c>
      <c r="F17" s="63">
        <f t="shared" si="3"/>
        <v>20416</v>
      </c>
      <c r="G17" s="63">
        <f t="shared" si="3"/>
        <v>15136.94</v>
      </c>
      <c r="H17" s="63">
        <f t="shared" si="3"/>
        <v>5279.06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63">
        <f t="shared" si="3"/>
        <v>0</v>
      </c>
    </row>
    <row r="18" spans="1:16" s="73" customFormat="1" ht="12.75">
      <c r="A18" s="67">
        <v>750</v>
      </c>
      <c r="B18" s="66">
        <v>75045</v>
      </c>
      <c r="C18" s="65">
        <v>2110</v>
      </c>
      <c r="D18" s="64">
        <v>20416</v>
      </c>
      <c r="E18" s="64">
        <f>SUM(F18)</f>
        <v>20416</v>
      </c>
      <c r="F18" s="64">
        <f>SUM(G18:H18)</f>
        <v>20416</v>
      </c>
      <c r="G18" s="64">
        <v>15136.94</v>
      </c>
      <c r="H18" s="64">
        <v>5279.06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>SUM(O18+Q18+R18)</f>
        <v>0</v>
      </c>
      <c r="O18" s="64">
        <v>0</v>
      </c>
      <c r="P18" s="64">
        <v>0</v>
      </c>
    </row>
    <row r="19" spans="1:16" s="73" customFormat="1" ht="13.5">
      <c r="A19" s="69">
        <v>752</v>
      </c>
      <c r="B19" s="157"/>
      <c r="C19" s="68"/>
      <c r="D19" s="63">
        <f aca="true" t="shared" si="4" ref="D19:P19">SUM(D20:D21)</f>
        <v>205300</v>
      </c>
      <c r="E19" s="63">
        <f t="shared" si="4"/>
        <v>205300</v>
      </c>
      <c r="F19" s="63">
        <f t="shared" si="4"/>
        <v>57300</v>
      </c>
      <c r="G19" s="63">
        <f t="shared" si="4"/>
        <v>0</v>
      </c>
      <c r="H19" s="63">
        <f t="shared" si="4"/>
        <v>57300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148000</v>
      </c>
      <c r="M19" s="63">
        <f t="shared" si="4"/>
        <v>148000</v>
      </c>
      <c r="N19" s="63">
        <f t="shared" si="4"/>
        <v>0</v>
      </c>
      <c r="O19" s="63">
        <f t="shared" si="4"/>
        <v>0</v>
      </c>
      <c r="P19" s="63">
        <f t="shared" si="4"/>
        <v>0</v>
      </c>
    </row>
    <row r="20" spans="1:16" s="73" customFormat="1" ht="12.75">
      <c r="A20" s="67">
        <v>752</v>
      </c>
      <c r="B20" s="66">
        <v>75295</v>
      </c>
      <c r="C20" s="65">
        <v>2110</v>
      </c>
      <c r="D20" s="64">
        <v>57300</v>
      </c>
      <c r="E20" s="64">
        <f>SUM(H20+G20+J20)</f>
        <v>57300</v>
      </c>
      <c r="F20" s="64">
        <f>SUM(G20:K20)</f>
        <v>57300</v>
      </c>
      <c r="G20" s="64">
        <v>0</v>
      </c>
      <c r="H20" s="64">
        <v>57300</v>
      </c>
      <c r="I20" s="64">
        <v>0</v>
      </c>
      <c r="J20" s="64">
        <v>0</v>
      </c>
      <c r="K20" s="64">
        <v>0</v>
      </c>
      <c r="L20" s="64">
        <v>0</v>
      </c>
      <c r="M20" s="64">
        <f>SUM(N20+P20+Q20)</f>
        <v>0</v>
      </c>
      <c r="N20" s="64">
        <v>0</v>
      </c>
      <c r="O20" s="64">
        <v>0</v>
      </c>
      <c r="P20" s="64">
        <v>0</v>
      </c>
    </row>
    <row r="21" spans="1:16" s="73" customFormat="1" ht="12.75">
      <c r="A21" s="67">
        <v>752</v>
      </c>
      <c r="B21" s="66">
        <v>75295</v>
      </c>
      <c r="C21" s="65">
        <v>6410</v>
      </c>
      <c r="D21" s="64">
        <v>148000</v>
      </c>
      <c r="E21" s="64">
        <f>SUM(H21+G21+J21+L21)</f>
        <v>148000</v>
      </c>
      <c r="F21" s="64">
        <f>SUM(G21:K21)</f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148000</v>
      </c>
      <c r="M21" s="64">
        <v>148000</v>
      </c>
      <c r="N21" s="64">
        <v>0</v>
      </c>
      <c r="O21" s="64">
        <v>0</v>
      </c>
      <c r="P21" s="64">
        <v>0</v>
      </c>
    </row>
    <row r="22" spans="1:16" s="72" customFormat="1" ht="14.25" customHeight="1">
      <c r="A22" s="69">
        <v>754</v>
      </c>
      <c r="B22" s="71"/>
      <c r="C22" s="68"/>
      <c r="D22" s="63">
        <f aca="true" t="shared" si="5" ref="D22:P22">SUM(D23:D24)</f>
        <v>4862505</v>
      </c>
      <c r="E22" s="63">
        <f t="shared" si="5"/>
        <v>4862505</v>
      </c>
      <c r="F22" s="63">
        <f t="shared" si="5"/>
        <v>4827505</v>
      </c>
      <c r="G22" s="63">
        <f t="shared" si="5"/>
        <v>4170286</v>
      </c>
      <c r="H22" s="63">
        <f t="shared" si="5"/>
        <v>495556</v>
      </c>
      <c r="I22" s="63">
        <f t="shared" si="5"/>
        <v>0</v>
      </c>
      <c r="J22" s="63">
        <f t="shared" si="5"/>
        <v>161663</v>
      </c>
      <c r="K22" s="63">
        <f t="shared" si="5"/>
        <v>0</v>
      </c>
      <c r="L22" s="63">
        <f t="shared" si="5"/>
        <v>35000</v>
      </c>
      <c r="M22" s="63">
        <f t="shared" si="5"/>
        <v>35000</v>
      </c>
      <c r="N22" s="63">
        <f t="shared" si="5"/>
        <v>0</v>
      </c>
      <c r="O22" s="63">
        <f t="shared" si="5"/>
        <v>0</v>
      </c>
      <c r="P22" s="63">
        <f t="shared" si="5"/>
        <v>0</v>
      </c>
    </row>
    <row r="23" spans="1:16" ht="12.75" customHeight="1">
      <c r="A23" s="67">
        <v>754</v>
      </c>
      <c r="B23" s="66">
        <v>75411</v>
      </c>
      <c r="C23" s="65">
        <v>2110</v>
      </c>
      <c r="D23" s="64">
        <v>4827505</v>
      </c>
      <c r="E23" s="64">
        <f>SUM(F23)</f>
        <v>4827505</v>
      </c>
      <c r="F23" s="64">
        <f>SUM(G23:J23)</f>
        <v>4827505</v>
      </c>
      <c r="G23" s="64">
        <v>4170286</v>
      </c>
      <c r="H23" s="64">
        <v>495556</v>
      </c>
      <c r="I23" s="64">
        <v>0</v>
      </c>
      <c r="J23" s="64">
        <v>161663</v>
      </c>
      <c r="K23" s="64">
        <v>0</v>
      </c>
      <c r="L23" s="64">
        <v>0</v>
      </c>
      <c r="M23" s="64">
        <v>0</v>
      </c>
      <c r="N23" s="64">
        <f>SUM(O23+Q23+R23)</f>
        <v>0</v>
      </c>
      <c r="O23" s="64">
        <v>0</v>
      </c>
      <c r="P23" s="64"/>
    </row>
    <row r="24" spans="1:16" ht="12.75" customHeight="1">
      <c r="A24" s="67"/>
      <c r="B24" s="66"/>
      <c r="C24" s="65">
        <v>6410</v>
      </c>
      <c r="D24" s="64">
        <v>35000</v>
      </c>
      <c r="E24" s="64">
        <f>SUM(H24+G24+J24+L24)</f>
        <v>35000</v>
      </c>
      <c r="F24" s="64">
        <f>SUM(G24:J24)</f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35000</v>
      </c>
      <c r="M24" s="64">
        <v>35000</v>
      </c>
      <c r="N24" s="64">
        <f>SUM(O24+Q24+R24)</f>
        <v>0</v>
      </c>
      <c r="O24" s="64">
        <v>0</v>
      </c>
      <c r="P24" s="64"/>
    </row>
    <row r="25" spans="1:16" ht="12.75" customHeight="1">
      <c r="A25" s="69">
        <v>755</v>
      </c>
      <c r="B25" s="71"/>
      <c r="C25" s="68"/>
      <c r="D25" s="63">
        <f>SUM(D26:D26)</f>
        <v>132000</v>
      </c>
      <c r="E25" s="63">
        <f>E26</f>
        <v>132000</v>
      </c>
      <c r="F25" s="63">
        <f aca="true" t="shared" si="6" ref="F25:K25">SUM(F26)</f>
        <v>132000</v>
      </c>
      <c r="G25" s="63">
        <f t="shared" si="6"/>
        <v>0</v>
      </c>
      <c r="H25" s="63">
        <f t="shared" si="6"/>
        <v>67980</v>
      </c>
      <c r="I25" s="63">
        <f t="shared" si="6"/>
        <v>64020</v>
      </c>
      <c r="J25" s="63">
        <f t="shared" si="6"/>
        <v>0</v>
      </c>
      <c r="K25" s="63">
        <f t="shared" si="6"/>
        <v>0</v>
      </c>
      <c r="L25" s="63">
        <f>SUM(L26:L26)</f>
        <v>0</v>
      </c>
      <c r="M25" s="63">
        <f>SUM(M26:M26)</f>
        <v>0</v>
      </c>
      <c r="N25" s="63">
        <f>SUM(N26)</f>
        <v>0</v>
      </c>
      <c r="O25" s="63">
        <f>SUM(O26)</f>
        <v>0</v>
      </c>
      <c r="P25" s="63">
        <f>SUM(P26)</f>
        <v>0</v>
      </c>
    </row>
    <row r="26" spans="1:16" ht="17.25" customHeight="1">
      <c r="A26" s="67">
        <v>755</v>
      </c>
      <c r="B26" s="66">
        <v>75515</v>
      </c>
      <c r="C26" s="65">
        <v>2110</v>
      </c>
      <c r="D26" s="64">
        <v>132000</v>
      </c>
      <c r="E26" s="64">
        <f>SUM(F26)</f>
        <v>132000</v>
      </c>
      <c r="F26" s="64">
        <f>SUM(G26:J26)</f>
        <v>132000</v>
      </c>
      <c r="G26" s="64">
        <v>0</v>
      </c>
      <c r="H26" s="64">
        <v>67980</v>
      </c>
      <c r="I26" s="64">
        <v>64020</v>
      </c>
      <c r="J26" s="64">
        <v>0</v>
      </c>
      <c r="K26" s="64">
        <v>0</v>
      </c>
      <c r="L26" s="64">
        <v>0</v>
      </c>
      <c r="M26" s="64">
        <v>0</v>
      </c>
      <c r="N26" s="64">
        <f>SUM(O26+Q26+R26)</f>
        <v>0</v>
      </c>
      <c r="O26" s="64">
        <v>0</v>
      </c>
      <c r="P26" s="64"/>
    </row>
    <row r="27" spans="1:16" ht="15" customHeight="1">
      <c r="A27" s="69">
        <v>801</v>
      </c>
      <c r="B27" s="71"/>
      <c r="C27" s="68"/>
      <c r="D27" s="63">
        <f>SUM(D28:D28)</f>
        <v>20802</v>
      </c>
      <c r="E27" s="63">
        <f>E28</f>
        <v>20802</v>
      </c>
      <c r="F27" s="63">
        <f aca="true" t="shared" si="7" ref="F27:K27">SUM(F28)</f>
        <v>20802</v>
      </c>
      <c r="G27" s="63">
        <f t="shared" si="7"/>
        <v>0</v>
      </c>
      <c r="H27" s="63">
        <f t="shared" si="7"/>
        <v>20802</v>
      </c>
      <c r="I27" s="63">
        <f t="shared" si="7"/>
        <v>0</v>
      </c>
      <c r="J27" s="63">
        <f t="shared" si="7"/>
        <v>0</v>
      </c>
      <c r="K27" s="63">
        <f t="shared" si="7"/>
        <v>0</v>
      </c>
      <c r="L27" s="63">
        <f>SUM(L28:L28)</f>
        <v>0</v>
      </c>
      <c r="M27" s="63">
        <f>SUM(M28:M28)</f>
        <v>0</v>
      </c>
      <c r="N27" s="63">
        <f>SUM(N28)</f>
        <v>0</v>
      </c>
      <c r="O27" s="63">
        <f>SUM(O28)</f>
        <v>0</v>
      </c>
      <c r="P27" s="63">
        <f>SUM(P28)</f>
        <v>0</v>
      </c>
    </row>
    <row r="28" spans="1:16" ht="11.25" customHeight="1">
      <c r="A28" s="67">
        <v>801</v>
      </c>
      <c r="B28" s="66">
        <v>80153</v>
      </c>
      <c r="C28" s="65">
        <v>2110</v>
      </c>
      <c r="D28" s="64">
        <v>20802</v>
      </c>
      <c r="E28" s="64">
        <f>SUM(F28)</f>
        <v>20802</v>
      </c>
      <c r="F28" s="64">
        <f>SUM(G28:J28)</f>
        <v>20802</v>
      </c>
      <c r="G28" s="64">
        <v>0</v>
      </c>
      <c r="H28" s="64">
        <v>20802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>SUM(O28+Q28+R28)</f>
        <v>0</v>
      </c>
      <c r="O28" s="64">
        <v>0</v>
      </c>
      <c r="P28" s="64"/>
    </row>
    <row r="29" spans="1:16" ht="13.5">
      <c r="A29" s="69">
        <v>851</v>
      </c>
      <c r="B29" s="175"/>
      <c r="C29" s="68"/>
      <c r="D29" s="63">
        <f>D30</f>
        <v>1964622</v>
      </c>
      <c r="E29" s="63">
        <f aca="true" t="shared" si="8" ref="E29:P29">SUM(E30)</f>
        <v>1964622</v>
      </c>
      <c r="F29" s="63">
        <f t="shared" si="8"/>
        <v>1964622</v>
      </c>
      <c r="G29" s="63">
        <f t="shared" si="8"/>
        <v>0</v>
      </c>
      <c r="H29" s="63">
        <f t="shared" si="8"/>
        <v>1964622</v>
      </c>
      <c r="I29" s="63">
        <f t="shared" si="8"/>
        <v>0</v>
      </c>
      <c r="J29" s="63">
        <f t="shared" si="8"/>
        <v>0</v>
      </c>
      <c r="K29" s="63">
        <f t="shared" si="8"/>
        <v>0</v>
      </c>
      <c r="L29" s="63">
        <f t="shared" si="8"/>
        <v>0</v>
      </c>
      <c r="M29" s="63">
        <f t="shared" si="8"/>
        <v>0</v>
      </c>
      <c r="N29" s="63">
        <f t="shared" si="8"/>
        <v>0</v>
      </c>
      <c r="O29" s="63">
        <f t="shared" si="8"/>
        <v>0</v>
      </c>
      <c r="P29" s="63">
        <f t="shared" si="8"/>
        <v>0</v>
      </c>
    </row>
    <row r="30" spans="1:17" ht="12.75">
      <c r="A30" s="67">
        <v>851</v>
      </c>
      <c r="B30" s="66">
        <v>85156</v>
      </c>
      <c r="C30" s="65">
        <v>2110</v>
      </c>
      <c r="D30" s="64">
        <v>1964622</v>
      </c>
      <c r="E30" s="64">
        <f>SUM(H30)</f>
        <v>1964622</v>
      </c>
      <c r="F30" s="64">
        <f>SUM(H30)</f>
        <v>1964622</v>
      </c>
      <c r="G30" s="64">
        <v>0</v>
      </c>
      <c r="H30" s="64">
        <v>1964622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>SUM(O30+Q30+R30)</f>
        <v>0</v>
      </c>
      <c r="O30" s="64">
        <v>0</v>
      </c>
      <c r="P30" s="64">
        <v>0</v>
      </c>
      <c r="Q30" s="70"/>
    </row>
    <row r="31" spans="1:17" ht="13.5">
      <c r="A31" s="69">
        <v>852</v>
      </c>
      <c r="B31" s="175"/>
      <c r="C31" s="68"/>
      <c r="D31" s="63">
        <f aca="true" t="shared" si="9" ref="D31:P31">SUM(D32:D33)</f>
        <v>1700000</v>
      </c>
      <c r="E31" s="63">
        <f t="shared" si="9"/>
        <v>1700000</v>
      </c>
      <c r="F31" s="63">
        <f t="shared" si="9"/>
        <v>0</v>
      </c>
      <c r="G31" s="63">
        <f t="shared" si="9"/>
        <v>0</v>
      </c>
      <c r="H31" s="63">
        <f t="shared" si="9"/>
        <v>0</v>
      </c>
      <c r="I31" s="63">
        <f t="shared" si="9"/>
        <v>0</v>
      </c>
      <c r="J31" s="63">
        <f t="shared" si="9"/>
        <v>0</v>
      </c>
      <c r="K31" s="63">
        <f t="shared" si="9"/>
        <v>0</v>
      </c>
      <c r="L31" s="63">
        <f t="shared" si="9"/>
        <v>1700000</v>
      </c>
      <c r="M31" s="63">
        <f t="shared" si="9"/>
        <v>1700000</v>
      </c>
      <c r="N31" s="63">
        <f t="shared" si="9"/>
        <v>0</v>
      </c>
      <c r="O31" s="63">
        <f t="shared" si="9"/>
        <v>0</v>
      </c>
      <c r="P31" s="63">
        <f t="shared" si="9"/>
        <v>0</v>
      </c>
      <c r="Q31" s="70"/>
    </row>
    <row r="32" spans="1:17" ht="12.75">
      <c r="A32" s="67">
        <v>852</v>
      </c>
      <c r="B32" s="66">
        <v>85203</v>
      </c>
      <c r="C32" s="65">
        <v>6410</v>
      </c>
      <c r="D32" s="64">
        <v>1700000</v>
      </c>
      <c r="E32" s="64">
        <f>SUM(H32+G32+J32+L32)</f>
        <v>1700000</v>
      </c>
      <c r="F32" s="64">
        <f>SUM(G32:K32)</f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1700000</v>
      </c>
      <c r="M32" s="64">
        <v>1700000</v>
      </c>
      <c r="N32" s="64">
        <v>0</v>
      </c>
      <c r="O32" s="64">
        <v>0</v>
      </c>
      <c r="P32" s="64">
        <v>0</v>
      </c>
      <c r="Q32" s="70"/>
    </row>
    <row r="33" spans="1:17" ht="12.75">
      <c r="A33" s="67">
        <v>852</v>
      </c>
      <c r="B33" s="66">
        <v>85205</v>
      </c>
      <c r="C33" s="65">
        <v>2110</v>
      </c>
      <c r="D33" s="64">
        <v>0</v>
      </c>
      <c r="E33" s="64">
        <f>SUM(F33)</f>
        <v>0</v>
      </c>
      <c r="F33" s="64">
        <f>SUM(G33+H33)</f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>SUM(O33+Q33+R33)</f>
        <v>0</v>
      </c>
      <c r="O33" s="64">
        <v>0</v>
      </c>
      <c r="P33" s="64">
        <v>0</v>
      </c>
      <c r="Q33" s="70"/>
    </row>
    <row r="34" spans="1:16" ht="13.5">
      <c r="A34" s="69">
        <v>853</v>
      </c>
      <c r="B34" s="175"/>
      <c r="C34" s="68"/>
      <c r="D34" s="63">
        <f>SUM(D35)</f>
        <v>776526.6</v>
      </c>
      <c r="E34" s="63">
        <f>E35</f>
        <v>776526.6</v>
      </c>
      <c r="F34" s="63">
        <f>F35</f>
        <v>776526.6</v>
      </c>
      <c r="G34" s="63">
        <f>G35</f>
        <v>497475</v>
      </c>
      <c r="H34" s="63">
        <f>H35</f>
        <v>279051.6</v>
      </c>
      <c r="I34" s="63">
        <f aca="true" t="shared" si="10" ref="I34:P34">SUM(I35)</f>
        <v>0</v>
      </c>
      <c r="J34" s="63">
        <f t="shared" si="10"/>
        <v>0</v>
      </c>
      <c r="K34" s="63">
        <f t="shared" si="10"/>
        <v>0</v>
      </c>
      <c r="L34" s="63">
        <f t="shared" si="10"/>
        <v>0</v>
      </c>
      <c r="M34" s="63">
        <f t="shared" si="10"/>
        <v>0</v>
      </c>
      <c r="N34" s="63">
        <f t="shared" si="10"/>
        <v>0</v>
      </c>
      <c r="O34" s="63">
        <f t="shared" si="10"/>
        <v>0</v>
      </c>
      <c r="P34" s="63">
        <f t="shared" si="10"/>
        <v>0</v>
      </c>
    </row>
    <row r="35" spans="1:16" ht="12.75">
      <c r="A35" s="67">
        <v>853</v>
      </c>
      <c r="B35" s="66">
        <v>85321</v>
      </c>
      <c r="C35" s="65">
        <v>2110</v>
      </c>
      <c r="D35" s="64">
        <v>776526.6</v>
      </c>
      <c r="E35" s="64">
        <f>SUM(H35+G35+E44)</f>
        <v>776526.6</v>
      </c>
      <c r="F35" s="64">
        <f>SUM(G35:K35)</f>
        <v>776526.6</v>
      </c>
      <c r="G35" s="64">
        <v>497475</v>
      </c>
      <c r="H35" s="64">
        <v>279051.6</v>
      </c>
      <c r="I35" s="64">
        <v>0</v>
      </c>
      <c r="J35" s="64">
        <v>0</v>
      </c>
      <c r="K35" s="64">
        <v>0</v>
      </c>
      <c r="L35" s="64">
        <v>0</v>
      </c>
      <c r="M35" s="64">
        <f>SUM(N35+P35+Q35)</f>
        <v>0</v>
      </c>
      <c r="N35" s="64">
        <v>0</v>
      </c>
      <c r="O35" s="64">
        <v>0</v>
      </c>
      <c r="P35" s="64">
        <v>0</v>
      </c>
    </row>
    <row r="36" spans="1:16" ht="13.5">
      <c r="A36" s="69">
        <v>855</v>
      </c>
      <c r="B36" s="175"/>
      <c r="C36" s="68"/>
      <c r="D36" s="63">
        <f aca="true" t="shared" si="11" ref="D36:P36">SUM(D37:D39)</f>
        <v>674180</v>
      </c>
      <c r="E36" s="63">
        <f t="shared" si="11"/>
        <v>674180</v>
      </c>
      <c r="F36" s="63">
        <f t="shared" si="11"/>
        <v>674180</v>
      </c>
      <c r="G36" s="63">
        <f t="shared" si="11"/>
        <v>7386</v>
      </c>
      <c r="H36" s="63">
        <f t="shared" si="11"/>
        <v>419</v>
      </c>
      <c r="I36" s="63">
        <f t="shared" si="11"/>
        <v>0</v>
      </c>
      <c r="J36" s="63">
        <f t="shared" si="11"/>
        <v>666375</v>
      </c>
      <c r="K36" s="63">
        <f t="shared" si="11"/>
        <v>0</v>
      </c>
      <c r="L36" s="63">
        <f t="shared" si="11"/>
        <v>0</v>
      </c>
      <c r="M36" s="63">
        <f t="shared" si="11"/>
        <v>0</v>
      </c>
      <c r="N36" s="63">
        <f t="shared" si="11"/>
        <v>0</v>
      </c>
      <c r="O36" s="63">
        <f t="shared" si="11"/>
        <v>0</v>
      </c>
      <c r="P36" s="63">
        <f t="shared" si="11"/>
        <v>0</v>
      </c>
    </row>
    <row r="37" spans="1:16" ht="12.75">
      <c r="A37" s="67">
        <v>855</v>
      </c>
      <c r="B37" s="66">
        <v>85504</v>
      </c>
      <c r="C37" s="65">
        <v>2110</v>
      </c>
      <c r="D37" s="64">
        <v>39990</v>
      </c>
      <c r="E37" s="64">
        <f>SUM(H37+G37+J37)</f>
        <v>39990</v>
      </c>
      <c r="F37" s="64">
        <f>SUM(G37:K37)</f>
        <v>39990</v>
      </c>
      <c r="G37" s="64">
        <v>1290</v>
      </c>
      <c r="H37" s="64">
        <v>0</v>
      </c>
      <c r="I37" s="64">
        <v>0</v>
      </c>
      <c r="J37" s="64">
        <v>38700</v>
      </c>
      <c r="K37" s="64">
        <v>0</v>
      </c>
      <c r="L37" s="64">
        <v>0</v>
      </c>
      <c r="M37" s="64">
        <f>SUM(N37+P37+Q37)</f>
        <v>0</v>
      </c>
      <c r="N37" s="64">
        <v>0</v>
      </c>
      <c r="O37" s="64">
        <v>0</v>
      </c>
      <c r="P37" s="64">
        <v>0</v>
      </c>
    </row>
    <row r="38" spans="1:16" ht="12.75">
      <c r="A38" s="67">
        <v>855</v>
      </c>
      <c r="B38" s="66">
        <v>85508</v>
      </c>
      <c r="C38" s="65">
        <v>2160</v>
      </c>
      <c r="D38" s="64">
        <v>222991</v>
      </c>
      <c r="E38" s="64">
        <f>SUM(H38+G38+J38)</f>
        <v>222991</v>
      </c>
      <c r="F38" s="64">
        <f>SUM(G38:K38)</f>
        <v>222991</v>
      </c>
      <c r="G38" s="64">
        <v>2000</v>
      </c>
      <c r="H38" s="64">
        <v>419</v>
      </c>
      <c r="I38" s="64">
        <v>0</v>
      </c>
      <c r="J38" s="64">
        <v>220572</v>
      </c>
      <c r="K38" s="64">
        <v>0</v>
      </c>
      <c r="L38" s="64">
        <v>0</v>
      </c>
      <c r="M38" s="64">
        <f>SUM(N38+P38+Q38)</f>
        <v>0</v>
      </c>
      <c r="N38" s="64">
        <v>0</v>
      </c>
      <c r="O38" s="64">
        <v>0</v>
      </c>
      <c r="P38" s="64">
        <v>0</v>
      </c>
    </row>
    <row r="39" spans="1:16" ht="12.75">
      <c r="A39" s="67">
        <v>855</v>
      </c>
      <c r="B39" s="66">
        <v>85510</v>
      </c>
      <c r="C39" s="65">
        <v>2160</v>
      </c>
      <c r="D39" s="64">
        <v>411199</v>
      </c>
      <c r="E39" s="64">
        <f>SUM(H39+G39+J39)</f>
        <v>411199</v>
      </c>
      <c r="F39" s="64">
        <f>SUM(G39:K39)</f>
        <v>411199</v>
      </c>
      <c r="G39" s="64">
        <v>4096</v>
      </c>
      <c r="H39" s="64">
        <v>0</v>
      </c>
      <c r="I39" s="64">
        <v>0</v>
      </c>
      <c r="J39" s="64">
        <v>407103</v>
      </c>
      <c r="K39" s="64">
        <v>0</v>
      </c>
      <c r="L39" s="64">
        <v>0</v>
      </c>
      <c r="M39" s="64">
        <f>SUM(N39+P39+Q39)</f>
        <v>0</v>
      </c>
      <c r="N39" s="64">
        <v>0</v>
      </c>
      <c r="O39" s="64">
        <v>0</v>
      </c>
      <c r="P39" s="64">
        <v>0</v>
      </c>
    </row>
    <row r="40" spans="1:16" ht="14.25">
      <c r="A40" s="271" t="s">
        <v>38</v>
      </c>
      <c r="B40" s="271"/>
      <c r="C40" s="271"/>
      <c r="D40" s="63">
        <f aca="true" t="shared" si="12" ref="D40:P40">SUM(D8+D10+D12+D14+D17+D19+D22+D25+D27+D29+D31+D34+D36)</f>
        <v>10982279.6</v>
      </c>
      <c r="E40" s="63">
        <f t="shared" si="12"/>
        <v>10982279.6</v>
      </c>
      <c r="F40" s="63">
        <f t="shared" si="12"/>
        <v>9099279.6</v>
      </c>
      <c r="G40" s="63">
        <f t="shared" si="12"/>
        <v>5233675.9399999995</v>
      </c>
      <c r="H40" s="63">
        <f t="shared" si="12"/>
        <v>2973545.66</v>
      </c>
      <c r="I40" s="63">
        <f t="shared" si="12"/>
        <v>64020</v>
      </c>
      <c r="J40" s="63">
        <f t="shared" si="12"/>
        <v>828038</v>
      </c>
      <c r="K40" s="63">
        <f t="shared" si="12"/>
        <v>0</v>
      </c>
      <c r="L40" s="63">
        <f t="shared" si="12"/>
        <v>1883000</v>
      </c>
      <c r="M40" s="63">
        <f t="shared" si="12"/>
        <v>1883000</v>
      </c>
      <c r="N40" s="63">
        <f t="shared" si="12"/>
        <v>0</v>
      </c>
      <c r="O40" s="63">
        <f t="shared" si="12"/>
        <v>0</v>
      </c>
      <c r="P40" s="63">
        <f t="shared" si="12"/>
        <v>0</v>
      </c>
    </row>
    <row r="41" spans="1:16" ht="12.75">
      <c r="A41" s="17"/>
      <c r="B41" s="17"/>
      <c r="C41" s="17"/>
      <c r="D41" s="17"/>
      <c r="E41" s="62"/>
      <c r="F41" s="17"/>
      <c r="G41" s="17"/>
      <c r="H41" s="17"/>
      <c r="I41" s="17"/>
      <c r="J41" s="17"/>
      <c r="K41" s="12"/>
      <c r="L41" s="12"/>
      <c r="M41" s="12"/>
      <c r="N41" s="12"/>
      <c r="O41" s="12"/>
      <c r="P41" s="12"/>
    </row>
    <row r="42" spans="1:16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9"/>
      <c r="L42" s="9"/>
      <c r="M42" s="9"/>
      <c r="N42" s="9"/>
      <c r="O42" s="9"/>
      <c r="P42" s="9"/>
    </row>
    <row r="43" spans="1:16" ht="12.75">
      <c r="A43" s="60"/>
      <c r="B43" s="60"/>
      <c r="C43" s="60"/>
      <c r="D43" s="60"/>
      <c r="E43" s="60"/>
      <c r="F43" s="60"/>
      <c r="G43" s="61"/>
      <c r="H43" s="61"/>
      <c r="I43" s="60"/>
      <c r="J43" s="60"/>
      <c r="K43" s="9"/>
      <c r="L43" s="9"/>
      <c r="M43" s="9"/>
      <c r="N43" s="9"/>
      <c r="O43" s="9"/>
      <c r="P43" s="9"/>
    </row>
    <row r="44" spans="1:16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4"/>
      <c r="L44" s="4"/>
      <c r="M44" s="4"/>
      <c r="N44" s="4"/>
      <c r="O44" s="4"/>
      <c r="P44" s="4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58"/>
    </row>
  </sheetData>
  <sheetProtection/>
  <mergeCells count="19">
    <mergeCell ref="A40:C40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5
do uchwały Rady Powiatu w Opatowie nr XXXI.76.2020
z dnia 23 listopada 2020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"/>
  <sheetViews>
    <sheetView view="pageLayout" workbookViewId="0" topLeftCell="A1">
      <selection activeCell="A1" sqref="A1:P1"/>
    </sheetView>
  </sheetViews>
  <sheetFormatPr defaultColWidth="9.33203125" defaultRowHeight="12.75"/>
  <cols>
    <col min="1" max="1" width="6.16015625" style="6" customWidth="1"/>
    <col min="2" max="2" width="9" style="6" customWidth="1"/>
    <col min="3" max="3" width="7.16015625" style="6" customWidth="1"/>
    <col min="4" max="4" width="13.16015625" style="6" customWidth="1"/>
    <col min="5" max="5" width="13" style="6" customWidth="1"/>
    <col min="6" max="6" width="12.83203125" style="6" customWidth="1"/>
    <col min="7" max="7" width="14.33203125" style="6" customWidth="1"/>
    <col min="8" max="8" width="12.66015625" style="6" customWidth="1"/>
    <col min="9" max="9" width="9.83203125" style="6" customWidth="1"/>
    <col min="10" max="10" width="12" style="6" customWidth="1"/>
    <col min="11" max="11" width="9.83203125" style="6" customWidth="1"/>
    <col min="12" max="12" width="12.83203125" style="5" customWidth="1"/>
    <col min="13" max="13" width="13.83203125" style="5" customWidth="1"/>
    <col min="14" max="14" width="10.33203125" style="5" customWidth="1"/>
    <col min="15" max="15" width="11.5" style="5" customWidth="1"/>
    <col min="16" max="16" width="7.5" style="5" customWidth="1"/>
    <col min="17" max="16384" width="9.33203125" style="5" customWidth="1"/>
  </cols>
  <sheetData>
    <row r="1" spans="1:16" ht="39.75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18.75">
      <c r="A2" s="171"/>
      <c r="B2" s="171"/>
      <c r="C2" s="171"/>
      <c r="D2" s="171"/>
      <c r="E2" s="171"/>
      <c r="F2" s="171"/>
      <c r="G2" s="171"/>
      <c r="H2" s="171"/>
      <c r="I2" s="54"/>
      <c r="J2" s="54"/>
      <c r="K2" s="54"/>
      <c r="L2" s="53"/>
      <c r="M2" s="53"/>
      <c r="N2" s="53"/>
      <c r="O2" s="53"/>
      <c r="P2" s="53"/>
    </row>
    <row r="3" spans="1:16" ht="12.75">
      <c r="A3" s="170"/>
      <c r="B3" s="170"/>
      <c r="C3" s="170"/>
      <c r="D3" s="170"/>
      <c r="E3" s="170"/>
      <c r="F3" s="170"/>
      <c r="G3" s="54"/>
      <c r="H3" s="54"/>
      <c r="I3" s="54"/>
      <c r="J3" s="54"/>
      <c r="K3" s="54"/>
      <c r="L3" s="53"/>
      <c r="M3" s="53"/>
      <c r="N3" s="53"/>
      <c r="O3" s="53"/>
      <c r="P3" s="169" t="s">
        <v>47</v>
      </c>
    </row>
    <row r="4" spans="1:16" ht="12.75">
      <c r="A4" s="282" t="s">
        <v>1</v>
      </c>
      <c r="B4" s="282" t="s">
        <v>2</v>
      </c>
      <c r="C4" s="282" t="s">
        <v>3</v>
      </c>
      <c r="D4" s="282" t="s">
        <v>225</v>
      </c>
      <c r="E4" s="282" t="s">
        <v>224</v>
      </c>
      <c r="F4" s="280" t="s">
        <v>33</v>
      </c>
      <c r="G4" s="285"/>
      <c r="H4" s="285"/>
      <c r="I4" s="285"/>
      <c r="J4" s="285"/>
      <c r="K4" s="285"/>
      <c r="L4" s="285"/>
      <c r="M4" s="285"/>
      <c r="N4" s="285"/>
      <c r="O4" s="285"/>
      <c r="P4" s="281"/>
    </row>
    <row r="5" spans="1:16" ht="12.75">
      <c r="A5" s="283"/>
      <c r="B5" s="283"/>
      <c r="C5" s="283"/>
      <c r="D5" s="283"/>
      <c r="E5" s="283"/>
      <c r="F5" s="282" t="s">
        <v>46</v>
      </c>
      <c r="G5" s="232" t="s">
        <v>33</v>
      </c>
      <c r="H5" s="232"/>
      <c r="I5" s="232"/>
      <c r="J5" s="232"/>
      <c r="K5" s="232"/>
      <c r="L5" s="282" t="s">
        <v>45</v>
      </c>
      <c r="M5" s="287" t="s">
        <v>33</v>
      </c>
      <c r="N5" s="288"/>
      <c r="O5" s="288"/>
      <c r="P5" s="289"/>
    </row>
    <row r="6" spans="1:16" ht="23.25" customHeight="1">
      <c r="A6" s="283"/>
      <c r="B6" s="283"/>
      <c r="C6" s="283"/>
      <c r="D6" s="283"/>
      <c r="E6" s="283"/>
      <c r="F6" s="283"/>
      <c r="G6" s="280" t="s">
        <v>44</v>
      </c>
      <c r="H6" s="281"/>
      <c r="I6" s="282" t="s">
        <v>43</v>
      </c>
      <c r="J6" s="282" t="s">
        <v>42</v>
      </c>
      <c r="K6" s="282" t="s">
        <v>41</v>
      </c>
      <c r="L6" s="283"/>
      <c r="M6" s="280" t="s">
        <v>35</v>
      </c>
      <c r="N6" s="168" t="s">
        <v>34</v>
      </c>
      <c r="O6" s="232" t="s">
        <v>40</v>
      </c>
      <c r="P6" s="232" t="s">
        <v>223</v>
      </c>
    </row>
    <row r="7" spans="1:16" ht="115.5">
      <c r="A7" s="284"/>
      <c r="B7" s="284"/>
      <c r="C7" s="284"/>
      <c r="D7" s="284"/>
      <c r="E7" s="284"/>
      <c r="F7" s="284"/>
      <c r="G7" s="167" t="s">
        <v>28</v>
      </c>
      <c r="H7" s="167" t="s">
        <v>39</v>
      </c>
      <c r="I7" s="284"/>
      <c r="J7" s="284"/>
      <c r="K7" s="284"/>
      <c r="L7" s="284"/>
      <c r="M7" s="232"/>
      <c r="N7" s="158" t="s">
        <v>30</v>
      </c>
      <c r="O7" s="232"/>
      <c r="P7" s="232"/>
    </row>
    <row r="8" spans="1:16" ht="9" customHeight="1">
      <c r="A8" s="166">
        <v>1</v>
      </c>
      <c r="B8" s="166">
        <v>2</v>
      </c>
      <c r="C8" s="166">
        <v>3</v>
      </c>
      <c r="D8" s="166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  <c r="J8" s="166">
        <v>10</v>
      </c>
      <c r="K8" s="166">
        <v>11</v>
      </c>
      <c r="L8" s="166">
        <v>12</v>
      </c>
      <c r="M8" s="166">
        <v>13</v>
      </c>
      <c r="N8" s="166">
        <v>14</v>
      </c>
      <c r="O8" s="166">
        <v>15</v>
      </c>
      <c r="P8" s="166">
        <v>16</v>
      </c>
    </row>
    <row r="9" spans="1:16" ht="19.5" customHeight="1">
      <c r="A9" s="66">
        <v>750</v>
      </c>
      <c r="B9" s="66">
        <v>75045</v>
      </c>
      <c r="C9" s="65">
        <v>2120</v>
      </c>
      <c r="D9" s="163">
        <v>18319</v>
      </c>
      <c r="E9" s="163">
        <f>SUM(F9)</f>
        <v>18319</v>
      </c>
      <c r="F9" s="163">
        <f>SUM(G9:J9)</f>
        <v>18319</v>
      </c>
      <c r="G9" s="162">
        <v>0</v>
      </c>
      <c r="H9" s="161">
        <v>11458.15</v>
      </c>
      <c r="I9" s="161">
        <v>0</v>
      </c>
      <c r="J9" s="161">
        <v>6860.85</v>
      </c>
      <c r="K9" s="161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</row>
    <row r="10" spans="1:16" ht="19.5" customHeight="1">
      <c r="A10" s="66">
        <v>754</v>
      </c>
      <c r="B10" s="66">
        <v>75421</v>
      </c>
      <c r="C10" s="65">
        <v>2120</v>
      </c>
      <c r="D10" s="163">
        <v>66369.1</v>
      </c>
      <c r="E10" s="163">
        <f>SUM(F10)</f>
        <v>66369.1</v>
      </c>
      <c r="F10" s="163">
        <f>SUM(G10:J10)</f>
        <v>66369.1</v>
      </c>
      <c r="G10" s="162">
        <v>0</v>
      </c>
      <c r="H10" s="161">
        <v>66369.1</v>
      </c>
      <c r="I10" s="161">
        <v>0</v>
      </c>
      <c r="J10" s="161">
        <v>0</v>
      </c>
      <c r="K10" s="161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</row>
    <row r="11" spans="1:16" ht="19.5" customHeight="1">
      <c r="A11" s="66">
        <v>754</v>
      </c>
      <c r="B11" s="66">
        <v>75495</v>
      </c>
      <c r="C11" s="65">
        <v>6420</v>
      </c>
      <c r="D11" s="163">
        <v>72300</v>
      </c>
      <c r="E11" s="163">
        <f>SUM(L11)</f>
        <v>72300</v>
      </c>
      <c r="F11" s="163">
        <f>SUM(G11:J11)</f>
        <v>0</v>
      </c>
      <c r="G11" s="162">
        <v>0</v>
      </c>
      <c r="H11" s="161">
        <v>0</v>
      </c>
      <c r="I11" s="161">
        <v>0</v>
      </c>
      <c r="J11" s="161">
        <v>0</v>
      </c>
      <c r="K11" s="161">
        <v>0</v>
      </c>
      <c r="L11" s="160">
        <v>72300</v>
      </c>
      <c r="M11" s="160">
        <v>72300</v>
      </c>
      <c r="N11" s="160">
        <v>0</v>
      </c>
      <c r="O11" s="160">
        <v>0</v>
      </c>
      <c r="P11" s="160">
        <v>0</v>
      </c>
    </row>
    <row r="12" spans="1:16" ht="19.5" customHeight="1">
      <c r="A12" s="165">
        <v>801</v>
      </c>
      <c r="B12" s="66">
        <v>80195</v>
      </c>
      <c r="C12" s="164">
        <v>2120</v>
      </c>
      <c r="D12" s="163">
        <v>93600</v>
      </c>
      <c r="E12" s="163">
        <f>SUM(F12)</f>
        <v>93600</v>
      </c>
      <c r="F12" s="163">
        <f>SUM(G12:J12)</f>
        <v>93600</v>
      </c>
      <c r="G12" s="162">
        <v>67245</v>
      </c>
      <c r="H12" s="162">
        <v>26355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</row>
    <row r="13" spans="1:16" s="7" customFormat="1" ht="24.75" customHeight="1">
      <c r="A13" s="277" t="s">
        <v>38</v>
      </c>
      <c r="B13" s="278"/>
      <c r="C13" s="279"/>
      <c r="D13" s="159">
        <f aca="true" t="shared" si="0" ref="D13:P13">SUM(D9:D12)</f>
        <v>250588.1</v>
      </c>
      <c r="E13" s="159">
        <f t="shared" si="0"/>
        <v>250588.1</v>
      </c>
      <c r="F13" s="159">
        <f t="shared" si="0"/>
        <v>178288.1</v>
      </c>
      <c r="G13" s="159">
        <f t="shared" si="0"/>
        <v>67245</v>
      </c>
      <c r="H13" s="159">
        <f t="shared" si="0"/>
        <v>104182.25</v>
      </c>
      <c r="I13" s="159">
        <f t="shared" si="0"/>
        <v>0</v>
      </c>
      <c r="J13" s="159">
        <f t="shared" si="0"/>
        <v>6860.85</v>
      </c>
      <c r="K13" s="159">
        <f t="shared" si="0"/>
        <v>0</v>
      </c>
      <c r="L13" s="159">
        <f t="shared" si="0"/>
        <v>72300</v>
      </c>
      <c r="M13" s="159">
        <f t="shared" si="0"/>
        <v>72300</v>
      </c>
      <c r="N13" s="159">
        <f t="shared" si="0"/>
        <v>0</v>
      </c>
      <c r="O13" s="159">
        <f t="shared" si="0"/>
        <v>0</v>
      </c>
      <c r="P13" s="159">
        <f t="shared" si="0"/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3:C13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Rady Powiatu w Opatowie Nr XXXI.76.2020
z dnia 23 listopada 2020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view="pageLayout" zoomScale="78" zoomScalePageLayoutView="78" workbookViewId="0" topLeftCell="A1">
      <selection activeCell="T8" sqref="T8"/>
    </sheetView>
  </sheetViews>
  <sheetFormatPr defaultColWidth="9.33203125" defaultRowHeight="12.75"/>
  <cols>
    <col min="1" max="1" width="32.16015625" style="35" customWidth="1"/>
    <col min="2" max="2" width="4.66015625" style="35" customWidth="1"/>
    <col min="3" max="3" width="6.83203125" style="35" customWidth="1"/>
    <col min="4" max="4" width="9.16015625" style="35" customWidth="1"/>
    <col min="5" max="5" width="15.83203125" style="35" customWidth="1"/>
    <col min="6" max="6" width="14.5" style="35" customWidth="1"/>
    <col min="7" max="7" width="13.66015625" style="35" customWidth="1"/>
    <col min="8" max="8" width="11.16015625" style="35" customWidth="1"/>
    <col min="9" max="9" width="13.16015625" style="35" customWidth="1"/>
    <col min="10" max="10" width="12.5" style="35" customWidth="1"/>
    <col min="11" max="12" width="9.83203125" style="35" customWidth="1"/>
    <col min="13" max="13" width="7.5" style="35" customWidth="1"/>
    <col min="14" max="14" width="9" style="35" customWidth="1"/>
    <col min="15" max="15" width="13.83203125" style="35" customWidth="1"/>
    <col min="16" max="16" width="14.33203125" style="34" customWidth="1"/>
    <col min="17" max="17" width="12.5" style="34" customWidth="1"/>
    <col min="18" max="18" width="8.83203125" style="34" customWidth="1"/>
    <col min="19" max="19" width="11.5" style="34" customWidth="1"/>
    <col min="20" max="20" width="9.33203125" style="34" customWidth="1"/>
    <col min="21" max="21" width="10.83203125" style="34" bestFit="1" customWidth="1"/>
    <col min="22" max="16384" width="9.33203125" style="34" customWidth="1"/>
  </cols>
  <sheetData>
    <row r="1" spans="1:19" ht="18.75" customHeight="1">
      <c r="A1" s="297" t="s">
        <v>184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</row>
    <row r="2" spans="1:19" ht="18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</row>
    <row r="3" spans="1:19" ht="12.75">
      <c r="A3" s="7"/>
      <c r="B3" s="7"/>
      <c r="C3" s="7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20" t="s">
        <v>47</v>
      </c>
    </row>
    <row r="4" spans="1:19" s="51" customFormat="1" ht="11.25">
      <c r="A4" s="273" t="s">
        <v>183</v>
      </c>
      <c r="B4" s="262" t="s">
        <v>1</v>
      </c>
      <c r="C4" s="262" t="s">
        <v>2</v>
      </c>
      <c r="D4" s="273" t="s">
        <v>3</v>
      </c>
      <c r="E4" s="273" t="s">
        <v>182</v>
      </c>
      <c r="F4" s="273" t="s">
        <v>181</v>
      </c>
      <c r="G4" s="290" t="s">
        <v>33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2"/>
    </row>
    <row r="5" spans="1:19" s="51" customFormat="1" ht="11.25">
      <c r="A5" s="274"/>
      <c r="B5" s="263"/>
      <c r="C5" s="263"/>
      <c r="D5" s="274"/>
      <c r="E5" s="274"/>
      <c r="F5" s="274"/>
      <c r="G5" s="273" t="s">
        <v>46</v>
      </c>
      <c r="H5" s="296" t="s">
        <v>33</v>
      </c>
      <c r="I5" s="296"/>
      <c r="J5" s="296"/>
      <c r="K5" s="296"/>
      <c r="L5" s="296"/>
      <c r="M5" s="296"/>
      <c r="N5" s="296"/>
      <c r="O5" s="273" t="s">
        <v>45</v>
      </c>
      <c r="P5" s="293" t="s">
        <v>33</v>
      </c>
      <c r="Q5" s="294"/>
      <c r="R5" s="294"/>
      <c r="S5" s="295"/>
    </row>
    <row r="6" spans="1:19" s="51" customFormat="1" ht="11.25">
      <c r="A6" s="274"/>
      <c r="B6" s="263"/>
      <c r="C6" s="263"/>
      <c r="D6" s="274"/>
      <c r="E6" s="274"/>
      <c r="F6" s="274"/>
      <c r="G6" s="274"/>
      <c r="H6" s="290" t="s">
        <v>44</v>
      </c>
      <c r="I6" s="292"/>
      <c r="J6" s="273" t="s">
        <v>43</v>
      </c>
      <c r="K6" s="273" t="s">
        <v>42</v>
      </c>
      <c r="L6" s="273" t="s">
        <v>41</v>
      </c>
      <c r="M6" s="273" t="s">
        <v>180</v>
      </c>
      <c r="N6" s="273" t="s">
        <v>179</v>
      </c>
      <c r="O6" s="274"/>
      <c r="P6" s="290" t="s">
        <v>35</v>
      </c>
      <c r="Q6" s="52" t="s">
        <v>34</v>
      </c>
      <c r="R6" s="296" t="s">
        <v>40</v>
      </c>
      <c r="S6" s="296" t="s">
        <v>178</v>
      </c>
    </row>
    <row r="7" spans="1:19" s="51" customFormat="1" ht="94.5">
      <c r="A7" s="275"/>
      <c r="B7" s="264"/>
      <c r="C7" s="264"/>
      <c r="D7" s="275"/>
      <c r="E7" s="275"/>
      <c r="F7" s="275"/>
      <c r="G7" s="275"/>
      <c r="H7" s="33" t="s">
        <v>28</v>
      </c>
      <c r="I7" s="33" t="s">
        <v>39</v>
      </c>
      <c r="J7" s="275"/>
      <c r="K7" s="275"/>
      <c r="L7" s="275"/>
      <c r="M7" s="275"/>
      <c r="N7" s="275"/>
      <c r="O7" s="275"/>
      <c r="P7" s="296"/>
      <c r="Q7" s="32" t="s">
        <v>30</v>
      </c>
      <c r="R7" s="296"/>
      <c r="S7" s="296"/>
    </row>
    <row r="8" spans="1:19" ht="12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  <c r="O8" s="50">
        <v>15</v>
      </c>
      <c r="P8" s="50">
        <v>16</v>
      </c>
      <c r="Q8" s="50">
        <v>17</v>
      </c>
      <c r="R8" s="50">
        <v>18</v>
      </c>
      <c r="S8" s="50">
        <v>19</v>
      </c>
    </row>
    <row r="9" spans="1:21" ht="37.5" customHeight="1">
      <c r="A9" s="299" t="s">
        <v>177</v>
      </c>
      <c r="B9" s="299"/>
      <c r="C9" s="299"/>
      <c r="D9" s="42"/>
      <c r="E9" s="38">
        <f aca="true" t="shared" si="0" ref="E9:S9">SUM(E10:E17)</f>
        <v>4117350</v>
      </c>
      <c r="F9" s="38">
        <f t="shared" si="0"/>
        <v>509624</v>
      </c>
      <c r="G9" s="38">
        <f t="shared" si="0"/>
        <v>509624</v>
      </c>
      <c r="H9" s="38">
        <f t="shared" si="0"/>
        <v>8400</v>
      </c>
      <c r="I9" s="38">
        <f t="shared" si="0"/>
        <v>0</v>
      </c>
      <c r="J9" s="38">
        <f t="shared" si="0"/>
        <v>501224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U9" s="49"/>
    </row>
    <row r="10" spans="1:19" s="48" customFormat="1" ht="20.25" customHeight="1">
      <c r="A10" s="46" t="s">
        <v>176</v>
      </c>
      <c r="B10" s="45">
        <v>853</v>
      </c>
      <c r="C10" s="45">
        <v>85321</v>
      </c>
      <c r="D10" s="44">
        <v>2320</v>
      </c>
      <c r="E10" s="39">
        <v>8400</v>
      </c>
      <c r="F10" s="43">
        <f aca="true" t="shared" si="1" ref="F10:F17">G10</f>
        <v>8400</v>
      </c>
      <c r="G10" s="43">
        <f aca="true" t="shared" si="2" ref="G10:G17">H10+I10+J10+K10+L10+M10+N10</f>
        <v>8400</v>
      </c>
      <c r="H10" s="43">
        <v>8400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s="48" customFormat="1" ht="20.25" customHeight="1">
      <c r="A11" s="47" t="s">
        <v>174</v>
      </c>
      <c r="B11" s="40">
        <v>853</v>
      </c>
      <c r="C11" s="40">
        <v>85311</v>
      </c>
      <c r="D11" s="21" t="s">
        <v>175</v>
      </c>
      <c r="E11" s="39">
        <v>154586</v>
      </c>
      <c r="F11" s="39">
        <f t="shared" si="1"/>
        <v>35998</v>
      </c>
      <c r="G11" s="39">
        <f t="shared" si="2"/>
        <v>35998</v>
      </c>
      <c r="H11" s="39">
        <v>0</v>
      </c>
      <c r="I11" s="39">
        <v>0</v>
      </c>
      <c r="J11" s="39">
        <v>35998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1.75" customHeight="1">
      <c r="A12" s="47" t="s">
        <v>174</v>
      </c>
      <c r="B12" s="40">
        <v>853</v>
      </c>
      <c r="C12" s="40">
        <v>85311</v>
      </c>
      <c r="D12" s="21">
        <v>2580</v>
      </c>
      <c r="E12" s="39">
        <v>0</v>
      </c>
      <c r="F12" s="39">
        <f t="shared" si="1"/>
        <v>362101</v>
      </c>
      <c r="G12" s="39">
        <f t="shared" si="2"/>
        <v>362101</v>
      </c>
      <c r="H12" s="39">
        <v>0</v>
      </c>
      <c r="I12" s="39">
        <v>0</v>
      </c>
      <c r="J12" s="39">
        <v>362101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1.75" customHeight="1">
      <c r="A13" s="46" t="s">
        <v>173</v>
      </c>
      <c r="B13" s="45">
        <v>855</v>
      </c>
      <c r="C13" s="45">
        <v>85508</v>
      </c>
      <c r="D13" s="44" t="s">
        <v>172</v>
      </c>
      <c r="E13" s="39">
        <v>147132</v>
      </c>
      <c r="F13" s="43">
        <f t="shared" si="1"/>
        <v>0</v>
      </c>
      <c r="G13" s="43">
        <f t="shared" si="2"/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1.75" customHeight="1">
      <c r="A14" s="46" t="s">
        <v>173</v>
      </c>
      <c r="B14" s="45">
        <v>855</v>
      </c>
      <c r="C14" s="45">
        <v>85508</v>
      </c>
      <c r="D14" s="44">
        <v>2320</v>
      </c>
      <c r="E14" s="39">
        <v>63120</v>
      </c>
      <c r="F14" s="43">
        <f t="shared" si="1"/>
        <v>83125</v>
      </c>
      <c r="G14" s="43">
        <f t="shared" si="2"/>
        <v>83125</v>
      </c>
      <c r="H14" s="43">
        <v>0</v>
      </c>
      <c r="I14" s="43">
        <v>0</v>
      </c>
      <c r="J14" s="43">
        <v>83125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1.75" customHeight="1">
      <c r="A15" s="46" t="s">
        <v>171</v>
      </c>
      <c r="B15" s="45">
        <v>855</v>
      </c>
      <c r="C15" s="45">
        <v>85510</v>
      </c>
      <c r="D15" s="44" t="s">
        <v>172</v>
      </c>
      <c r="E15" s="39">
        <v>456312</v>
      </c>
      <c r="F15" s="43">
        <f t="shared" si="1"/>
        <v>0</v>
      </c>
      <c r="G15" s="43">
        <f t="shared" si="2"/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1.75" customHeight="1">
      <c r="A16" s="47" t="s">
        <v>171</v>
      </c>
      <c r="B16" s="40">
        <v>855</v>
      </c>
      <c r="C16" s="40">
        <v>85510</v>
      </c>
      <c r="D16" s="21">
        <v>2320</v>
      </c>
      <c r="E16" s="39">
        <v>3287800</v>
      </c>
      <c r="F16" s="39">
        <f t="shared" si="1"/>
        <v>0</v>
      </c>
      <c r="G16" s="39">
        <f t="shared" si="2"/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</row>
    <row r="17" spans="1:19" ht="27.75" customHeight="1">
      <c r="A17" s="47" t="s">
        <v>170</v>
      </c>
      <c r="B17" s="40">
        <v>921</v>
      </c>
      <c r="C17" s="40">
        <v>92116</v>
      </c>
      <c r="D17" s="21">
        <v>2310</v>
      </c>
      <c r="E17" s="39">
        <v>0</v>
      </c>
      <c r="F17" s="39">
        <f t="shared" si="1"/>
        <v>20000</v>
      </c>
      <c r="G17" s="39">
        <f t="shared" si="2"/>
        <v>20000</v>
      </c>
      <c r="H17" s="39">
        <v>0</v>
      </c>
      <c r="I17" s="39">
        <v>0</v>
      </c>
      <c r="J17" s="39">
        <v>20000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</row>
    <row r="18" spans="1:19" ht="45.75" customHeight="1">
      <c r="A18" s="298" t="s">
        <v>169</v>
      </c>
      <c r="B18" s="298"/>
      <c r="C18" s="298"/>
      <c r="D18" s="87"/>
      <c r="E18" s="56">
        <f>SUM(E19:E25)</f>
        <v>357676</v>
      </c>
      <c r="F18" s="56">
        <f aca="true" t="shared" si="3" ref="F18:S18">SUM(F19:F25)</f>
        <v>2371348</v>
      </c>
      <c r="G18" s="56">
        <f t="shared" si="3"/>
        <v>51800</v>
      </c>
      <c r="H18" s="56">
        <f t="shared" si="3"/>
        <v>0</v>
      </c>
      <c r="I18" s="56">
        <f t="shared" si="3"/>
        <v>51800</v>
      </c>
      <c r="J18" s="56">
        <f t="shared" si="3"/>
        <v>0</v>
      </c>
      <c r="K18" s="56">
        <f t="shared" si="3"/>
        <v>0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56">
        <f t="shared" si="3"/>
        <v>2319548</v>
      </c>
      <c r="P18" s="56">
        <f t="shared" si="3"/>
        <v>2319548</v>
      </c>
      <c r="Q18" s="56">
        <f t="shared" si="3"/>
        <v>0</v>
      </c>
      <c r="R18" s="56">
        <f t="shared" si="3"/>
        <v>0</v>
      </c>
      <c r="S18" s="56">
        <f t="shared" si="3"/>
        <v>0</v>
      </c>
    </row>
    <row r="19" spans="1:19" ht="69.75" customHeight="1">
      <c r="A19" s="41" t="s">
        <v>168</v>
      </c>
      <c r="B19" s="40">
        <v>700</v>
      </c>
      <c r="C19" s="40">
        <v>70095</v>
      </c>
      <c r="D19" s="21" t="s">
        <v>167</v>
      </c>
      <c r="E19" s="39">
        <v>0</v>
      </c>
      <c r="F19" s="39">
        <f>O19</f>
        <v>200000</v>
      </c>
      <c r="G19" s="39">
        <f aca="true" t="shared" si="4" ref="G19:G25">H19+I19+J19+K19+L19+M19+N19</f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200000</v>
      </c>
      <c r="P19" s="39">
        <v>200000</v>
      </c>
      <c r="Q19" s="39">
        <v>0</v>
      </c>
      <c r="R19" s="39">
        <v>0</v>
      </c>
      <c r="S19" s="39">
        <v>0</v>
      </c>
    </row>
    <row r="20" spans="1:19" ht="76.5" customHeight="1">
      <c r="A20" s="88" t="s">
        <v>266</v>
      </c>
      <c r="B20" s="40">
        <v>600</v>
      </c>
      <c r="C20" s="40">
        <v>60014</v>
      </c>
      <c r="D20" s="21" t="s">
        <v>246</v>
      </c>
      <c r="E20" s="39">
        <v>25000</v>
      </c>
      <c r="F20" s="39">
        <f>G20+O20</f>
        <v>50000</v>
      </c>
      <c r="G20" s="39">
        <f t="shared" si="4"/>
        <v>50000</v>
      </c>
      <c r="H20" s="39">
        <v>0</v>
      </c>
      <c r="I20" s="39">
        <v>50000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</row>
    <row r="21" spans="1:19" ht="60.75" customHeight="1">
      <c r="A21" s="41" t="s">
        <v>162</v>
      </c>
      <c r="B21" s="40">
        <v>600</v>
      </c>
      <c r="C21" s="40">
        <v>60014</v>
      </c>
      <c r="D21" s="21" t="s">
        <v>167</v>
      </c>
      <c r="E21" s="39">
        <v>101861</v>
      </c>
      <c r="F21" s="39">
        <f>O21</f>
        <v>1019963</v>
      </c>
      <c r="G21" s="39">
        <f>H21+I21+J21+K21+L21+M21+N21</f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1019963</v>
      </c>
      <c r="P21" s="39">
        <v>1019963</v>
      </c>
      <c r="Q21" s="39">
        <v>0</v>
      </c>
      <c r="R21" s="39">
        <v>0</v>
      </c>
      <c r="S21" s="39">
        <v>0</v>
      </c>
    </row>
    <row r="22" spans="1:19" ht="51.75" customHeight="1">
      <c r="A22" s="41" t="s">
        <v>99</v>
      </c>
      <c r="B22" s="40">
        <v>600</v>
      </c>
      <c r="C22" s="40">
        <v>60014</v>
      </c>
      <c r="D22" s="21" t="s">
        <v>167</v>
      </c>
      <c r="E22" s="39">
        <v>65815</v>
      </c>
      <c r="F22" s="39">
        <f>O22</f>
        <v>556299</v>
      </c>
      <c r="G22" s="39">
        <f t="shared" si="4"/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556299</v>
      </c>
      <c r="P22" s="39">
        <v>556299</v>
      </c>
      <c r="Q22" s="39">
        <v>0</v>
      </c>
      <c r="R22" s="39">
        <v>0</v>
      </c>
      <c r="S22" s="39">
        <v>0</v>
      </c>
    </row>
    <row r="23" spans="1:19" ht="34.5" customHeight="1">
      <c r="A23" s="41" t="s">
        <v>192</v>
      </c>
      <c r="B23" s="40">
        <v>600</v>
      </c>
      <c r="C23" s="40">
        <v>60014</v>
      </c>
      <c r="D23" s="21" t="s">
        <v>167</v>
      </c>
      <c r="E23" s="39">
        <v>30000</v>
      </c>
      <c r="F23" s="39">
        <f>O23</f>
        <v>60000</v>
      </c>
      <c r="G23" s="39">
        <f t="shared" si="4"/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60000</v>
      </c>
      <c r="P23" s="39">
        <v>60000</v>
      </c>
      <c r="Q23" s="39">
        <v>0</v>
      </c>
      <c r="R23" s="39">
        <v>0</v>
      </c>
      <c r="S23" s="39">
        <v>0</v>
      </c>
    </row>
    <row r="24" spans="1:19" ht="34.5" customHeight="1">
      <c r="A24" s="41" t="s">
        <v>215</v>
      </c>
      <c r="B24" s="40">
        <v>600</v>
      </c>
      <c r="C24" s="40">
        <v>60014</v>
      </c>
      <c r="D24" s="21" t="s">
        <v>167</v>
      </c>
      <c r="E24" s="39">
        <v>10000</v>
      </c>
      <c r="F24" s="39">
        <f>G24+O24</f>
        <v>92656</v>
      </c>
      <c r="G24" s="39">
        <f t="shared" si="4"/>
        <v>1800</v>
      </c>
      <c r="H24" s="39">
        <v>0</v>
      </c>
      <c r="I24" s="39">
        <v>1800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90856</v>
      </c>
      <c r="P24" s="39">
        <v>90856</v>
      </c>
      <c r="Q24" s="39">
        <v>0</v>
      </c>
      <c r="R24" s="39">
        <v>0</v>
      </c>
      <c r="S24" s="39">
        <v>0</v>
      </c>
    </row>
    <row r="25" spans="1:19" ht="53.25" customHeight="1">
      <c r="A25" s="47" t="s">
        <v>186</v>
      </c>
      <c r="B25" s="40">
        <v>851</v>
      </c>
      <c r="C25" s="40">
        <v>85111</v>
      </c>
      <c r="D25" s="21" t="s">
        <v>167</v>
      </c>
      <c r="E25" s="39">
        <v>125000</v>
      </c>
      <c r="F25" s="39">
        <f>O25</f>
        <v>392430</v>
      </c>
      <c r="G25" s="39">
        <f t="shared" si="4"/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392430</v>
      </c>
      <c r="P25" s="39">
        <v>392430</v>
      </c>
      <c r="Q25" s="39">
        <v>0</v>
      </c>
      <c r="R25" s="39">
        <v>0</v>
      </c>
      <c r="S25" s="39">
        <v>0</v>
      </c>
    </row>
    <row r="26" spans="1:19" ht="30.75" customHeight="1">
      <c r="A26" s="214" t="s">
        <v>38</v>
      </c>
      <c r="B26" s="214"/>
      <c r="C26" s="214"/>
      <c r="D26" s="55"/>
      <c r="E26" s="56">
        <f aca="true" t="shared" si="5" ref="E26:S26">SUM(E9+E18)</f>
        <v>4475026</v>
      </c>
      <c r="F26" s="56">
        <f t="shared" si="5"/>
        <v>2880972</v>
      </c>
      <c r="G26" s="56">
        <f t="shared" si="5"/>
        <v>561424</v>
      </c>
      <c r="H26" s="56">
        <f t="shared" si="5"/>
        <v>8400</v>
      </c>
      <c r="I26" s="56">
        <f t="shared" si="5"/>
        <v>51800</v>
      </c>
      <c r="J26" s="56">
        <f t="shared" si="5"/>
        <v>501224</v>
      </c>
      <c r="K26" s="56">
        <f t="shared" si="5"/>
        <v>0</v>
      </c>
      <c r="L26" s="56">
        <f t="shared" si="5"/>
        <v>0</v>
      </c>
      <c r="M26" s="56">
        <f t="shared" si="5"/>
        <v>0</v>
      </c>
      <c r="N26" s="56">
        <f t="shared" si="5"/>
        <v>0</v>
      </c>
      <c r="O26" s="56">
        <f t="shared" si="5"/>
        <v>2319548</v>
      </c>
      <c r="P26" s="56">
        <f t="shared" si="5"/>
        <v>2319548</v>
      </c>
      <c r="Q26" s="56">
        <f t="shared" si="5"/>
        <v>0</v>
      </c>
      <c r="R26" s="56">
        <f t="shared" si="5"/>
        <v>0</v>
      </c>
      <c r="S26" s="56">
        <f t="shared" si="5"/>
        <v>0</v>
      </c>
    </row>
    <row r="27" spans="1:1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3"/>
      <c r="Q27" s="53"/>
      <c r="R27" s="53"/>
      <c r="S27" s="53"/>
    </row>
    <row r="28" spans="1:19" ht="12.75">
      <c r="A28" s="6"/>
      <c r="B28" s="6"/>
      <c r="C28" s="6"/>
      <c r="D28" s="6"/>
      <c r="E28" s="37"/>
      <c r="F28" s="6"/>
      <c r="G28" s="6"/>
      <c r="H28" s="6"/>
      <c r="I28" s="6"/>
      <c r="J28" s="6"/>
      <c r="K28" s="6"/>
      <c r="L28" s="6"/>
      <c r="M28" s="6"/>
      <c r="N28" s="6"/>
      <c r="O28" s="6"/>
      <c r="P28" s="5"/>
      <c r="Q28" s="5"/>
      <c r="R28" s="5"/>
      <c r="S28" s="5"/>
    </row>
    <row r="29" spans="1:1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Q29" s="5"/>
      <c r="R29" s="5"/>
      <c r="S29" s="5"/>
    </row>
    <row r="30" spans="5:9" ht="12.75">
      <c r="E30" s="36"/>
      <c r="F30" s="36"/>
      <c r="G30" s="36"/>
      <c r="H30" s="36"/>
      <c r="I30" s="36"/>
    </row>
    <row r="31" ht="12.75">
      <c r="F31" s="35" t="s">
        <v>185</v>
      </c>
    </row>
  </sheetData>
  <sheetProtection/>
  <mergeCells count="24"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F4:F7"/>
    <mergeCell ref="K6:K7"/>
    <mergeCell ref="L6:L7"/>
    <mergeCell ref="H6:I6"/>
    <mergeCell ref="A26:C26"/>
    <mergeCell ref="G4:S4"/>
    <mergeCell ref="P5:S5"/>
    <mergeCell ref="M6:M7"/>
    <mergeCell ref="P6:P7"/>
    <mergeCell ref="G5:G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XXXI.76.2020
z dnia 23 listopada 2020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view="pageLayout" workbookViewId="0" topLeftCell="A1">
      <selection activeCell="G7" sqref="G7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4"/>
      <c r="B1" s="4"/>
      <c r="C1" s="4"/>
      <c r="D1" s="4"/>
      <c r="E1" s="4"/>
      <c r="F1" s="4"/>
    </row>
    <row r="2" spans="1:6" ht="18">
      <c r="A2" s="300" t="s">
        <v>309</v>
      </c>
      <c r="B2" s="300"/>
      <c r="C2" s="300"/>
      <c r="D2" s="300"/>
      <c r="E2" s="300"/>
      <c r="F2" s="300"/>
    </row>
    <row r="3" spans="1:6" ht="12.75">
      <c r="A3" s="12"/>
      <c r="B3" s="12"/>
      <c r="C3" s="12"/>
      <c r="D3" s="17"/>
      <c r="E3" s="17"/>
      <c r="F3" s="107" t="s">
        <v>0</v>
      </c>
    </row>
    <row r="4" spans="1:6" ht="51" customHeight="1">
      <c r="A4" s="106" t="s">
        <v>57</v>
      </c>
      <c r="B4" s="106" t="s">
        <v>1</v>
      </c>
      <c r="C4" s="106" t="s">
        <v>2</v>
      </c>
      <c r="D4" s="105" t="s">
        <v>286</v>
      </c>
      <c r="E4" s="106" t="s">
        <v>285</v>
      </c>
      <c r="F4" s="105" t="s">
        <v>284</v>
      </c>
    </row>
    <row r="5" spans="1:6" ht="12.75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</row>
    <row r="6" spans="1:6" ht="21" customHeight="1">
      <c r="A6" s="304" t="s">
        <v>283</v>
      </c>
      <c r="B6" s="305"/>
      <c r="C6" s="305"/>
      <c r="D6" s="305"/>
      <c r="E6" s="306"/>
      <c r="F6" s="110">
        <f>SUM(F7)</f>
        <v>360000</v>
      </c>
    </row>
    <row r="7" spans="1:6" ht="72">
      <c r="A7" s="101" t="s">
        <v>54</v>
      </c>
      <c r="B7" s="101">
        <v>921</v>
      </c>
      <c r="C7" s="101">
        <v>92113</v>
      </c>
      <c r="D7" s="100" t="s">
        <v>308</v>
      </c>
      <c r="E7" s="153" t="s">
        <v>307</v>
      </c>
      <c r="F7" s="99">
        <v>360000</v>
      </c>
    </row>
    <row r="8" spans="1:6" ht="27.75" customHeight="1">
      <c r="A8" s="304" t="s">
        <v>273</v>
      </c>
      <c r="B8" s="305"/>
      <c r="C8" s="305"/>
      <c r="D8" s="305"/>
      <c r="E8" s="306"/>
      <c r="F8" s="110">
        <f>SUM(F9:F13)</f>
        <v>1952101</v>
      </c>
    </row>
    <row r="9" spans="1:6" ht="30.75" customHeight="1">
      <c r="A9" s="101" t="s">
        <v>54</v>
      </c>
      <c r="B9" s="101">
        <v>801</v>
      </c>
      <c r="C9" s="101">
        <v>80115</v>
      </c>
      <c r="D9" s="100" t="s">
        <v>306</v>
      </c>
      <c r="E9" s="100" t="s">
        <v>305</v>
      </c>
      <c r="F9" s="99">
        <v>809000</v>
      </c>
    </row>
    <row r="10" spans="1:6" ht="31.5" customHeight="1">
      <c r="A10" s="101" t="s">
        <v>53</v>
      </c>
      <c r="B10" s="101">
        <v>801</v>
      </c>
      <c r="C10" s="101">
        <v>80116</v>
      </c>
      <c r="D10" s="100" t="s">
        <v>306</v>
      </c>
      <c r="E10" s="100" t="s">
        <v>305</v>
      </c>
      <c r="F10" s="99">
        <v>684000</v>
      </c>
    </row>
    <row r="11" spans="1:6" ht="31.5" customHeight="1">
      <c r="A11" s="101" t="s">
        <v>52</v>
      </c>
      <c r="B11" s="101">
        <v>801</v>
      </c>
      <c r="C11" s="101">
        <v>80120</v>
      </c>
      <c r="D11" s="100" t="s">
        <v>306</v>
      </c>
      <c r="E11" s="100" t="s">
        <v>305</v>
      </c>
      <c r="F11" s="99">
        <v>97000</v>
      </c>
    </row>
    <row r="12" spans="1:6" ht="57.75" customHeight="1">
      <c r="A12" s="101" t="s">
        <v>51</v>
      </c>
      <c r="B12" s="101">
        <v>853</v>
      </c>
      <c r="C12" s="101">
        <v>85311</v>
      </c>
      <c r="D12" s="100" t="s">
        <v>304</v>
      </c>
      <c r="E12" s="100" t="s">
        <v>214</v>
      </c>
      <c r="F12" s="99">
        <v>225459</v>
      </c>
    </row>
    <row r="13" spans="1:6" ht="67.5" customHeight="1">
      <c r="A13" s="101" t="s">
        <v>50</v>
      </c>
      <c r="B13" s="101">
        <v>853</v>
      </c>
      <c r="C13" s="101">
        <v>85311</v>
      </c>
      <c r="D13" s="100" t="s">
        <v>303</v>
      </c>
      <c r="E13" s="100" t="s">
        <v>214</v>
      </c>
      <c r="F13" s="99">
        <v>136642</v>
      </c>
    </row>
    <row r="14" spans="1:6" ht="28.5" customHeight="1">
      <c r="A14" s="301" t="s">
        <v>38</v>
      </c>
      <c r="B14" s="302"/>
      <c r="C14" s="302"/>
      <c r="D14" s="303"/>
      <c r="E14" s="109"/>
      <c r="F14" s="108">
        <f>(F6+F8)</f>
        <v>2312101</v>
      </c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>&amp;RZałącznik nr &amp;A
do uchwały Rady Powiatu w Opatowie nr XXXI.76.2020
z dnia 23 listopada 2020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view="pageLayout" workbookViewId="0" topLeftCell="A1">
      <selection activeCell="G7" sqref="G7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4"/>
      <c r="B1" s="4"/>
      <c r="C1" s="4"/>
      <c r="D1" s="4"/>
      <c r="E1" s="4"/>
      <c r="F1" s="4"/>
    </row>
    <row r="2" spans="1:6" ht="18">
      <c r="A2" s="300" t="s">
        <v>287</v>
      </c>
      <c r="B2" s="300"/>
      <c r="C2" s="300"/>
      <c r="D2" s="300"/>
      <c r="E2" s="300"/>
      <c r="F2" s="300"/>
    </row>
    <row r="3" spans="1:6" ht="12.75">
      <c r="A3" s="12"/>
      <c r="B3" s="12"/>
      <c r="C3" s="12"/>
      <c r="D3" s="17"/>
      <c r="E3" s="17"/>
      <c r="F3" s="107" t="s">
        <v>0</v>
      </c>
    </row>
    <row r="4" spans="1:6" ht="43.5" customHeight="1">
      <c r="A4" s="106" t="s">
        <v>57</v>
      </c>
      <c r="B4" s="106" t="s">
        <v>1</v>
      </c>
      <c r="C4" s="106" t="s">
        <v>2</v>
      </c>
      <c r="D4" s="105" t="s">
        <v>286</v>
      </c>
      <c r="E4" s="106" t="s">
        <v>285</v>
      </c>
      <c r="F4" s="105" t="s">
        <v>284</v>
      </c>
    </row>
    <row r="5" spans="1:6" ht="12.75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</row>
    <row r="6" spans="1:6" ht="26.25" customHeight="1">
      <c r="A6" s="310" t="s">
        <v>283</v>
      </c>
      <c r="B6" s="311"/>
      <c r="C6" s="311"/>
      <c r="D6" s="311"/>
      <c r="E6" s="312"/>
      <c r="F6" s="103">
        <f>SUM(F7:F12)</f>
        <v>599123</v>
      </c>
    </row>
    <row r="7" spans="1:6" ht="54" customHeight="1">
      <c r="A7" s="95" t="s">
        <v>54</v>
      </c>
      <c r="B7" s="95">
        <v>600</v>
      </c>
      <c r="C7" s="95">
        <v>60004</v>
      </c>
      <c r="D7" s="93" t="s">
        <v>282</v>
      </c>
      <c r="E7" s="93" t="s">
        <v>281</v>
      </c>
      <c r="F7" s="92">
        <v>260000</v>
      </c>
    </row>
    <row r="8" spans="1:6" ht="80.25" customHeight="1">
      <c r="A8" s="95" t="s">
        <v>53</v>
      </c>
      <c r="B8" s="95">
        <v>700</v>
      </c>
      <c r="C8" s="95">
        <v>70095</v>
      </c>
      <c r="D8" s="93" t="s">
        <v>280</v>
      </c>
      <c r="E8" s="102" t="s">
        <v>279</v>
      </c>
      <c r="F8" s="92">
        <v>200000</v>
      </c>
    </row>
    <row r="9" spans="1:6" ht="45" customHeight="1">
      <c r="A9" s="101" t="s">
        <v>52</v>
      </c>
      <c r="B9" s="101">
        <v>853</v>
      </c>
      <c r="C9" s="101">
        <v>85311</v>
      </c>
      <c r="D9" s="100" t="s">
        <v>278</v>
      </c>
      <c r="E9" s="100" t="s">
        <v>214</v>
      </c>
      <c r="F9" s="99">
        <v>20498</v>
      </c>
    </row>
    <row r="10" spans="1:6" ht="45" customHeight="1">
      <c r="A10" s="101" t="s">
        <v>51</v>
      </c>
      <c r="B10" s="101">
        <v>853</v>
      </c>
      <c r="C10" s="101">
        <v>85311</v>
      </c>
      <c r="D10" s="100" t="s">
        <v>400</v>
      </c>
      <c r="E10" s="100" t="s">
        <v>214</v>
      </c>
      <c r="F10" s="99">
        <v>15500</v>
      </c>
    </row>
    <row r="11" spans="1:6" ht="43.5" customHeight="1">
      <c r="A11" s="95" t="s">
        <v>50</v>
      </c>
      <c r="B11" s="95">
        <v>855</v>
      </c>
      <c r="C11" s="95">
        <v>85508</v>
      </c>
      <c r="D11" s="93" t="s">
        <v>277</v>
      </c>
      <c r="E11" s="93" t="s">
        <v>276</v>
      </c>
      <c r="F11" s="92">
        <v>83125</v>
      </c>
    </row>
    <row r="12" spans="1:6" ht="33.75" customHeight="1">
      <c r="A12" s="95" t="s">
        <v>49</v>
      </c>
      <c r="B12" s="95">
        <v>921</v>
      </c>
      <c r="C12" s="95">
        <v>92116</v>
      </c>
      <c r="D12" s="93" t="s">
        <v>275</v>
      </c>
      <c r="E12" s="93" t="s">
        <v>274</v>
      </c>
      <c r="F12" s="92">
        <v>20000</v>
      </c>
    </row>
    <row r="13" spans="1:6" ht="33.75" customHeight="1">
      <c r="A13" s="304" t="s">
        <v>273</v>
      </c>
      <c r="B13" s="305"/>
      <c r="C13" s="305"/>
      <c r="D13" s="305"/>
      <c r="E13" s="306"/>
      <c r="F13" s="98">
        <f>SUM(F14:F15)</f>
        <v>456450</v>
      </c>
    </row>
    <row r="14" spans="1:6" ht="47.25" customHeight="1">
      <c r="A14" s="97" t="s">
        <v>54</v>
      </c>
      <c r="B14" s="97">
        <v>755</v>
      </c>
      <c r="C14" s="97">
        <v>75515</v>
      </c>
      <c r="D14" s="94" t="s">
        <v>269</v>
      </c>
      <c r="E14" s="94" t="s">
        <v>272</v>
      </c>
      <c r="F14" s="96">
        <v>64020</v>
      </c>
    </row>
    <row r="15" spans="1:6" ht="63" customHeight="1">
      <c r="A15" s="95" t="s">
        <v>53</v>
      </c>
      <c r="B15" s="95">
        <v>851</v>
      </c>
      <c r="C15" s="95">
        <v>85111</v>
      </c>
      <c r="D15" s="93" t="s">
        <v>271</v>
      </c>
      <c r="E15" s="93" t="s">
        <v>270</v>
      </c>
      <c r="F15" s="92">
        <v>392430</v>
      </c>
    </row>
    <row r="16" spans="1:6" ht="21" customHeight="1">
      <c r="A16" s="307" t="s">
        <v>38</v>
      </c>
      <c r="B16" s="308"/>
      <c r="C16" s="308"/>
      <c r="D16" s="309"/>
      <c r="E16" s="91"/>
      <c r="F16" s="90">
        <f>SUM(F6+F13)</f>
        <v>1055573</v>
      </c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</sheetData>
  <sheetProtection/>
  <mergeCells count="4">
    <mergeCell ref="A2:F2"/>
    <mergeCell ref="A16:D16"/>
    <mergeCell ref="A6:E6"/>
    <mergeCell ref="A13:E13"/>
  </mergeCells>
  <printOptions/>
  <pageMargins left="0.75" right="0.75" top="1.09375" bottom="1" header="0.5" footer="0.5"/>
  <pageSetup orientation="portrait" paperSize="9" r:id="rId1"/>
  <headerFooter alignWithMargins="0">
    <oddHeader>&amp;RZałącznik nr &amp;A
do uchwały Rady Powiatu w Opatowie nr XXXI.76.2020
z dnia 23 listopada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2020-11-20T15:40:19Z</cp:lastPrinted>
  <dcterms:created xsi:type="dcterms:W3CDTF">2014-11-12T06:55:05Z</dcterms:created>
  <dcterms:modified xsi:type="dcterms:W3CDTF">2021-02-19T14:18:58Z</dcterms:modified>
  <cp:category/>
  <cp:version/>
  <cp:contentType/>
  <cp:contentStatus/>
</cp:coreProperties>
</file>