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510" windowWidth="10380" windowHeight="6375" tabRatio="612" activeTab="2"/>
  </bookViews>
  <sheets>
    <sheet name="1" sheetId="1" r:id="rId1"/>
    <sheet name="2" sheetId="2" r:id="rId2"/>
    <sheet name="3" sheetId="3" r:id="rId3"/>
    <sheet name="4" sheetId="4" r:id="rId4"/>
    <sheet name="5" sheetId="5" r:id="rId5"/>
  </sheets>
  <definedNames/>
  <calcPr fullCalcOnLoad="1"/>
</workbook>
</file>

<file path=xl/sharedStrings.xml><?xml version="1.0" encoding="utf-8"?>
<sst xmlns="http://schemas.openxmlformats.org/spreadsheetml/2006/main" count="624" uniqueCount="355">
  <si>
    <t>Lp.</t>
  </si>
  <si>
    <t>1.</t>
  </si>
  <si>
    <t>2.</t>
  </si>
  <si>
    <t>3.</t>
  </si>
  <si>
    <t>4.</t>
  </si>
  <si>
    <t>5.</t>
  </si>
  <si>
    <t>6.</t>
  </si>
  <si>
    <t>Dział rozdział</t>
  </si>
  <si>
    <t>7.</t>
  </si>
  <si>
    <t>Wykonanie wydatków</t>
  </si>
  <si>
    <t>%</t>
  </si>
  <si>
    <t>801  80130</t>
  </si>
  <si>
    <t>854   85410</t>
  </si>
  <si>
    <t>801   80120</t>
  </si>
  <si>
    <t>Plan wydatków</t>
  </si>
  <si>
    <t xml:space="preserve">Plan </t>
  </si>
  <si>
    <t xml:space="preserve">Wykaz jednostek budżetowych, </t>
  </si>
  <si>
    <t>Zespół  Szkół Nr 1 w Opatowie ul.Słowackiego 56</t>
  </si>
  <si>
    <t>Zespół  Szkół  Nr 2 w Opatowie ul.Sempołowskiej 1</t>
  </si>
  <si>
    <t>Zespół Szkół w Ożarowie  im.Marii Skłodowskiej -Curie</t>
  </si>
  <si>
    <t>w złotych</t>
  </si>
  <si>
    <t>Treść</t>
  </si>
  <si>
    <t>Klasyfikacja
§</t>
  </si>
  <si>
    <t>Przychody ogółem:</t>
  </si>
  <si>
    <t>Kredyty</t>
  </si>
  <si>
    <t>§ 952</t>
  </si>
  <si>
    <t>Pożyczki</t>
  </si>
  <si>
    <t>Pożyczki na finansowanie zadań realizowanych
z udziałem środków pochodzących z budżetu UE</t>
  </si>
  <si>
    <t>§ 903</t>
  </si>
  <si>
    <t>Spłaty pożyczek udzielonych</t>
  </si>
  <si>
    <t>§ 951</t>
  </si>
  <si>
    <t>Prywatyzacja majątku jst</t>
  </si>
  <si>
    <t>§ 941 do 944</t>
  </si>
  <si>
    <t>Nadwyżka budżetu z lat ubiegłych</t>
  </si>
  <si>
    <t>§ 957</t>
  </si>
  <si>
    <t>Inne papiery wartościowe (obligacje komunalne)</t>
  </si>
  <si>
    <t>§ 931</t>
  </si>
  <si>
    <t>8.</t>
  </si>
  <si>
    <t>9.</t>
  </si>
  <si>
    <t>Przelewy z rachunku lokat</t>
  </si>
  <si>
    <t>§ 994</t>
  </si>
  <si>
    <t>Rozchody ogółem:</t>
  </si>
  <si>
    <t>Spłaty kredytów</t>
  </si>
  <si>
    <t>§ 992</t>
  </si>
  <si>
    <t>Spłaty pożyczek</t>
  </si>
  <si>
    <t>Spłaty pożyczek otrzymanych na finansowanie zadań realizowanych z udziałem środków pochodzących z budżetu UE</t>
  </si>
  <si>
    <t>§ 963</t>
  </si>
  <si>
    <t>Udzielone pożyczki</t>
  </si>
  <si>
    <t>§ 991</t>
  </si>
  <si>
    <t>Lokaty</t>
  </si>
  <si>
    <t>Wykup innych papierów wartościowych (obligacji komunalnych)</t>
  </si>
  <si>
    <t>§ 982</t>
  </si>
  <si>
    <t>Rozchody z tytułu innych rozliczeń</t>
  </si>
  <si>
    <t>§ 995</t>
  </si>
  <si>
    <t>Plan dochodów</t>
  </si>
  <si>
    <t>Wykonanie dochodów</t>
  </si>
  <si>
    <t>% wykonania</t>
  </si>
  <si>
    <t>801   80148</t>
  </si>
  <si>
    <t>801  80195</t>
  </si>
  <si>
    <t>Rb-34S</t>
  </si>
  <si>
    <t>854   85417</t>
  </si>
  <si>
    <t>ustawy o finansach publicznych</t>
  </si>
  <si>
    <t>które utworzyły rachunki, o których mowa w art. 223 ust. 1</t>
  </si>
  <si>
    <t>Nazwa jednostki budżetowej w której utworzono rachunek, o którym mowa w art. 223 ust. 1 ustawy o finansach publicznych</t>
  </si>
  <si>
    <t>Ogółem dochody budżetu</t>
  </si>
  <si>
    <t>Razem</t>
  </si>
  <si>
    <t>2120</t>
  </si>
  <si>
    <t>852</t>
  </si>
  <si>
    <t>75045</t>
  </si>
  <si>
    <t>750</t>
  </si>
  <si>
    <t>7. Porozumienia z organami administracji rządowej</t>
  </si>
  <si>
    <t>2130</t>
  </si>
  <si>
    <t>85202</t>
  </si>
  <si>
    <t>80195</t>
  </si>
  <si>
    <t>801</t>
  </si>
  <si>
    <t>60078</t>
  </si>
  <si>
    <t>600</t>
  </si>
  <si>
    <t>60014</t>
  </si>
  <si>
    <t>6. Dotacje celowe otrzymane z budżetu państwa na zadania własne</t>
  </si>
  <si>
    <t>5. Subwencja ogólna</t>
  </si>
  <si>
    <t>2110</t>
  </si>
  <si>
    <t>85321</t>
  </si>
  <si>
    <t>853</t>
  </si>
  <si>
    <t>85156</t>
  </si>
  <si>
    <t>851</t>
  </si>
  <si>
    <t>754</t>
  </si>
  <si>
    <t>75411</t>
  </si>
  <si>
    <t>71015</t>
  </si>
  <si>
    <t>710</t>
  </si>
  <si>
    <t>70005</t>
  </si>
  <si>
    <t>700</t>
  </si>
  <si>
    <t>01095</t>
  </si>
  <si>
    <t>010</t>
  </si>
  <si>
    <t>01005</t>
  </si>
  <si>
    <t>4. Dotacje celowe otrzymane z budżetu państwa na zadania zlecone</t>
  </si>
  <si>
    <t>92195</t>
  </si>
  <si>
    <t>921</t>
  </si>
  <si>
    <t>900</t>
  </si>
  <si>
    <t>85295</t>
  </si>
  <si>
    <t>2400</t>
  </si>
  <si>
    <t>2460</t>
  </si>
  <si>
    <t>02001</t>
  </si>
  <si>
    <t>020</t>
  </si>
  <si>
    <t>3. Środki na dofinansowanie zadań własnych powiatu pozyskane z innych źródeł</t>
  </si>
  <si>
    <t>2320</t>
  </si>
  <si>
    <t>6300</t>
  </si>
  <si>
    <t>2710</t>
  </si>
  <si>
    <t>2. Dotacje celowe otrzymane na podstawie porozumień z innymi jednostkami samorządu terytorialnego</t>
  </si>
  <si>
    <t>0690</t>
  </si>
  <si>
    <t>90019</t>
  </si>
  <si>
    <t>0920</t>
  </si>
  <si>
    <t>85406</t>
  </si>
  <si>
    <t>854</t>
  </si>
  <si>
    <t>0970</t>
  </si>
  <si>
    <t>0960</t>
  </si>
  <si>
    <t>0830</t>
  </si>
  <si>
    <t>0750</t>
  </si>
  <si>
    <t>85403</t>
  </si>
  <si>
    <t>2690</t>
  </si>
  <si>
    <t>85333</t>
  </si>
  <si>
    <t>2360</t>
  </si>
  <si>
    <t>85324</t>
  </si>
  <si>
    <t>85311</t>
  </si>
  <si>
    <t>80148</t>
  </si>
  <si>
    <t>0870</t>
  </si>
  <si>
    <t>80130</t>
  </si>
  <si>
    <t>80120</t>
  </si>
  <si>
    <t>75814</t>
  </si>
  <si>
    <t>758</t>
  </si>
  <si>
    <t>0020</t>
  </si>
  <si>
    <t>0010</t>
  </si>
  <si>
    <t>75622</t>
  </si>
  <si>
    <t>756</t>
  </si>
  <si>
    <t>0590</t>
  </si>
  <si>
    <t>0420</t>
  </si>
  <si>
    <t>75618</t>
  </si>
  <si>
    <t>0570</t>
  </si>
  <si>
    <t>75020</t>
  </si>
  <si>
    <t>0470</t>
  </si>
  <si>
    <t>1. Dochody własne</t>
  </si>
  <si>
    <t xml:space="preserve">%wykonania </t>
  </si>
  <si>
    <t>Plan po zmianach</t>
  </si>
  <si>
    <t>§</t>
  </si>
  <si>
    <t>Rozdział</t>
  </si>
  <si>
    <t>Dział</t>
  </si>
  <si>
    <t>DOCHODY- wg źródeł</t>
  </si>
  <si>
    <t>Wydatki razem:</t>
  </si>
  <si>
    <t>Zadania w zakresie kultury fizycznej</t>
  </si>
  <si>
    <t>92605</t>
  </si>
  <si>
    <t>Kultura fizyczna</t>
  </si>
  <si>
    <t>926</t>
  </si>
  <si>
    <t>Pozostała działalność</t>
  </si>
  <si>
    <t>Biblioteki</t>
  </si>
  <si>
    <t>92116</t>
  </si>
  <si>
    <t>Kultura i ochrona dziedzictwa narodowego</t>
  </si>
  <si>
    <t>Wpływy i wydatki związane z gromadzeniem środków z opłat i kar za korzystanie ze środowiska</t>
  </si>
  <si>
    <t>Gospodarka komunalna i ochrona środowiska</t>
  </si>
  <si>
    <t>Dokształcanie i doskonalenie nauczycieli</t>
  </si>
  <si>
    <t>85446</t>
  </si>
  <si>
    <t>Szkolne schroniska młodzieżowe</t>
  </si>
  <si>
    <t>85417</t>
  </si>
  <si>
    <t>85415</t>
  </si>
  <si>
    <t>Internaty i bursy szkolne</t>
  </si>
  <si>
    <t>85410</t>
  </si>
  <si>
    <t>Poradnie psychologiczno-pedagogiczne, w tym poradnie specjalistyczne</t>
  </si>
  <si>
    <t>Specjalne ośrodki szkolno-wychowawcze</t>
  </si>
  <si>
    <t>Edukacyjna opieka wychowawcza</t>
  </si>
  <si>
    <t>85395</t>
  </si>
  <si>
    <t>Powiatowe urzędy pracy</t>
  </si>
  <si>
    <t>Zespoły do spraw orzekania o niepełnosprawności</t>
  </si>
  <si>
    <t>Rehabilitacja zawodowa i społeczna osób niepełnosprawnych</t>
  </si>
  <si>
    <t>Pozostałe zadania w zakresie polityki społecznej</t>
  </si>
  <si>
    <t>Jednostki specjalistycznego poradnictwa, mieszkania chronione i ośrodki interwencji kryzysowej</t>
  </si>
  <si>
    <t>85220</t>
  </si>
  <si>
    <t>Powiatowe centra pomocy rodzinie</t>
  </si>
  <si>
    <t>85218</t>
  </si>
  <si>
    <t>Rodziny zastępcze</t>
  </si>
  <si>
    <t>Domy pomocy społecznej</t>
  </si>
  <si>
    <t>Pomoc społeczna</t>
  </si>
  <si>
    <t>85195</t>
  </si>
  <si>
    <t>Składki na ubezpieczenie zdrowotne oraz świadczenia dla osób nie objętych obowiązkiem ubezpieczenia zdrowotnego</t>
  </si>
  <si>
    <t>Ochrona zdrowia</t>
  </si>
  <si>
    <t>Stołówki szkolne i przedszkolne</t>
  </si>
  <si>
    <t>80146</t>
  </si>
  <si>
    <t>Szkoły zawodowe specjalne</t>
  </si>
  <si>
    <t>80134</t>
  </si>
  <si>
    <t>Szkoły zawodowe</t>
  </si>
  <si>
    <t>Licea ogólnokształcące</t>
  </si>
  <si>
    <t>Gimnazja specjalne</t>
  </si>
  <si>
    <t>80111</t>
  </si>
  <si>
    <t>Szkoły podstawowe specjalne</t>
  </si>
  <si>
    <t>80102</t>
  </si>
  <si>
    <t>Oświata i wychowanie</t>
  </si>
  <si>
    <t>Rezerwy ogólne i celowe</t>
  </si>
  <si>
    <t>75818</t>
  </si>
  <si>
    <t>Różne rozliczenia</t>
  </si>
  <si>
    <t>Rozliczenia z tytułu poręczeń i gwarancji udzielonych przez Skarb Państwa lub jednostkę samorządu terytorialnego</t>
  </si>
  <si>
    <t>75704</t>
  </si>
  <si>
    <t>Obsługa papierów wartościowych, kredytów i pożyczek jednostek samorządu terytorialnego</t>
  </si>
  <si>
    <t>75702</t>
  </si>
  <si>
    <t>Obsługa długu publicznego</t>
  </si>
  <si>
    <t>757</t>
  </si>
  <si>
    <t>75495</t>
  </si>
  <si>
    <t>Usuwanie skutków klęsk żywiołowych</t>
  </si>
  <si>
    <t>Zarządzanie kryzysowe</t>
  </si>
  <si>
    <t>75421</t>
  </si>
  <si>
    <t>Komendy powiatowe Państwowej Straży Pożarnej</t>
  </si>
  <si>
    <t>Bezpieczeństwo publiczne i ochrona przeciwpożarowa</t>
  </si>
  <si>
    <t>75095</t>
  </si>
  <si>
    <t>Promocja jednostek samorządu terytorialnego</t>
  </si>
  <si>
    <t>75075</t>
  </si>
  <si>
    <t>Kwalifikacja wojskowa</t>
  </si>
  <si>
    <t>Starostwa powiatowe</t>
  </si>
  <si>
    <t>Rady powiatów</t>
  </si>
  <si>
    <t>75019</t>
  </si>
  <si>
    <t>Administracja publiczna</t>
  </si>
  <si>
    <t>Nadzór budowlany</t>
  </si>
  <si>
    <t>71012</t>
  </si>
  <si>
    <t>Działalność usługowa</t>
  </si>
  <si>
    <t>Gospodarka gruntami i nieruchomościami</t>
  </si>
  <si>
    <t>Gospodarka mieszkaniowa</t>
  </si>
  <si>
    <t>Drogi publiczne powiatowe</t>
  </si>
  <si>
    <t>Transport i łączność</t>
  </si>
  <si>
    <t>Nadzór nad gospodarką leśną</t>
  </si>
  <si>
    <t>02002</t>
  </si>
  <si>
    <t>Gospodarka leśna</t>
  </si>
  <si>
    <t>Leśnictwo</t>
  </si>
  <si>
    <t>Prace geodezyjno-urządzeniowe na potrzeby rolnictwa</t>
  </si>
  <si>
    <t>Rolnictwo i łowiectwo</t>
  </si>
  <si>
    <t>19</t>
  </si>
  <si>
    <t>18</t>
  </si>
  <si>
    <t>17</t>
  </si>
  <si>
    <t>16</t>
  </si>
  <si>
    <t>15</t>
  </si>
  <si>
    <t>14</t>
  </si>
  <si>
    <t>13</t>
  </si>
  <si>
    <t>12</t>
  </si>
  <si>
    <t>11</t>
  </si>
  <si>
    <t>10</t>
  </si>
  <si>
    <t>9</t>
  </si>
  <si>
    <t>8</t>
  </si>
  <si>
    <t>7</t>
  </si>
  <si>
    <t>6</t>
  </si>
  <si>
    <t>5</t>
  </si>
  <si>
    <t>4</t>
  </si>
  <si>
    <t>3</t>
  </si>
  <si>
    <t>2</t>
  </si>
  <si>
    <t>1</t>
  </si>
  <si>
    <t>wydatki związane z realizacją ich statutowych zadań;</t>
  </si>
  <si>
    <t>wynagrodzenia i składki od nich naliczane</t>
  </si>
  <si>
    <t xml:space="preserve">obsługa długu </t>
  </si>
  <si>
    <t xml:space="preserve">wypłaty z tytułu poręczeń i gwarancji </t>
  </si>
  <si>
    <t>wydatki na programy finansowane z udziałem środków, o których mowa w art. 5 ust. 1 pkt 2 i 3</t>
  </si>
  <si>
    <t>świadczenia na rzecz osób fizycznych;</t>
  </si>
  <si>
    <t>dotacje na zadania bieżące</t>
  </si>
  <si>
    <t>z tego:</t>
  </si>
  <si>
    <t>wydatki 
jednostek
budżetowych,</t>
  </si>
  <si>
    <t>zakup i objęcie akcji i udziałów oraz wniesienie wkładów do spółek prawa handlowego</t>
  </si>
  <si>
    <t>w tym:</t>
  </si>
  <si>
    <t>inwestycje i zakupy inwestycyjne</t>
  </si>
  <si>
    <t>Wydatki 
majątkowe</t>
  </si>
  <si>
    <t>Wydatki 
bieżące</t>
  </si>
  <si>
    <t>Z tego</t>
  </si>
  <si>
    <t>Wydatki ogółem</t>
  </si>
  <si>
    <t>Plan</t>
  </si>
  <si>
    <t>Nazwa</t>
  </si>
  <si>
    <t xml:space="preserve">Wydatki </t>
  </si>
  <si>
    <t>Zespół  Szkół w Ożarowie  im. Marii Skłodowskiej -Curie</t>
  </si>
  <si>
    <t>Zespół  Szkół Nr 1 w Opatowie, ul. Słowackiego 56</t>
  </si>
  <si>
    <t>Zespół  Szkół  Nr 2 w Opatowie, ul. Sempołowskiej 1</t>
  </si>
  <si>
    <t>801  80148</t>
  </si>
  <si>
    <t>na programy finansowane z udziałem środków, o których mowa w art. 5 ust. 1 pkt 2 i 3</t>
  </si>
  <si>
    <t>Wolne środki, o których mowa w art. 217 ust. 2 pkt 6 ustawy</t>
  </si>
  <si>
    <t>§ 950</t>
  </si>
  <si>
    <t>Turystyka</t>
  </si>
  <si>
    <t>63095</t>
  </si>
  <si>
    <t>80105</t>
  </si>
  <si>
    <t>Przedszkola specjalne</t>
  </si>
  <si>
    <t>71095</t>
  </si>
  <si>
    <t>2057</t>
  </si>
  <si>
    <t>60095</t>
  </si>
  <si>
    <t>6257</t>
  </si>
  <si>
    <t>755</t>
  </si>
  <si>
    <t>75515</t>
  </si>
  <si>
    <t>0650</t>
  </si>
  <si>
    <t>2160</t>
  </si>
  <si>
    <t>Zadania z zakresu geodezji i kartografii</t>
  </si>
  <si>
    <t>Wymiar sprawiedliwości</t>
  </si>
  <si>
    <t>Nieodpłatna pomoc prawna</t>
  </si>
  <si>
    <t>80151</t>
  </si>
  <si>
    <t>Kwalifikacyjne kursy zawodowe</t>
  </si>
  <si>
    <t>0490</t>
  </si>
  <si>
    <t>0910</t>
  </si>
  <si>
    <t>0580</t>
  </si>
  <si>
    <t>0640</t>
  </si>
  <si>
    <t>0940</t>
  </si>
  <si>
    <t>6290</t>
  </si>
  <si>
    <t>2059</t>
  </si>
  <si>
    <t>0670</t>
  </si>
  <si>
    <t>855</t>
  </si>
  <si>
    <t>85508</t>
  </si>
  <si>
    <t>85510</t>
  </si>
  <si>
    <t>75405</t>
  </si>
  <si>
    <t>Komendy powiatowe Policji</t>
  </si>
  <si>
    <t>85416</t>
  </si>
  <si>
    <t>Pomoc materialna dla uczniów o charakterze socjalnym</t>
  </si>
  <si>
    <t>Pomoc materialna dla uczniów o charakterze motywacyjnym</t>
  </si>
  <si>
    <t>Rodzina</t>
  </si>
  <si>
    <t>Działalność placówek opiekuńczo - wychowawczych</t>
  </si>
  <si>
    <t>72095</t>
  </si>
  <si>
    <t>Informatyka</t>
  </si>
  <si>
    <t>Obrona narodowa</t>
  </si>
  <si>
    <t>75295</t>
  </si>
  <si>
    <t>80115</t>
  </si>
  <si>
    <t>Technika</t>
  </si>
  <si>
    <t>80116</t>
  </si>
  <si>
    <t>Szkoły policealne</t>
  </si>
  <si>
    <t>80117</t>
  </si>
  <si>
    <t>Branżowe szkoły I i II stopnia</t>
  </si>
  <si>
    <t>80152</t>
  </si>
  <si>
    <t xml:space="preserve"> Realizacja zadań wymagających stosowania specjalnej organizacji nauki i metod pracy dla dzieci i młodzieży w gimnazjach, klasach dotychczasowego gimnazjum prowadzonych w  szkołach innego typu, liceach ogólnokształcących, technikach, szkołach policealnych, branżowych szkołach I i II stopnia i klasach dotychczasowej zasadniczej szkoły zawodowej prowadzonych w branżowych szkołach I stopnia oraz szkołach artystycznych</t>
  </si>
  <si>
    <t>80153</t>
  </si>
  <si>
    <t>Zapewnienie uczniom prawa do bezpłatnego dostępu do podręczników, materiałów edukacyjnych lub materiałów ćwiczeniowych</t>
  </si>
  <si>
    <t>85504</t>
  </si>
  <si>
    <t>Wspieranie rodziny</t>
  </si>
  <si>
    <t>92695</t>
  </si>
  <si>
    <t>752</t>
  </si>
  <si>
    <t>6430</t>
  </si>
  <si>
    <t>0620</t>
  </si>
  <si>
    <t>2310</t>
  </si>
  <si>
    <t>Stan środków pieniężnych na 01.01.2019 r.</t>
  </si>
  <si>
    <t>Stan środków pieniężnych na 31.12.2019 r.</t>
  </si>
  <si>
    <t>801  80115</t>
  </si>
  <si>
    <t>Sprawozdanie z wykonania dochodów gromadzonych na wydzielonym rachunku jednostek budżetowych i wydatków nimi sfinansowanych za 2019 rok</t>
  </si>
  <si>
    <t>Wykonanie przychodów i rozchodów budżetu Powiatu Opatowskiego w 2019 roku</t>
  </si>
  <si>
    <t>Wykonanie na 31.12.2019 r.</t>
  </si>
  <si>
    <t>Wykonanie budżetu Powiatu Opatowskiego za 2019 r.</t>
  </si>
  <si>
    <t>Wykonanie budżetu Powiatu Opatowskiego za 2019 rok</t>
  </si>
  <si>
    <t>60004</t>
  </si>
  <si>
    <t>Lokalny transport zbiorowy</t>
  </si>
  <si>
    <t>70095</t>
  </si>
  <si>
    <t>75501</t>
  </si>
  <si>
    <t>Centralne administracyjne jednostki wymiaru sprawiedliwości i prokuratury</t>
  </si>
  <si>
    <t>85111</t>
  </si>
  <si>
    <t>Szpitale ogólne</t>
  </si>
  <si>
    <t>85149</t>
  </si>
  <si>
    <t>Programy polityki zdrowotnej</t>
  </si>
  <si>
    <t>85203</t>
  </si>
  <si>
    <t>92113</t>
  </si>
  <si>
    <t>Centra kultury i sztuki</t>
  </si>
  <si>
    <t>2170</t>
  </si>
  <si>
    <t>6350</t>
  </si>
  <si>
    <t>0760</t>
  </si>
  <si>
    <t>0950</t>
  </si>
  <si>
    <t>75864</t>
  </si>
</sst>
</file>

<file path=xl/styles.xml><?xml version="1.0" encoding="utf-8"?>
<styleSheet xmlns="http://schemas.openxmlformats.org/spreadsheetml/2006/main">
  <numFmts count="3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_-* #,##0.000\ _z_ł_-;\-* #,##0.000\ _z_ł_-;_-* &quot;-&quot;??\ _z_ł_-;_-@_-"/>
    <numFmt numFmtId="168" formatCode="_-* #,##0.0\ _z_ł_-;\-* #,##0.0\ _z_ł_-;_-* &quot;-&quot;??\ _z_ł_-;_-@_-"/>
    <numFmt numFmtId="169" formatCode="_-* #,##0\ _z_ł_-;\-* #,##0\ _z_ł_-;_-* &quot;-&quot;??\ _z_ł_-;_-@_-"/>
    <numFmt numFmtId="170" formatCode="0.00;[Red]0.00"/>
    <numFmt numFmtId="171" formatCode="0.0;[Red]0.0"/>
    <numFmt numFmtId="172" formatCode="0.000;[Red]0.000"/>
    <numFmt numFmtId="173" formatCode="0.0000;[Red]0.0000"/>
    <numFmt numFmtId="174" formatCode="0.00000;[Red]0.00000"/>
    <numFmt numFmtId="175" formatCode="0.000000;[Red]0.000000"/>
    <numFmt numFmtId="176" formatCode="0;[Red]0"/>
    <numFmt numFmtId="177" formatCode="[$-415]d\ mmmm\ yyyy"/>
    <numFmt numFmtId="178" formatCode="#,##0\ _z_ł"/>
    <numFmt numFmtId="179" formatCode="0.000000000"/>
    <numFmt numFmtId="180" formatCode="0.00000000"/>
    <numFmt numFmtId="181" formatCode="0.0000000"/>
    <numFmt numFmtId="182" formatCode="0.000000"/>
    <numFmt numFmtId="183" formatCode="0.00000"/>
    <numFmt numFmtId="184" formatCode="0.0000"/>
    <numFmt numFmtId="185" formatCode="0.000"/>
    <numFmt numFmtId="186" formatCode="_-* #,##0.0\ _z_ł_-;\-* #,##0.0\ _z_ł_-;_-* &quot;-&quot;\ _z_ł_-;_-@_-"/>
    <numFmt numFmtId="187" formatCode="_-* #,##0.00\ _z_ł_-;\-* #,##0.00\ _z_ł_-;_-* &quot;-&quot;\ _z_ł_-;_-@_-"/>
    <numFmt numFmtId="188" formatCode="0.0"/>
    <numFmt numFmtId="189" formatCode="#,##0;[Red]#,##0"/>
    <numFmt numFmtId="190" formatCode="_-* #,##0.000\ _z_ł_-;\-* #,##0.000\ _z_ł_-;_-* &quot;-&quot;\ _z_ł_-;_-@_-"/>
    <numFmt numFmtId="191" formatCode="00\-000"/>
    <numFmt numFmtId="192" formatCode="#,##0.00_ ;\-#,##0.00\ "/>
  </numFmts>
  <fonts count="8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Times New Roman CE"/>
      <family val="1"/>
    </font>
    <font>
      <sz val="8"/>
      <name val="Arial CE"/>
      <family val="0"/>
    </font>
    <font>
      <sz val="12"/>
      <name val="Arial CE"/>
      <family val="0"/>
    </font>
    <font>
      <sz val="5"/>
      <name val="Arial CE"/>
      <family val="2"/>
    </font>
    <font>
      <sz val="10"/>
      <name val="Arial"/>
      <family val="2"/>
    </font>
    <font>
      <sz val="9"/>
      <name val="Arial CE"/>
      <family val="0"/>
    </font>
    <font>
      <sz val="8"/>
      <name val="Times New Roman"/>
      <family val="1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sz val="10"/>
      <name val="Times New Roman"/>
      <family val="1"/>
    </font>
    <font>
      <sz val="7"/>
      <name val="Times New Roman"/>
      <family val="1"/>
    </font>
    <font>
      <sz val="8"/>
      <color indexed="8"/>
      <name val="Arial"/>
      <family val="2"/>
    </font>
    <font>
      <sz val="7"/>
      <color indexed="8"/>
      <name val="Arial"/>
      <family val="2"/>
    </font>
    <font>
      <sz val="7"/>
      <name val="Arial"/>
      <family val="2"/>
    </font>
    <font>
      <b/>
      <sz val="7"/>
      <color indexed="8"/>
      <name val="Arial"/>
      <family val="2"/>
    </font>
    <font>
      <b/>
      <sz val="7"/>
      <name val="Arial"/>
      <family val="2"/>
    </font>
    <font>
      <sz val="6"/>
      <color indexed="8"/>
      <name val="Arial"/>
      <family val="2"/>
    </font>
    <font>
      <sz val="6"/>
      <name val="Arial"/>
      <family val="2"/>
    </font>
    <font>
      <sz val="8"/>
      <color indexed="8"/>
      <name val="Times New Roman"/>
      <family val="1"/>
    </font>
    <font>
      <b/>
      <sz val="12"/>
      <name val="Times New Roman"/>
      <family val="1"/>
    </font>
    <font>
      <sz val="6"/>
      <name val="Times New Roman"/>
      <family val="1"/>
    </font>
    <font>
      <b/>
      <sz val="6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0"/>
      <name val="Arial"/>
      <family val="2"/>
    </font>
    <font>
      <sz val="5"/>
      <name val="Times New Roman"/>
      <family val="1"/>
    </font>
    <font>
      <vertAlign val="superscript"/>
      <sz val="12"/>
      <name val="Times New Roman CE"/>
      <family val="1"/>
    </font>
    <font>
      <b/>
      <sz val="5"/>
      <name val="Times New Roman"/>
      <family val="1"/>
    </font>
    <font>
      <b/>
      <sz val="9"/>
      <name val="Times New Roman CE"/>
      <family val="0"/>
    </font>
    <font>
      <b/>
      <sz val="12"/>
      <name val="Times New Roman CE"/>
      <family val="0"/>
    </font>
    <font>
      <sz val="8"/>
      <name val="Times New Roman CE"/>
      <family val="0"/>
    </font>
    <font>
      <sz val="10"/>
      <name val="Times New Roman CE"/>
      <family val="0"/>
    </font>
    <font>
      <sz val="12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Arial CE"/>
      <family val="0"/>
    </font>
    <font>
      <sz val="9"/>
      <color indexed="10"/>
      <name val="Times New Roman CE"/>
      <family val="1"/>
    </font>
    <font>
      <sz val="8"/>
      <color indexed="10"/>
      <name val="Times New Roman"/>
      <family val="1"/>
    </font>
    <font>
      <sz val="7"/>
      <color indexed="10"/>
      <name val="Arial"/>
      <family val="2"/>
    </font>
    <font>
      <b/>
      <sz val="7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 CE"/>
      <family val="0"/>
    </font>
    <font>
      <sz val="9"/>
      <color rgb="FFFF0000"/>
      <name val="Times New Roman CE"/>
      <family val="1"/>
    </font>
    <font>
      <sz val="8"/>
      <color rgb="FFFF0000"/>
      <name val="Times New Roman"/>
      <family val="1"/>
    </font>
    <font>
      <sz val="7"/>
      <color rgb="FFFF0000"/>
      <name val="Arial"/>
      <family val="2"/>
    </font>
    <font>
      <b/>
      <sz val="7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/>
      <right style="medium"/>
      <top style="thin"/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1" applyNumberFormat="0" applyAlignment="0" applyProtection="0"/>
    <xf numFmtId="0" fontId="61" fillId="27" borderId="2" applyNumberFormat="0" applyAlignment="0" applyProtection="0"/>
    <xf numFmtId="0" fontId="6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63" fillId="0" borderId="3" applyNumberFormat="0" applyFill="0" applyAlignment="0" applyProtection="0"/>
    <xf numFmtId="0" fontId="64" fillId="29" borderId="4" applyNumberFormat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30" borderId="0" applyNumberFormat="0" applyBorder="0" applyAlignment="0" applyProtection="0"/>
    <xf numFmtId="0" fontId="7" fillId="0" borderId="0">
      <alignment/>
      <protection/>
    </xf>
    <xf numFmtId="0" fontId="1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9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0" fillId="0" borderId="8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4" fillId="32" borderId="0" applyNumberFormat="0" applyBorder="0" applyAlignment="0" applyProtection="0"/>
  </cellStyleXfs>
  <cellXfs count="220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0" fillId="0" borderId="0" xfId="0" applyFont="1" applyAlignment="1">
      <alignment vertical="center"/>
    </xf>
    <xf numFmtId="0" fontId="7" fillId="0" borderId="0" xfId="52">
      <alignment/>
      <protection/>
    </xf>
    <xf numFmtId="0" fontId="7" fillId="0" borderId="0" xfId="52" applyFont="1">
      <alignment/>
      <protection/>
    </xf>
    <xf numFmtId="43" fontId="7" fillId="0" borderId="0" xfId="52" applyNumberFormat="1" applyFont="1">
      <alignment/>
      <protection/>
    </xf>
    <xf numFmtId="49" fontId="12" fillId="0" borderId="10" xfId="52" applyNumberFormat="1" applyFont="1" applyBorder="1" applyAlignment="1">
      <alignment vertical="top" wrapText="1"/>
      <protection/>
    </xf>
    <xf numFmtId="0" fontId="15" fillId="0" borderId="0" xfId="53" applyNumberFormat="1" applyFont="1" applyFill="1" applyBorder="1" applyAlignment="1" applyProtection="1">
      <alignment horizontal="left"/>
      <protection locked="0"/>
    </xf>
    <xf numFmtId="0" fontId="16" fillId="0" borderId="0" xfId="53" applyNumberFormat="1" applyFont="1" applyFill="1" applyBorder="1" applyAlignment="1" applyProtection="1">
      <alignment horizontal="left"/>
      <protection locked="0"/>
    </xf>
    <xf numFmtId="0" fontId="17" fillId="0" borderId="0" xfId="53" applyNumberFormat="1" applyFont="1" applyFill="1" applyBorder="1" applyAlignment="1" applyProtection="1">
      <alignment horizontal="left"/>
      <protection locked="0"/>
    </xf>
    <xf numFmtId="0" fontId="18" fillId="0" borderId="0" xfId="53" applyNumberFormat="1" applyFont="1" applyFill="1" applyBorder="1" applyAlignment="1" applyProtection="1">
      <alignment horizontal="left"/>
      <protection locked="0"/>
    </xf>
    <xf numFmtId="0" fontId="19" fillId="0" borderId="0" xfId="53" applyNumberFormat="1" applyFont="1" applyFill="1" applyBorder="1" applyAlignment="1" applyProtection="1">
      <alignment horizontal="left"/>
      <protection locked="0"/>
    </xf>
    <xf numFmtId="0" fontId="20" fillId="0" borderId="0" xfId="53" applyNumberFormat="1" applyFont="1" applyFill="1" applyBorder="1" applyAlignment="1" applyProtection="1">
      <alignment horizontal="left"/>
      <protection locked="0"/>
    </xf>
    <xf numFmtId="0" fontId="21" fillId="0" borderId="0" xfId="53" applyNumberFormat="1" applyFont="1" applyFill="1" applyBorder="1" applyAlignment="1" applyProtection="1">
      <alignment horizontal="left"/>
      <protection locked="0"/>
    </xf>
    <xf numFmtId="49" fontId="12" fillId="0" borderId="10" xfId="52" applyNumberFormat="1" applyFont="1" applyFill="1" applyBorder="1" applyAlignment="1">
      <alignment vertical="top" wrapText="1"/>
      <protection/>
    </xf>
    <xf numFmtId="0" fontId="75" fillId="0" borderId="0" xfId="0" applyFont="1" applyAlignment="1">
      <alignment vertical="center"/>
    </xf>
    <xf numFmtId="0" fontId="75" fillId="0" borderId="0" xfId="0" applyFont="1" applyAlignment="1">
      <alignment/>
    </xf>
    <xf numFmtId="0" fontId="12" fillId="0" borderId="0" xfId="52" applyFont="1" applyAlignment="1">
      <alignment/>
      <protection/>
    </xf>
    <xf numFmtId="0" fontId="7" fillId="0" borderId="0" xfId="52" applyFont="1" applyAlignment="1">
      <alignment/>
      <protection/>
    </xf>
    <xf numFmtId="49" fontId="7" fillId="0" borderId="0" xfId="52" applyNumberFormat="1" applyFont="1" applyAlignment="1">
      <alignment horizontal="center"/>
      <protection/>
    </xf>
    <xf numFmtId="0" fontId="3" fillId="0" borderId="0" xfId="55" applyFont="1">
      <alignment/>
      <protection/>
    </xf>
    <xf numFmtId="0" fontId="76" fillId="0" borderId="0" xfId="54" applyFont="1">
      <alignment/>
      <protection/>
    </xf>
    <xf numFmtId="0" fontId="77" fillId="0" borderId="0" xfId="0" applyFont="1" applyAlignment="1">
      <alignment/>
    </xf>
    <xf numFmtId="0" fontId="77" fillId="0" borderId="0" xfId="0" applyFont="1" applyAlignment="1">
      <alignment/>
    </xf>
    <xf numFmtId="0" fontId="13" fillId="0" borderId="0" xfId="53" applyNumberFormat="1" applyFont="1" applyFill="1" applyBorder="1" applyAlignment="1" applyProtection="1">
      <alignment horizontal="left"/>
      <protection locked="0"/>
    </xf>
    <xf numFmtId="49" fontId="13" fillId="33" borderId="0" xfId="53" applyNumberFormat="1" applyFont="1" applyFill="1" applyAlignment="1" applyProtection="1">
      <alignment horizontal="right" vertical="center" wrapText="1"/>
      <protection locked="0"/>
    </xf>
    <xf numFmtId="43" fontId="16" fillId="0" borderId="0" xfId="53" applyNumberFormat="1" applyFont="1" applyFill="1" applyBorder="1" applyAlignment="1" applyProtection="1">
      <alignment horizontal="left"/>
      <protection locked="0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43" fontId="23" fillId="34" borderId="11" xfId="53" applyNumberFormat="1" applyFont="1" applyFill="1" applyBorder="1" applyAlignment="1" applyProtection="1">
      <alignment horizontal="right" vertical="center" wrapText="1"/>
      <protection locked="0"/>
    </xf>
    <xf numFmtId="43" fontId="24" fillId="34" borderId="12" xfId="53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ont="1" applyAlignment="1">
      <alignment/>
    </xf>
    <xf numFmtId="0" fontId="22" fillId="0" borderId="0" xfId="52" applyFont="1" applyAlignment="1">
      <alignment/>
      <protection/>
    </xf>
    <xf numFmtId="0" fontId="7" fillId="0" borderId="0" xfId="52" applyFont="1" applyFill="1">
      <alignment/>
      <protection/>
    </xf>
    <xf numFmtId="49" fontId="12" fillId="35" borderId="10" xfId="52" applyNumberFormat="1" applyFont="1" applyFill="1" applyBorder="1" applyAlignment="1">
      <alignment vertical="top" wrapText="1"/>
      <protection/>
    </xf>
    <xf numFmtId="0" fontId="12" fillId="0" borderId="10" xfId="52" applyFont="1" applyBorder="1" applyAlignment="1">
      <alignment horizontal="left" vertical="top" wrapText="1"/>
      <protection/>
    </xf>
    <xf numFmtId="43" fontId="23" fillId="34" borderId="13" xfId="53" applyNumberFormat="1" applyFont="1" applyFill="1" applyBorder="1" applyAlignment="1" applyProtection="1">
      <alignment horizontal="right" vertical="center" wrapText="1"/>
      <protection locked="0"/>
    </xf>
    <xf numFmtId="0" fontId="78" fillId="0" borderId="0" xfId="53" applyNumberFormat="1" applyFont="1" applyFill="1" applyBorder="1" applyAlignment="1" applyProtection="1">
      <alignment horizontal="left"/>
      <protection locked="0"/>
    </xf>
    <xf numFmtId="43" fontId="24" fillId="34" borderId="14" xfId="53" applyNumberFormat="1" applyFont="1" applyFill="1" applyBorder="1" applyAlignment="1" applyProtection="1">
      <alignment horizontal="right" vertical="center" wrapText="1"/>
      <protection locked="0"/>
    </xf>
    <xf numFmtId="43" fontId="23" fillId="34" borderId="14" xfId="53" applyNumberFormat="1" applyFont="1" applyFill="1" applyBorder="1" applyAlignment="1" applyProtection="1">
      <alignment horizontal="right" vertical="center" wrapText="1"/>
      <protection locked="0"/>
    </xf>
    <xf numFmtId="0" fontId="23" fillId="35" borderId="15" xfId="53" applyNumberFormat="1" applyFont="1" applyFill="1" applyBorder="1" applyAlignment="1" applyProtection="1">
      <alignment horizontal="center" vertical="top" wrapText="1"/>
      <protection locked="0"/>
    </xf>
    <xf numFmtId="0" fontId="79" fillId="0" borderId="0" xfId="53" applyNumberFormat="1" applyFont="1" applyFill="1" applyBorder="1" applyAlignment="1" applyProtection="1">
      <alignment horizontal="left"/>
      <protection locked="0"/>
    </xf>
    <xf numFmtId="49" fontId="24" fillId="34" borderId="15" xfId="53" applyNumberFormat="1" applyFont="1" applyFill="1" applyBorder="1" applyAlignment="1" applyProtection="1">
      <alignment horizontal="center" vertical="top" wrapText="1"/>
      <protection locked="0"/>
    </xf>
    <xf numFmtId="0" fontId="22" fillId="0" borderId="0" xfId="52" applyFont="1" applyAlignment="1">
      <alignment horizontal="center" wrapText="1"/>
      <protection/>
    </xf>
    <xf numFmtId="0" fontId="7" fillId="0" borderId="0" xfId="52" applyFont="1" applyAlignment="1">
      <alignment horizontal="center"/>
      <protection/>
    </xf>
    <xf numFmtId="0" fontId="25" fillId="0" borderId="10" xfId="52" applyFont="1" applyBorder="1" applyAlignment="1">
      <alignment horizontal="center" vertical="top" wrapText="1"/>
      <protection/>
    </xf>
    <xf numFmtId="49" fontId="25" fillId="0" borderId="10" xfId="52" applyNumberFormat="1" applyFont="1" applyBorder="1" applyAlignment="1">
      <alignment horizontal="center" vertical="top" wrapText="1"/>
      <protection/>
    </xf>
    <xf numFmtId="0" fontId="25" fillId="0" borderId="10" xfId="52" applyFont="1" applyFill="1" applyBorder="1" applyAlignment="1">
      <alignment horizontal="center" vertical="top" wrapText="1"/>
      <protection/>
    </xf>
    <xf numFmtId="0" fontId="13" fillId="0" borderId="10" xfId="52" applyFont="1" applyBorder="1" applyAlignment="1">
      <alignment horizontal="center" vertical="top" wrapText="1"/>
      <protection/>
    </xf>
    <xf numFmtId="49" fontId="13" fillId="0" borderId="10" xfId="52" applyNumberFormat="1" applyFont="1" applyBorder="1" applyAlignment="1">
      <alignment horizontal="center" vertical="top" wrapText="1"/>
      <protection/>
    </xf>
    <xf numFmtId="0" fontId="13" fillId="0" borderId="10" xfId="52" applyFont="1" applyFill="1" applyBorder="1" applyAlignment="1">
      <alignment horizontal="center" vertical="top" wrapText="1"/>
      <protection/>
    </xf>
    <xf numFmtId="0" fontId="12" fillId="0" borderId="10" xfId="52" applyFont="1" applyFill="1" applyBorder="1" applyAlignment="1">
      <alignment horizontal="center" vertical="top" wrapText="1"/>
      <protection/>
    </xf>
    <xf numFmtId="49" fontId="12" fillId="0" borderId="10" xfId="52" applyNumberFormat="1" applyFont="1" applyFill="1" applyBorder="1" applyAlignment="1">
      <alignment horizontal="center" vertical="top" wrapText="1"/>
      <protection/>
    </xf>
    <xf numFmtId="43" fontId="12" fillId="0" borderId="10" xfId="52" applyNumberFormat="1" applyFont="1" applyFill="1" applyBorder="1" applyAlignment="1">
      <alignment horizontal="center" vertical="top" wrapText="1"/>
      <protection/>
    </xf>
    <xf numFmtId="2" fontId="12" fillId="0" borderId="10" xfId="52" applyNumberFormat="1" applyFont="1" applyFill="1" applyBorder="1" applyAlignment="1">
      <alignment horizontal="center" vertical="top" wrapText="1"/>
      <protection/>
    </xf>
    <xf numFmtId="43" fontId="26" fillId="0" borderId="10" xfId="52" applyNumberFormat="1" applyFont="1" applyFill="1" applyBorder="1" applyAlignment="1">
      <alignment horizontal="center" vertical="top" wrapText="1"/>
      <protection/>
    </xf>
    <xf numFmtId="43" fontId="25" fillId="0" borderId="10" xfId="52" applyNumberFormat="1" applyFont="1" applyFill="1" applyBorder="1" applyAlignment="1">
      <alignment horizontal="center" vertical="top" wrapText="1"/>
      <protection/>
    </xf>
    <xf numFmtId="49" fontId="12" fillId="0" borderId="10" xfId="52" applyNumberFormat="1" applyFont="1" applyBorder="1" applyAlignment="1">
      <alignment horizontal="center" vertical="top" wrapText="1"/>
      <protection/>
    </xf>
    <xf numFmtId="49" fontId="12" fillId="35" borderId="10" xfId="52" applyNumberFormat="1" applyFont="1" applyFill="1" applyBorder="1" applyAlignment="1">
      <alignment horizontal="center" vertical="top" wrapText="1"/>
      <protection/>
    </xf>
    <xf numFmtId="43" fontId="12" fillId="35" borderId="10" xfId="52" applyNumberFormat="1" applyFont="1" applyFill="1" applyBorder="1" applyAlignment="1">
      <alignment horizontal="center" vertical="top" wrapText="1"/>
      <protection/>
    </xf>
    <xf numFmtId="0" fontId="12" fillId="0" borderId="10" xfId="52" applyFont="1" applyBorder="1" applyAlignment="1">
      <alignment horizontal="center" vertical="top" wrapText="1"/>
      <protection/>
    </xf>
    <xf numFmtId="43" fontId="12" fillId="0" borderId="10" xfId="52" applyNumberFormat="1" applyFont="1" applyFill="1" applyBorder="1" applyAlignment="1">
      <alignment vertical="top" wrapText="1"/>
      <protection/>
    </xf>
    <xf numFmtId="0" fontId="28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187" fontId="25" fillId="0" borderId="10" xfId="0" applyNumberFormat="1" applyFont="1" applyBorder="1" applyAlignment="1">
      <alignment horizontal="right" vertical="center"/>
    </xf>
    <xf numFmtId="0" fontId="12" fillId="0" borderId="10" xfId="0" applyFont="1" applyBorder="1" applyAlignment="1">
      <alignment vertical="center"/>
    </xf>
    <xf numFmtId="187" fontId="12" fillId="0" borderId="10" xfId="0" applyNumberFormat="1" applyFont="1" applyBorder="1" applyAlignment="1">
      <alignment horizontal="right" vertical="center"/>
    </xf>
    <xf numFmtId="0" fontId="12" fillId="0" borderId="10" xfId="0" applyFont="1" applyBorder="1" applyAlignment="1">
      <alignment vertical="center" wrapText="1"/>
    </xf>
    <xf numFmtId="0" fontId="9" fillId="0" borderId="0" xfId="53" applyNumberFormat="1" applyFont="1" applyFill="1" applyBorder="1" applyAlignment="1" applyProtection="1">
      <alignment horizontal="left"/>
      <protection locked="0"/>
    </xf>
    <xf numFmtId="49" fontId="23" fillId="34" borderId="16" xfId="53" applyNumberFormat="1" applyFont="1" applyFill="1" applyBorder="1" applyAlignment="1" applyProtection="1">
      <alignment horizontal="center" vertical="center" wrapText="1"/>
      <protection locked="0"/>
    </xf>
    <xf numFmtId="49" fontId="23" fillId="34" borderId="17" xfId="53" applyNumberFormat="1" applyFont="1" applyFill="1" applyBorder="1" applyAlignment="1" applyProtection="1">
      <alignment horizontal="center" vertical="center" wrapText="1"/>
      <protection locked="0"/>
    </xf>
    <xf numFmtId="49" fontId="23" fillId="34" borderId="18" xfId="53" applyNumberFormat="1" applyFont="1" applyFill="1" applyBorder="1" applyAlignment="1" applyProtection="1">
      <alignment horizontal="center" vertical="center" wrapText="1"/>
      <protection locked="0"/>
    </xf>
    <xf numFmtId="49" fontId="23" fillId="34" borderId="19" xfId="53" applyNumberFormat="1" applyFont="1" applyFill="1" applyBorder="1" applyAlignment="1" applyProtection="1">
      <alignment horizontal="center" vertical="center" wrapText="1"/>
      <protection locked="0"/>
    </xf>
    <xf numFmtId="49" fontId="23" fillId="34" borderId="20" xfId="53" applyNumberFormat="1" applyFont="1" applyFill="1" applyBorder="1" applyAlignment="1" applyProtection="1">
      <alignment horizontal="center" vertical="center" wrapText="1"/>
      <protection locked="0"/>
    </xf>
    <xf numFmtId="49" fontId="24" fillId="34" borderId="21" xfId="53" applyNumberFormat="1" applyFont="1" applyFill="1" applyBorder="1" applyAlignment="1" applyProtection="1">
      <alignment horizontal="center" vertical="top" wrapText="1"/>
      <protection locked="0"/>
    </xf>
    <xf numFmtId="43" fontId="24" fillId="34" borderId="21" xfId="53" applyNumberFormat="1" applyFont="1" applyFill="1" applyBorder="1" applyAlignment="1" applyProtection="1">
      <alignment horizontal="right" vertical="center" wrapText="1"/>
      <protection locked="0"/>
    </xf>
    <xf numFmtId="43" fontId="24" fillId="34" borderId="22" xfId="53" applyNumberFormat="1" applyFont="1" applyFill="1" applyBorder="1" applyAlignment="1" applyProtection="1">
      <alignment horizontal="right" vertical="center" wrapText="1"/>
      <protection locked="0"/>
    </xf>
    <xf numFmtId="49" fontId="23" fillId="34" borderId="14" xfId="53" applyNumberFormat="1" applyFont="1" applyFill="1" applyBorder="1" applyAlignment="1" applyProtection="1">
      <alignment horizontal="center" vertical="top" wrapText="1"/>
      <protection locked="0"/>
    </xf>
    <xf numFmtId="49" fontId="24" fillId="34" borderId="14" xfId="53" applyNumberFormat="1" applyFont="1" applyFill="1" applyBorder="1" applyAlignment="1" applyProtection="1">
      <alignment horizontal="center" vertical="top" wrapText="1"/>
      <protection locked="0"/>
    </xf>
    <xf numFmtId="0" fontId="24" fillId="35" borderId="15" xfId="53" applyNumberFormat="1" applyFont="1" applyFill="1" applyBorder="1" applyAlignment="1" applyProtection="1">
      <alignment horizontal="left" vertical="top"/>
      <protection locked="0"/>
    </xf>
    <xf numFmtId="43" fontId="30" fillId="34" borderId="12" xfId="53" applyNumberFormat="1" applyFont="1" applyFill="1" applyBorder="1" applyAlignment="1" applyProtection="1">
      <alignment horizontal="right" vertical="center" wrapText="1"/>
      <protection locked="0"/>
    </xf>
    <xf numFmtId="43" fontId="28" fillId="34" borderId="11" xfId="53" applyNumberFormat="1" applyFont="1" applyFill="1" applyBorder="1" applyAlignment="1" applyProtection="1">
      <alignment horizontal="right" vertical="center" wrapText="1"/>
      <protection locked="0"/>
    </xf>
    <xf numFmtId="43" fontId="24" fillId="34" borderId="16" xfId="53" applyNumberFormat="1" applyFont="1" applyFill="1" applyBorder="1" applyAlignment="1" applyProtection="1">
      <alignment horizontal="right" vertical="center" wrapText="1"/>
      <protection locked="0"/>
    </xf>
    <xf numFmtId="0" fontId="10" fillId="0" borderId="10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/>
    </xf>
    <xf numFmtId="0" fontId="33" fillId="0" borderId="10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/>
    </xf>
    <xf numFmtId="3" fontId="34" fillId="36" borderId="10" xfId="56" applyNumberFormat="1" applyFont="1" applyFill="1" applyBorder="1" applyAlignment="1">
      <alignment horizontal="center" wrapText="1"/>
      <protection/>
    </xf>
    <xf numFmtId="0" fontId="34" fillId="0" borderId="10" xfId="56" applyFont="1" applyBorder="1" applyAlignment="1">
      <alignment horizontal="left" wrapText="1"/>
      <protection/>
    </xf>
    <xf numFmtId="187" fontId="34" fillId="0" borderId="10" xfId="0" applyNumberFormat="1" applyFont="1" applyBorder="1" applyAlignment="1">
      <alignment horizontal="right"/>
    </xf>
    <xf numFmtId="192" fontId="34" fillId="0" borderId="10" xfId="56" applyNumberFormat="1" applyFont="1" applyBorder="1" applyAlignment="1">
      <alignment horizontal="right"/>
      <protection/>
    </xf>
    <xf numFmtId="43" fontId="34" fillId="0" borderId="10" xfId="0" applyNumberFormat="1" applyFont="1" applyBorder="1" applyAlignment="1">
      <alignment horizontal="right"/>
    </xf>
    <xf numFmtId="43" fontId="10" fillId="0" borderId="10" xfId="0" applyNumberFormat="1" applyFont="1" applyBorder="1" applyAlignment="1">
      <alignment horizontal="right"/>
    </xf>
    <xf numFmtId="192" fontId="34" fillId="0" borderId="10" xfId="56" applyNumberFormat="1" applyFont="1" applyBorder="1" applyAlignment="1">
      <alignment horizontal="right" wrapText="1"/>
      <protection/>
    </xf>
    <xf numFmtId="169" fontId="34" fillId="36" borderId="10" xfId="56" applyNumberFormat="1" applyFont="1" applyFill="1" applyBorder="1" applyAlignment="1">
      <alignment horizontal="center" wrapText="1"/>
      <protection/>
    </xf>
    <xf numFmtId="0" fontId="34" fillId="0" borderId="10" xfId="0" applyFont="1" applyBorder="1" applyAlignment="1">
      <alignment horizontal="center"/>
    </xf>
    <xf numFmtId="169" fontId="34" fillId="36" borderId="10" xfId="56" applyNumberFormat="1" applyFont="1" applyFill="1" applyBorder="1" applyAlignment="1">
      <alignment horizontal="center" wrapText="1"/>
      <protection/>
    </xf>
    <xf numFmtId="43" fontId="34" fillId="0" borderId="10" xfId="56" applyNumberFormat="1" applyFont="1" applyBorder="1" applyAlignment="1">
      <alignment wrapText="1"/>
      <protection/>
    </xf>
    <xf numFmtId="192" fontId="34" fillId="35" borderId="10" xfId="56" applyNumberFormat="1" applyFont="1" applyFill="1" applyBorder="1" applyAlignment="1">
      <alignment horizontal="right"/>
      <protection/>
    </xf>
    <xf numFmtId="43" fontId="34" fillId="35" borderId="10" xfId="0" applyNumberFormat="1" applyFont="1" applyFill="1" applyBorder="1" applyAlignment="1">
      <alignment horizontal="right"/>
    </xf>
    <xf numFmtId="192" fontId="34" fillId="35" borderId="10" xfId="56" applyNumberFormat="1" applyFont="1" applyFill="1" applyBorder="1" applyAlignment="1">
      <alignment horizontal="right" wrapText="1"/>
      <protection/>
    </xf>
    <xf numFmtId="4" fontId="34" fillId="0" borderId="10" xfId="0" applyNumberFormat="1" applyFont="1" applyBorder="1" applyAlignment="1">
      <alignment horizontal="right"/>
    </xf>
    <xf numFmtId="187" fontId="34" fillId="0" borderId="10" xfId="0" applyNumberFormat="1" applyFont="1" applyBorder="1" applyAlignment="1">
      <alignment horizontal="right"/>
    </xf>
    <xf numFmtId="192" fontId="34" fillId="0" borderId="10" xfId="56" applyNumberFormat="1" applyFont="1" applyBorder="1" applyAlignment="1">
      <alignment horizontal="right"/>
      <protection/>
    </xf>
    <xf numFmtId="43" fontId="34" fillId="0" borderId="10" xfId="0" applyNumberFormat="1" applyFont="1" applyBorder="1" applyAlignment="1">
      <alignment horizontal="right"/>
    </xf>
    <xf numFmtId="43" fontId="10" fillId="0" borderId="10" xfId="0" applyNumberFormat="1" applyFont="1" applyBorder="1" applyAlignment="1">
      <alignment horizontal="right"/>
    </xf>
    <xf numFmtId="192" fontId="34" fillId="35" borderId="10" xfId="56" applyNumberFormat="1" applyFont="1" applyFill="1" applyBorder="1" applyAlignment="1">
      <alignment horizontal="right" wrapText="1"/>
      <protection/>
    </xf>
    <xf numFmtId="43" fontId="34" fillId="35" borderId="10" xfId="0" applyNumberFormat="1" applyFont="1" applyFill="1" applyBorder="1" applyAlignment="1">
      <alignment horizontal="right"/>
    </xf>
    <xf numFmtId="43" fontId="10" fillId="35" borderId="10" xfId="0" applyNumberFormat="1" applyFont="1" applyFill="1" applyBorder="1" applyAlignment="1">
      <alignment horizontal="right"/>
    </xf>
    <xf numFmtId="192" fontId="10" fillId="0" borderId="10" xfId="0" applyNumberFormat="1" applyFont="1" applyBorder="1" applyAlignment="1">
      <alignment horizontal="right"/>
    </xf>
    <xf numFmtId="0" fontId="35" fillId="0" borderId="0" xfId="0" applyFont="1" applyAlignment="1">
      <alignment/>
    </xf>
    <xf numFmtId="0" fontId="35" fillId="0" borderId="10" xfId="0" applyFont="1" applyBorder="1" applyAlignment="1">
      <alignment/>
    </xf>
    <xf numFmtId="49" fontId="25" fillId="0" borderId="23" xfId="52" applyNumberFormat="1" applyFont="1" applyBorder="1" applyAlignment="1">
      <alignment horizontal="center" vertical="top" wrapText="1"/>
      <protection/>
    </xf>
    <xf numFmtId="0" fontId="27" fillId="0" borderId="24" xfId="52" applyFont="1" applyBorder="1" applyAlignment="1">
      <alignment horizontal="center" vertical="top" wrapText="1"/>
      <protection/>
    </xf>
    <xf numFmtId="0" fontId="27" fillId="0" borderId="25" xfId="52" applyFont="1" applyBorder="1" applyAlignment="1">
      <alignment horizontal="center" vertical="top" wrapText="1"/>
      <protection/>
    </xf>
    <xf numFmtId="0" fontId="25" fillId="0" borderId="23" xfId="52" applyFont="1" applyBorder="1" applyAlignment="1">
      <alignment vertical="top" wrapText="1"/>
      <protection/>
    </xf>
    <xf numFmtId="0" fontId="25" fillId="0" borderId="24" xfId="52" applyFont="1" applyBorder="1" applyAlignment="1">
      <alignment vertical="top" wrapText="1"/>
      <protection/>
    </xf>
    <xf numFmtId="0" fontId="7" fillId="0" borderId="25" xfId="52" applyFont="1" applyBorder="1" applyAlignment="1">
      <alignment vertical="top" wrapText="1"/>
      <protection/>
    </xf>
    <xf numFmtId="0" fontId="22" fillId="0" borderId="0" xfId="52" applyFont="1" applyAlignment="1">
      <alignment horizontal="center" wrapText="1"/>
      <protection/>
    </xf>
    <xf numFmtId="0" fontId="7" fillId="0" borderId="0" xfId="52" applyFont="1" applyAlignment="1">
      <alignment horizontal="center"/>
      <protection/>
    </xf>
    <xf numFmtId="0" fontId="25" fillId="0" borderId="10" xfId="52" applyFont="1" applyBorder="1" applyAlignment="1">
      <alignment vertical="top" wrapText="1"/>
      <protection/>
    </xf>
    <xf numFmtId="0" fontId="26" fillId="0" borderId="10" xfId="52" applyFont="1" applyBorder="1" applyAlignment="1">
      <alignment horizontal="center" vertical="top" wrapText="1"/>
      <protection/>
    </xf>
    <xf numFmtId="0" fontId="27" fillId="0" borderId="10" xfId="52" applyFont="1" applyBorder="1" applyAlignment="1">
      <alignment vertical="top" wrapText="1"/>
      <protection/>
    </xf>
    <xf numFmtId="191" fontId="25" fillId="0" borderId="23" xfId="52" applyNumberFormat="1" applyFont="1" applyBorder="1" applyAlignment="1">
      <alignment vertical="top" wrapText="1"/>
      <protection/>
    </xf>
    <xf numFmtId="191" fontId="25" fillId="0" borderId="24" xfId="52" applyNumberFormat="1" applyFont="1" applyBorder="1" applyAlignment="1">
      <alignment vertical="top" wrapText="1"/>
      <protection/>
    </xf>
    <xf numFmtId="191" fontId="7" fillId="0" borderId="25" xfId="52" applyNumberFormat="1" applyFont="1" applyBorder="1" applyAlignment="1">
      <alignment vertical="top" wrapText="1"/>
      <protection/>
    </xf>
    <xf numFmtId="49" fontId="25" fillId="0" borderId="23" xfId="52" applyNumberFormat="1" applyFont="1" applyBorder="1" applyAlignment="1">
      <alignment horizontal="center" vertical="top"/>
      <protection/>
    </xf>
    <xf numFmtId="0" fontId="27" fillId="0" borderId="24" xfId="52" applyFont="1" applyBorder="1" applyAlignment="1">
      <alignment horizontal="center" vertical="top"/>
      <protection/>
    </xf>
    <xf numFmtId="0" fontId="27" fillId="0" borderId="25" xfId="52" applyFont="1" applyBorder="1" applyAlignment="1">
      <alignment horizontal="center" vertical="top"/>
      <protection/>
    </xf>
    <xf numFmtId="49" fontId="25" fillId="0" borderId="23" xfId="52" applyNumberFormat="1" applyFont="1" applyBorder="1" applyAlignment="1">
      <alignment horizontal="left" vertical="center" wrapText="1"/>
      <protection/>
    </xf>
    <xf numFmtId="49" fontId="25" fillId="0" borderId="24" xfId="52" applyNumberFormat="1" applyFont="1" applyBorder="1" applyAlignment="1">
      <alignment horizontal="left" vertical="center" wrapText="1"/>
      <protection/>
    </xf>
    <xf numFmtId="49" fontId="25" fillId="0" borderId="25" xfId="52" applyNumberFormat="1" applyFont="1" applyBorder="1" applyAlignment="1">
      <alignment horizontal="left" vertical="center" wrapText="1"/>
      <protection/>
    </xf>
    <xf numFmtId="49" fontId="25" fillId="0" borderId="24" xfId="52" applyNumberFormat="1" applyFont="1" applyBorder="1" applyAlignment="1">
      <alignment horizontal="center" vertical="top" wrapText="1"/>
      <protection/>
    </xf>
    <xf numFmtId="49" fontId="25" fillId="0" borderId="25" xfId="52" applyNumberFormat="1" applyFont="1" applyBorder="1" applyAlignment="1">
      <alignment horizontal="center" vertical="top" wrapText="1"/>
      <protection/>
    </xf>
    <xf numFmtId="0" fontId="25" fillId="36" borderId="10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25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9" fillId="0" borderId="0" xfId="0" applyFont="1" applyBorder="1" applyAlignment="1">
      <alignment horizontal="right" vertical="top"/>
    </xf>
    <xf numFmtId="0" fontId="12" fillId="0" borderId="0" xfId="0" applyFont="1" applyBorder="1" applyAlignment="1">
      <alignment/>
    </xf>
    <xf numFmtId="0" fontId="25" fillId="0" borderId="10" xfId="0" applyFont="1" applyBorder="1" applyAlignment="1">
      <alignment horizontal="center" vertical="center"/>
    </xf>
    <xf numFmtId="0" fontId="29" fillId="0" borderId="0" xfId="0" applyFont="1" applyAlignment="1">
      <alignment horizontal="left" wrapText="1"/>
    </xf>
    <xf numFmtId="0" fontId="25" fillId="36" borderId="10" xfId="0" applyFont="1" applyFill="1" applyBorder="1" applyAlignment="1">
      <alignment horizontal="center" vertical="center"/>
    </xf>
    <xf numFmtId="0" fontId="24" fillId="35" borderId="26" xfId="53" applyNumberFormat="1" applyFont="1" applyFill="1" applyBorder="1" applyAlignment="1" applyProtection="1">
      <alignment horizontal="center" vertical="top" wrapText="1"/>
      <protection locked="0"/>
    </xf>
    <xf numFmtId="0" fontId="24" fillId="35" borderId="27" xfId="53" applyNumberFormat="1" applyFont="1" applyFill="1" applyBorder="1" applyAlignment="1" applyProtection="1">
      <alignment horizontal="center" vertical="top" wrapText="1"/>
      <protection locked="0"/>
    </xf>
    <xf numFmtId="49" fontId="24" fillId="34" borderId="13" xfId="53" applyNumberFormat="1" applyFont="1" applyFill="1" applyBorder="1" applyAlignment="1" applyProtection="1">
      <alignment horizontal="left" vertical="center" wrapText="1"/>
      <protection locked="0"/>
    </xf>
    <xf numFmtId="49" fontId="24" fillId="34" borderId="28" xfId="53" applyNumberFormat="1" applyFont="1" applyFill="1" applyBorder="1" applyAlignment="1" applyProtection="1">
      <alignment horizontal="left" vertical="center" wrapText="1"/>
      <protection locked="0"/>
    </xf>
    <xf numFmtId="43" fontId="24" fillId="34" borderId="14" xfId="53" applyNumberFormat="1" applyFont="1" applyFill="1" applyBorder="1" applyAlignment="1" applyProtection="1">
      <alignment horizontal="right" vertical="center" wrapText="1"/>
      <protection locked="0"/>
    </xf>
    <xf numFmtId="49" fontId="23" fillId="34" borderId="13" xfId="53" applyNumberFormat="1" applyFont="1" applyFill="1" applyBorder="1" applyAlignment="1" applyProtection="1">
      <alignment horizontal="left" vertical="center" wrapText="1"/>
      <protection locked="0"/>
    </xf>
    <xf numFmtId="49" fontId="23" fillId="34" borderId="28" xfId="53" applyNumberFormat="1" applyFont="1" applyFill="1" applyBorder="1" applyAlignment="1" applyProtection="1">
      <alignment horizontal="left" vertical="center" wrapText="1"/>
      <protection locked="0"/>
    </xf>
    <xf numFmtId="43" fontId="23" fillId="34" borderId="14" xfId="53" applyNumberFormat="1" applyFont="1" applyFill="1" applyBorder="1" applyAlignment="1" applyProtection="1">
      <alignment horizontal="right" vertical="center" wrapText="1"/>
      <protection locked="0"/>
    </xf>
    <xf numFmtId="49" fontId="24" fillId="34" borderId="26" xfId="53" applyNumberFormat="1" applyFont="1" applyFill="1" applyBorder="1" applyAlignment="1" applyProtection="1">
      <alignment horizontal="center" vertical="top" wrapText="1"/>
      <protection locked="0"/>
    </xf>
    <xf numFmtId="49" fontId="24" fillId="34" borderId="15" xfId="53" applyNumberFormat="1" applyFont="1" applyFill="1" applyBorder="1" applyAlignment="1" applyProtection="1">
      <alignment horizontal="center" vertical="top" wrapText="1"/>
      <protection locked="0"/>
    </xf>
    <xf numFmtId="49" fontId="24" fillId="34" borderId="14" xfId="53" applyNumberFormat="1" applyFont="1" applyFill="1" applyBorder="1" applyAlignment="1" applyProtection="1">
      <alignment horizontal="left" vertical="center" wrapText="1"/>
      <protection locked="0"/>
    </xf>
    <xf numFmtId="49" fontId="23" fillId="34" borderId="14" xfId="53" applyNumberFormat="1" applyFont="1" applyFill="1" applyBorder="1" applyAlignment="1" applyProtection="1">
      <alignment horizontal="left" vertical="center" wrapText="1"/>
      <protection locked="0"/>
    </xf>
    <xf numFmtId="0" fontId="23" fillId="35" borderId="26" xfId="53" applyNumberFormat="1" applyFont="1" applyFill="1" applyBorder="1" applyAlignment="1" applyProtection="1">
      <alignment horizontal="center" vertical="top" wrapText="1"/>
      <protection locked="0"/>
    </xf>
    <xf numFmtId="0" fontId="23" fillId="35" borderId="27" xfId="53" applyNumberFormat="1" applyFont="1" applyFill="1" applyBorder="1" applyAlignment="1" applyProtection="1">
      <alignment horizontal="center" vertical="top" wrapText="1"/>
      <protection locked="0"/>
    </xf>
    <xf numFmtId="0" fontId="13" fillId="0" borderId="0" xfId="53" applyNumberFormat="1" applyFont="1" applyFill="1" applyBorder="1" applyAlignment="1" applyProtection="1">
      <alignment horizontal="left"/>
      <protection locked="0"/>
    </xf>
    <xf numFmtId="49" fontId="24" fillId="34" borderId="29" xfId="53" applyNumberFormat="1" applyFont="1" applyFill="1" applyBorder="1" applyAlignment="1" applyProtection="1">
      <alignment horizontal="center" vertical="center" wrapText="1"/>
      <protection locked="0"/>
    </xf>
    <xf numFmtId="49" fontId="24" fillId="34" borderId="16" xfId="53" applyNumberFormat="1" applyFont="1" applyFill="1" applyBorder="1" applyAlignment="1" applyProtection="1">
      <alignment horizontal="center" vertical="center" wrapText="1"/>
      <protection locked="0"/>
    </xf>
    <xf numFmtId="43" fontId="24" fillId="34" borderId="30" xfId="53" applyNumberFormat="1" applyFont="1" applyFill="1" applyBorder="1" applyAlignment="1" applyProtection="1">
      <alignment horizontal="right" vertical="center" wrapText="1"/>
      <protection locked="0"/>
    </xf>
    <xf numFmtId="43" fontId="24" fillId="34" borderId="31" xfId="53" applyNumberFormat="1" applyFont="1" applyFill="1" applyBorder="1" applyAlignment="1" applyProtection="1">
      <alignment horizontal="right" vertical="center" wrapText="1"/>
      <protection locked="0"/>
    </xf>
    <xf numFmtId="49" fontId="28" fillId="34" borderId="14" xfId="0" applyNumberFormat="1" applyFont="1" applyFill="1" applyBorder="1" applyAlignment="1" applyProtection="1">
      <alignment horizontal="left" vertical="center" wrapText="1"/>
      <protection locked="0"/>
    </xf>
    <xf numFmtId="43" fontId="23" fillId="34" borderId="13" xfId="53" applyNumberFormat="1" applyFont="1" applyFill="1" applyBorder="1" applyAlignment="1" applyProtection="1">
      <alignment horizontal="center" vertical="center" wrapText="1"/>
      <protection locked="0"/>
    </xf>
    <xf numFmtId="43" fontId="23" fillId="34" borderId="28" xfId="53" applyNumberFormat="1" applyFont="1" applyFill="1" applyBorder="1" applyAlignment="1" applyProtection="1">
      <alignment horizontal="center" vertical="center" wrapText="1"/>
      <protection locked="0"/>
    </xf>
    <xf numFmtId="43" fontId="23" fillId="34" borderId="13" xfId="53" applyNumberFormat="1" applyFont="1" applyFill="1" applyBorder="1" applyAlignment="1" applyProtection="1">
      <alignment horizontal="right" vertical="center" wrapText="1"/>
      <protection locked="0"/>
    </xf>
    <xf numFmtId="43" fontId="23" fillId="34" borderId="28" xfId="53" applyNumberFormat="1" applyFont="1" applyFill="1" applyBorder="1" applyAlignment="1" applyProtection="1">
      <alignment horizontal="right" vertical="center" wrapText="1"/>
      <protection locked="0"/>
    </xf>
    <xf numFmtId="43" fontId="24" fillId="34" borderId="13" xfId="53" applyNumberFormat="1" applyFont="1" applyFill="1" applyBorder="1" applyAlignment="1" applyProtection="1">
      <alignment horizontal="right" vertical="center" wrapText="1"/>
      <protection locked="0"/>
    </xf>
    <xf numFmtId="43" fontId="24" fillId="34" borderId="28" xfId="53" applyNumberFormat="1" applyFont="1" applyFill="1" applyBorder="1" applyAlignment="1" applyProtection="1">
      <alignment horizontal="right" vertical="center" wrapText="1"/>
      <protection locked="0"/>
    </xf>
    <xf numFmtId="49" fontId="23" fillId="34" borderId="13" xfId="53" applyNumberFormat="1" applyFont="1" applyFill="1" applyBorder="1" applyAlignment="1" applyProtection="1">
      <alignment vertical="center" wrapText="1"/>
      <protection locked="0"/>
    </xf>
    <xf numFmtId="49" fontId="23" fillId="34" borderId="28" xfId="53" applyNumberFormat="1" applyFont="1" applyFill="1" applyBorder="1" applyAlignment="1" applyProtection="1">
      <alignment vertical="center" wrapText="1"/>
      <protection locked="0"/>
    </xf>
    <xf numFmtId="49" fontId="23" fillId="34" borderId="14" xfId="53" applyNumberFormat="1" applyFont="1" applyFill="1" applyBorder="1" applyAlignment="1" applyProtection="1">
      <alignment horizontal="center" vertical="center" wrapText="1"/>
      <protection locked="0"/>
    </xf>
    <xf numFmtId="49" fontId="23" fillId="34" borderId="16" xfId="53" applyNumberFormat="1" applyFont="1" applyFill="1" applyBorder="1" applyAlignment="1" applyProtection="1">
      <alignment horizontal="center" vertical="center" wrapText="1"/>
      <protection locked="0"/>
    </xf>
    <xf numFmtId="49" fontId="23" fillId="34" borderId="32" xfId="53" applyNumberFormat="1" applyFont="1" applyFill="1" applyBorder="1" applyAlignment="1" applyProtection="1">
      <alignment horizontal="center" vertical="center" wrapText="1"/>
      <protection locked="0"/>
    </xf>
    <xf numFmtId="49" fontId="23" fillId="34" borderId="18" xfId="53" applyNumberFormat="1" applyFont="1" applyFill="1" applyBorder="1" applyAlignment="1" applyProtection="1">
      <alignment horizontal="center" vertical="center" wrapText="1"/>
      <protection locked="0"/>
    </xf>
    <xf numFmtId="49" fontId="24" fillId="34" borderId="21" xfId="53" applyNumberFormat="1" applyFont="1" applyFill="1" applyBorder="1" applyAlignment="1" applyProtection="1">
      <alignment horizontal="left" vertical="center" wrapText="1"/>
      <protection locked="0"/>
    </xf>
    <xf numFmtId="49" fontId="23" fillId="34" borderId="33" xfId="53" applyNumberFormat="1" applyFont="1" applyFill="1" applyBorder="1" applyAlignment="1" applyProtection="1">
      <alignment horizontal="center" vertical="center" wrapText="1"/>
      <protection locked="0"/>
    </xf>
    <xf numFmtId="49" fontId="23" fillId="34" borderId="34" xfId="53" applyNumberFormat="1" applyFont="1" applyFill="1" applyBorder="1" applyAlignment="1" applyProtection="1">
      <alignment horizontal="center" vertical="center" wrapText="1"/>
      <protection locked="0"/>
    </xf>
    <xf numFmtId="49" fontId="23" fillId="34" borderId="35" xfId="53" applyNumberFormat="1" applyFont="1" applyFill="1" applyBorder="1" applyAlignment="1" applyProtection="1">
      <alignment horizontal="center" vertical="center" wrapText="1"/>
      <protection locked="0"/>
    </xf>
    <xf numFmtId="49" fontId="23" fillId="34" borderId="13" xfId="53" applyNumberFormat="1" applyFont="1" applyFill="1" applyBorder="1" applyAlignment="1" applyProtection="1">
      <alignment horizontal="center" vertical="center" wrapText="1"/>
      <protection locked="0"/>
    </xf>
    <xf numFmtId="49" fontId="23" fillId="34" borderId="11" xfId="53" applyNumberFormat="1" applyFont="1" applyFill="1" applyBorder="1" applyAlignment="1" applyProtection="1">
      <alignment horizontal="center" vertical="center" wrapText="1"/>
      <protection locked="0"/>
    </xf>
    <xf numFmtId="49" fontId="23" fillId="34" borderId="36" xfId="53" applyNumberFormat="1" applyFont="1" applyFill="1" applyBorder="1" applyAlignment="1" applyProtection="1">
      <alignment horizontal="center" vertical="center" wrapText="1"/>
      <protection locked="0"/>
    </xf>
    <xf numFmtId="49" fontId="23" fillId="34" borderId="30" xfId="53" applyNumberFormat="1" applyFont="1" applyFill="1" applyBorder="1" applyAlignment="1" applyProtection="1">
      <alignment horizontal="center" vertical="center" wrapText="1"/>
      <protection locked="0"/>
    </xf>
    <xf numFmtId="0" fontId="23" fillId="35" borderId="15" xfId="53" applyNumberFormat="1" applyFont="1" applyFill="1" applyBorder="1" applyAlignment="1" applyProtection="1">
      <alignment horizontal="center" vertical="top" wrapText="1"/>
      <protection locked="0"/>
    </xf>
    <xf numFmtId="49" fontId="23" fillId="34" borderId="37" xfId="53" applyNumberFormat="1" applyFont="1" applyFill="1" applyBorder="1" applyAlignment="1" applyProtection="1">
      <alignment horizontal="center" vertical="center" wrapText="1"/>
      <protection locked="0"/>
    </xf>
    <xf numFmtId="49" fontId="23" fillId="34" borderId="38" xfId="53" applyNumberFormat="1" applyFont="1" applyFill="1" applyBorder="1" applyAlignment="1" applyProtection="1">
      <alignment horizontal="center" vertical="center" wrapText="1"/>
      <protection locked="0"/>
    </xf>
    <xf numFmtId="49" fontId="23" fillId="34" borderId="29" xfId="53" applyNumberFormat="1" applyFont="1" applyFill="1" applyBorder="1" applyAlignment="1" applyProtection="1">
      <alignment horizontal="center" vertical="center" wrapText="1"/>
      <protection locked="0"/>
    </xf>
    <xf numFmtId="43" fontId="24" fillId="34" borderId="21" xfId="53" applyNumberFormat="1" applyFont="1" applyFill="1" applyBorder="1" applyAlignment="1" applyProtection="1">
      <alignment horizontal="right" vertical="center" wrapText="1"/>
      <protection locked="0"/>
    </xf>
    <xf numFmtId="0" fontId="9" fillId="0" borderId="0" xfId="53" applyNumberFormat="1" applyFont="1" applyFill="1" applyBorder="1" applyAlignment="1" applyProtection="1">
      <alignment horizontal="left"/>
      <protection locked="0"/>
    </xf>
    <xf numFmtId="0" fontId="7" fillId="0" borderId="0" xfId="53" applyNumberFormat="1" applyFont="1" applyFill="1" applyBorder="1" applyAlignment="1" applyProtection="1">
      <alignment horizontal="left"/>
      <protection locked="0"/>
    </xf>
    <xf numFmtId="0" fontId="16" fillId="0" borderId="39" xfId="53" applyNumberFormat="1" applyFont="1" applyFill="1" applyBorder="1" applyAlignment="1" applyProtection="1">
      <alignment horizontal="right"/>
      <protection locked="0"/>
    </xf>
    <xf numFmtId="0" fontId="22" fillId="0" borderId="0" xfId="53" applyNumberFormat="1" applyFont="1" applyFill="1" applyBorder="1" applyAlignment="1" applyProtection="1">
      <alignment horizontal="center"/>
      <protection locked="0"/>
    </xf>
    <xf numFmtId="0" fontId="22" fillId="0" borderId="0" xfId="53" applyNumberFormat="1" applyFont="1" applyFill="1" applyBorder="1" applyAlignment="1" applyProtection="1">
      <alignment horizontal="left"/>
      <protection locked="0"/>
    </xf>
    <xf numFmtId="49" fontId="24" fillId="34" borderId="40" xfId="53" applyNumberFormat="1" applyFont="1" applyFill="1" applyBorder="1" applyAlignment="1" applyProtection="1">
      <alignment horizontal="center" vertical="top" wrapText="1"/>
      <protection locked="0"/>
    </xf>
    <xf numFmtId="49" fontId="23" fillId="34" borderId="41" xfId="53" applyNumberFormat="1" applyFont="1" applyFill="1" applyBorder="1" applyAlignment="1" applyProtection="1">
      <alignment horizontal="center" vertical="center" wrapText="1"/>
      <protection locked="0"/>
    </xf>
    <xf numFmtId="49" fontId="23" fillId="34" borderId="42" xfId="53" applyNumberFormat="1" applyFont="1" applyFill="1" applyBorder="1" applyAlignment="1" applyProtection="1">
      <alignment horizontal="center" vertical="center" wrapText="1"/>
      <protection locked="0"/>
    </xf>
    <xf numFmtId="49" fontId="23" fillId="34" borderId="43" xfId="53" applyNumberFormat="1" applyFont="1" applyFill="1" applyBorder="1" applyAlignment="1" applyProtection="1">
      <alignment horizontal="center" vertical="center" wrapText="1"/>
      <protection locked="0"/>
    </xf>
    <xf numFmtId="49" fontId="23" fillId="34" borderId="44" xfId="53" applyNumberFormat="1" applyFont="1" applyFill="1" applyBorder="1" applyAlignment="1" applyProtection="1">
      <alignment horizontal="center" vertical="center" wrapText="1"/>
      <protection locked="0"/>
    </xf>
    <xf numFmtId="49" fontId="23" fillId="34" borderId="45" xfId="53" applyNumberFormat="1" applyFont="1" applyFill="1" applyBorder="1" applyAlignment="1" applyProtection="1">
      <alignment horizontal="center" vertical="center" wrapText="1"/>
      <protection locked="0"/>
    </xf>
    <xf numFmtId="0" fontId="20" fillId="35" borderId="46" xfId="53" applyNumberFormat="1" applyFont="1" applyFill="1" applyBorder="1" applyAlignment="1" applyProtection="1">
      <alignment horizontal="center" vertical="center" wrapText="1"/>
      <protection locked="0"/>
    </xf>
    <xf numFmtId="0" fontId="20" fillId="35" borderId="19" xfId="53" applyNumberFormat="1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Alignment="1">
      <alignment/>
    </xf>
    <xf numFmtId="0" fontId="0" fillId="0" borderId="0" xfId="0" applyFont="1" applyAlignment="1">
      <alignment/>
    </xf>
    <xf numFmtId="0" fontId="32" fillId="0" borderId="0" xfId="0" applyFont="1" applyAlignment="1">
      <alignment horizontal="center" wrapText="1"/>
    </xf>
    <xf numFmtId="0" fontId="0" fillId="0" borderId="0" xfId="0" applyFont="1" applyBorder="1" applyAlignment="1">
      <alignment wrapText="1"/>
    </xf>
    <xf numFmtId="0" fontId="9" fillId="0" borderId="47" xfId="0" applyFont="1" applyBorder="1" applyAlignment="1">
      <alignment horizontal="right" wrapText="1"/>
    </xf>
    <xf numFmtId="43" fontId="35" fillId="0" borderId="10" xfId="56" applyNumberFormat="1" applyFont="1" applyBorder="1" applyAlignment="1">
      <alignment wrapText="1"/>
      <protection/>
    </xf>
    <xf numFmtId="0" fontId="2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5" fillId="0" borderId="10" xfId="56" applyFont="1" applyBorder="1" applyAlignment="1">
      <alignment wrapText="1"/>
      <protection/>
    </xf>
  </cellXfs>
  <cellStyles count="54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3" xfId="53"/>
    <cellStyle name="Normalny_1.2" xfId="54"/>
    <cellStyle name="Normalny_1.2 2" xfId="55"/>
    <cellStyle name="Normalny_załączniki do projektu budżetu 2006_2" xfId="56"/>
    <cellStyle name="Obliczenia" xfId="57"/>
    <cellStyle name="Followed Hyperlink" xfId="58"/>
    <cellStyle name="Percent" xfId="59"/>
    <cellStyle name="Suma" xfId="60"/>
    <cellStyle name="Tekst objaśnienia" xfId="61"/>
    <cellStyle name="Tekst ostrzeżenia" xfId="62"/>
    <cellStyle name="Tytuł" xfId="63"/>
    <cellStyle name="Uwaga" xfId="64"/>
    <cellStyle name="Currency" xfId="65"/>
    <cellStyle name="Currency [0]" xfId="66"/>
    <cellStyle name="Złe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G169"/>
  <sheetViews>
    <sheetView workbookViewId="0" topLeftCell="A1">
      <selection activeCell="K25" sqref="K25"/>
    </sheetView>
  </sheetViews>
  <sheetFormatPr defaultColWidth="9.00390625" defaultRowHeight="12.75"/>
  <cols>
    <col min="1" max="4" width="9.125" style="10" customWidth="1"/>
    <col min="5" max="5" width="17.125" style="10" customWidth="1"/>
    <col min="6" max="6" width="15.375" style="10" customWidth="1"/>
    <col min="7" max="7" width="11.125" style="10" customWidth="1"/>
    <col min="8" max="16384" width="9.125" style="10" customWidth="1"/>
  </cols>
  <sheetData>
    <row r="1" spans="1:7" ht="12.75">
      <c r="A1" s="11"/>
      <c r="B1" s="24"/>
      <c r="C1" s="25"/>
      <c r="D1" s="26"/>
      <c r="E1" s="25"/>
      <c r="F1" s="27"/>
      <c r="G1" s="27"/>
    </row>
    <row r="2" spans="1:7" ht="13.5">
      <c r="A2" s="11"/>
      <c r="B2" s="127" t="s">
        <v>336</v>
      </c>
      <c r="C2" s="128"/>
      <c r="D2" s="128"/>
      <c r="E2" s="128"/>
      <c r="F2" s="128"/>
      <c r="G2" s="128"/>
    </row>
    <row r="3" spans="1:7" ht="15.75">
      <c r="A3" s="11"/>
      <c r="B3" s="52"/>
      <c r="C3" s="53"/>
      <c r="D3" s="53"/>
      <c r="E3" s="53"/>
      <c r="F3" s="53"/>
      <c r="G3" s="53"/>
    </row>
    <row r="4" spans="1:7" ht="15.75">
      <c r="A4" s="11"/>
      <c r="B4" s="41" t="s">
        <v>145</v>
      </c>
      <c r="C4" s="25"/>
      <c r="D4" s="26"/>
      <c r="E4" s="42"/>
      <c r="F4" s="42"/>
      <c r="G4" s="42"/>
    </row>
    <row r="5" spans="1:7" ht="15.75">
      <c r="A5" s="11"/>
      <c r="B5" s="41"/>
      <c r="C5" s="25"/>
      <c r="D5" s="26"/>
      <c r="E5" s="42"/>
      <c r="F5" s="42"/>
      <c r="G5" s="42"/>
    </row>
    <row r="6" spans="1:7" ht="25.5">
      <c r="A6" s="11"/>
      <c r="B6" s="54" t="s">
        <v>144</v>
      </c>
      <c r="C6" s="54" t="s">
        <v>143</v>
      </c>
      <c r="D6" s="55" t="s">
        <v>142</v>
      </c>
      <c r="E6" s="56" t="s">
        <v>141</v>
      </c>
      <c r="F6" s="56" t="s">
        <v>335</v>
      </c>
      <c r="G6" s="56" t="s">
        <v>140</v>
      </c>
    </row>
    <row r="7" spans="1:7" ht="12.75">
      <c r="A7" s="11"/>
      <c r="B7" s="57">
        <v>1</v>
      </c>
      <c r="C7" s="57">
        <v>2</v>
      </c>
      <c r="D7" s="58">
        <v>3</v>
      </c>
      <c r="E7" s="59">
        <v>4</v>
      </c>
      <c r="F7" s="59">
        <v>5</v>
      </c>
      <c r="G7" s="59">
        <v>6</v>
      </c>
    </row>
    <row r="8" spans="1:7" ht="12.75">
      <c r="A8" s="11"/>
      <c r="B8" s="129" t="s">
        <v>139</v>
      </c>
      <c r="C8" s="129"/>
      <c r="D8" s="129"/>
      <c r="E8" s="60"/>
      <c r="F8" s="60"/>
      <c r="G8" s="60"/>
    </row>
    <row r="9" spans="1:7" ht="12.75">
      <c r="A9" s="11"/>
      <c r="B9" s="13" t="s">
        <v>92</v>
      </c>
      <c r="C9" s="13" t="s">
        <v>91</v>
      </c>
      <c r="D9" s="61" t="s">
        <v>114</v>
      </c>
      <c r="E9" s="62">
        <v>47630</v>
      </c>
      <c r="F9" s="62">
        <v>40823.01</v>
      </c>
      <c r="G9" s="62">
        <f>SUM(F9/E9)*100</f>
        <v>85.70860802015537</v>
      </c>
    </row>
    <row r="10" spans="1:7" ht="12.75">
      <c r="A10" s="11"/>
      <c r="B10" s="13" t="s">
        <v>76</v>
      </c>
      <c r="C10" s="13" t="s">
        <v>77</v>
      </c>
      <c r="D10" s="61" t="s">
        <v>124</v>
      </c>
      <c r="E10" s="62">
        <v>0</v>
      </c>
      <c r="F10" s="62">
        <v>534.55</v>
      </c>
      <c r="G10" s="62">
        <v>0</v>
      </c>
    </row>
    <row r="11" spans="1:7" ht="12.75">
      <c r="A11" s="11"/>
      <c r="B11" s="13"/>
      <c r="C11" s="13"/>
      <c r="D11" s="61" t="s">
        <v>113</v>
      </c>
      <c r="E11" s="62">
        <v>12080</v>
      </c>
      <c r="F11" s="62">
        <v>12311.61</v>
      </c>
      <c r="G11" s="62">
        <f>SUM(F11/E11)*100</f>
        <v>101.91730132450331</v>
      </c>
    </row>
    <row r="12" spans="1:7" ht="12.75">
      <c r="A12" s="11"/>
      <c r="B12" s="13"/>
      <c r="C12" s="13" t="s">
        <v>280</v>
      </c>
      <c r="D12" s="61" t="s">
        <v>291</v>
      </c>
      <c r="E12" s="62">
        <v>0</v>
      </c>
      <c r="F12" s="62">
        <v>8414.74</v>
      </c>
      <c r="G12" s="62">
        <v>0</v>
      </c>
    </row>
    <row r="13" spans="1:7" ht="12.75">
      <c r="A13" s="11"/>
      <c r="B13" s="13"/>
      <c r="C13" s="13"/>
      <c r="D13" s="61" t="s">
        <v>292</v>
      </c>
      <c r="E13" s="62">
        <v>0</v>
      </c>
      <c r="F13" s="62">
        <v>999.42</v>
      </c>
      <c r="G13" s="62">
        <v>0</v>
      </c>
    </row>
    <row r="14" spans="1:7" ht="12.75">
      <c r="A14" s="11"/>
      <c r="B14" s="13"/>
      <c r="C14" s="13"/>
      <c r="D14" s="61" t="s">
        <v>113</v>
      </c>
      <c r="E14" s="62">
        <v>0</v>
      </c>
      <c r="F14" s="62">
        <v>38.47</v>
      </c>
      <c r="G14" s="62">
        <v>0</v>
      </c>
    </row>
    <row r="15" spans="1:7" ht="12.75">
      <c r="A15" s="11"/>
      <c r="B15" s="13" t="s">
        <v>90</v>
      </c>
      <c r="C15" s="13" t="s">
        <v>89</v>
      </c>
      <c r="D15" s="61" t="s">
        <v>138</v>
      </c>
      <c r="E15" s="62">
        <v>0</v>
      </c>
      <c r="F15" s="62">
        <v>9584.98</v>
      </c>
      <c r="G15" s="62">
        <v>0</v>
      </c>
    </row>
    <row r="16" spans="1:7" ht="12.75">
      <c r="A16" s="11"/>
      <c r="B16" s="13"/>
      <c r="C16" s="13"/>
      <c r="D16" s="61" t="s">
        <v>293</v>
      </c>
      <c r="E16" s="62">
        <v>0</v>
      </c>
      <c r="F16" s="62">
        <v>522.75</v>
      </c>
      <c r="G16" s="62">
        <v>0</v>
      </c>
    </row>
    <row r="17" spans="1:7" ht="12.75">
      <c r="A17" s="11"/>
      <c r="B17" s="13"/>
      <c r="C17" s="13"/>
      <c r="D17" s="61" t="s">
        <v>116</v>
      </c>
      <c r="E17" s="62">
        <v>330800</v>
      </c>
      <c r="F17" s="62">
        <v>337275.43</v>
      </c>
      <c r="G17" s="62">
        <f>SUM(F17/E17)*100</f>
        <v>101.95750604594922</v>
      </c>
    </row>
    <row r="18" spans="1:7" ht="12.75">
      <c r="A18" s="11"/>
      <c r="B18" s="13"/>
      <c r="C18" s="13"/>
      <c r="D18" s="61" t="s">
        <v>352</v>
      </c>
      <c r="E18" s="62">
        <v>0</v>
      </c>
      <c r="F18" s="62">
        <v>10529.22</v>
      </c>
      <c r="G18" s="62">
        <v>0</v>
      </c>
    </row>
    <row r="19" spans="1:7" ht="12.75">
      <c r="A19" s="11"/>
      <c r="B19" s="13"/>
      <c r="C19" s="13"/>
      <c r="D19" s="61" t="s">
        <v>353</v>
      </c>
      <c r="E19" s="62">
        <v>0</v>
      </c>
      <c r="F19" s="62">
        <v>752.76</v>
      </c>
      <c r="G19" s="62">
        <v>0</v>
      </c>
    </row>
    <row r="20" spans="1:7" ht="12.75">
      <c r="A20" s="11"/>
      <c r="B20" s="13"/>
      <c r="C20" s="13"/>
      <c r="D20" s="61" t="s">
        <v>113</v>
      </c>
      <c r="E20" s="62">
        <v>0</v>
      </c>
      <c r="F20" s="62">
        <v>554.52</v>
      </c>
      <c r="G20" s="62">
        <v>0</v>
      </c>
    </row>
    <row r="21" spans="1:7" ht="12.75">
      <c r="A21" s="11"/>
      <c r="B21" s="13"/>
      <c r="C21" s="13"/>
      <c r="D21" s="61" t="s">
        <v>120</v>
      </c>
      <c r="E21" s="62">
        <v>95000</v>
      </c>
      <c r="F21" s="62">
        <v>205777.95</v>
      </c>
      <c r="G21" s="62">
        <f>SUM(F21/E21)*100</f>
        <v>216.60836842105263</v>
      </c>
    </row>
    <row r="22" spans="1:7" ht="12.75">
      <c r="A22" s="11"/>
      <c r="B22" s="13" t="s">
        <v>88</v>
      </c>
      <c r="C22" s="13" t="s">
        <v>217</v>
      </c>
      <c r="D22" s="61" t="s">
        <v>108</v>
      </c>
      <c r="E22" s="62">
        <v>340000</v>
      </c>
      <c r="F22" s="62">
        <v>404770.32</v>
      </c>
      <c r="G22" s="63">
        <f>SUM(F22/E22)*100</f>
        <v>119.05009411764706</v>
      </c>
    </row>
    <row r="23" spans="1:7" ht="12.75">
      <c r="A23" s="11"/>
      <c r="B23" s="13"/>
      <c r="C23" s="13"/>
      <c r="D23" s="61" t="s">
        <v>110</v>
      </c>
      <c r="E23" s="62">
        <v>0</v>
      </c>
      <c r="F23" s="62">
        <v>60.95</v>
      </c>
      <c r="G23" s="62">
        <v>0</v>
      </c>
    </row>
    <row r="24" spans="1:7" ht="12.75">
      <c r="A24" s="11"/>
      <c r="B24" s="13"/>
      <c r="C24" s="13"/>
      <c r="D24" s="61" t="s">
        <v>113</v>
      </c>
      <c r="E24" s="62">
        <v>0</v>
      </c>
      <c r="F24" s="62">
        <v>17330</v>
      </c>
      <c r="G24" s="62">
        <v>0</v>
      </c>
    </row>
    <row r="25" spans="1:7" ht="12.75">
      <c r="A25" s="11"/>
      <c r="B25" s="13" t="s">
        <v>69</v>
      </c>
      <c r="C25" s="13" t="s">
        <v>137</v>
      </c>
      <c r="D25" s="61" t="s">
        <v>136</v>
      </c>
      <c r="E25" s="62">
        <v>500</v>
      </c>
      <c r="F25" s="62">
        <v>0</v>
      </c>
      <c r="G25" s="62">
        <f>SUM(F25/E25)*100</f>
        <v>0</v>
      </c>
    </row>
    <row r="26" spans="1:7" ht="12.75">
      <c r="A26" s="11"/>
      <c r="B26" s="13"/>
      <c r="C26" s="13"/>
      <c r="D26" s="61" t="s">
        <v>294</v>
      </c>
      <c r="E26" s="62">
        <v>0</v>
      </c>
      <c r="F26" s="62">
        <v>495</v>
      </c>
      <c r="G26" s="62">
        <v>0</v>
      </c>
    </row>
    <row r="27" spans="1:7" ht="12.75">
      <c r="A27" s="11"/>
      <c r="B27" s="13"/>
      <c r="C27" s="13"/>
      <c r="D27" s="61" t="s">
        <v>108</v>
      </c>
      <c r="E27" s="62">
        <v>700</v>
      </c>
      <c r="F27" s="62">
        <v>990</v>
      </c>
      <c r="G27" s="62">
        <f>SUM(F27/E27)*100</f>
        <v>141.42857142857144</v>
      </c>
    </row>
    <row r="28" spans="1:7" ht="12.75">
      <c r="A28" s="11"/>
      <c r="B28" s="13"/>
      <c r="C28" s="13"/>
      <c r="D28" s="61" t="s">
        <v>116</v>
      </c>
      <c r="E28" s="62">
        <v>116835</v>
      </c>
      <c r="F28" s="62">
        <v>204781.95</v>
      </c>
      <c r="G28" s="62">
        <f>SUM(F28/E28)*100</f>
        <v>175.27448966491207</v>
      </c>
    </row>
    <row r="29" spans="1:7" ht="12.75">
      <c r="A29" s="11"/>
      <c r="B29" s="13"/>
      <c r="C29" s="13"/>
      <c r="D29" s="61" t="s">
        <v>124</v>
      </c>
      <c r="E29" s="62">
        <v>0</v>
      </c>
      <c r="F29" s="62">
        <v>1260.16</v>
      </c>
      <c r="G29" s="62">
        <v>0</v>
      </c>
    </row>
    <row r="30" spans="1:7" ht="12.75">
      <c r="A30" s="11"/>
      <c r="B30" s="13"/>
      <c r="C30" s="13"/>
      <c r="D30" s="61" t="s">
        <v>110</v>
      </c>
      <c r="E30" s="62">
        <v>0</v>
      </c>
      <c r="F30" s="62">
        <v>131.07</v>
      </c>
      <c r="G30" s="62">
        <v>0</v>
      </c>
    </row>
    <row r="31" spans="1:7" ht="12.75">
      <c r="A31" s="11"/>
      <c r="B31" s="13"/>
      <c r="C31" s="13"/>
      <c r="D31" s="61" t="s">
        <v>113</v>
      </c>
      <c r="E31" s="62">
        <v>20000</v>
      </c>
      <c r="F31" s="62">
        <v>147182.37</v>
      </c>
      <c r="G31" s="62">
        <f>SUM(F31/E31)*100</f>
        <v>735.91185</v>
      </c>
    </row>
    <row r="32" spans="1:7" ht="12.75">
      <c r="A32" s="11"/>
      <c r="B32" s="13" t="s">
        <v>85</v>
      </c>
      <c r="C32" s="13" t="s">
        <v>86</v>
      </c>
      <c r="D32" s="61" t="s">
        <v>110</v>
      </c>
      <c r="E32" s="62">
        <v>0</v>
      </c>
      <c r="F32" s="62">
        <v>892.41</v>
      </c>
      <c r="G32" s="62">
        <v>0</v>
      </c>
    </row>
    <row r="33" spans="1:7" ht="12.75">
      <c r="A33" s="11"/>
      <c r="B33" s="13" t="s">
        <v>132</v>
      </c>
      <c r="C33" s="13" t="s">
        <v>135</v>
      </c>
      <c r="D33" s="61" t="s">
        <v>134</v>
      </c>
      <c r="E33" s="62">
        <v>848749</v>
      </c>
      <c r="F33" s="62">
        <v>1242261.01</v>
      </c>
      <c r="G33" s="62">
        <f aca="true" t="shared" si="0" ref="G33:G44">SUM(F33/E33)*100</f>
        <v>146.36376714435008</v>
      </c>
    </row>
    <row r="34" spans="1:7" ht="12.75">
      <c r="A34" s="11"/>
      <c r="B34" s="13"/>
      <c r="C34" s="13"/>
      <c r="D34" s="61" t="s">
        <v>291</v>
      </c>
      <c r="E34" s="62">
        <v>172000</v>
      </c>
      <c r="F34" s="62">
        <v>176177.17</v>
      </c>
      <c r="G34" s="62">
        <f t="shared" si="0"/>
        <v>102.42858720930232</v>
      </c>
    </row>
    <row r="35" spans="1:7" ht="12.75">
      <c r="A35" s="11"/>
      <c r="B35" s="13"/>
      <c r="C35" s="13"/>
      <c r="D35" s="61" t="s">
        <v>133</v>
      </c>
      <c r="E35" s="62">
        <v>10000</v>
      </c>
      <c r="F35" s="62">
        <v>33398</v>
      </c>
      <c r="G35" s="62">
        <f t="shared" si="0"/>
        <v>333.97999999999996</v>
      </c>
    </row>
    <row r="36" spans="1:7" ht="12.75">
      <c r="A36" s="11"/>
      <c r="B36" s="13"/>
      <c r="C36" s="13"/>
      <c r="D36" s="61" t="s">
        <v>284</v>
      </c>
      <c r="E36" s="62">
        <v>50000</v>
      </c>
      <c r="F36" s="62">
        <v>155810</v>
      </c>
      <c r="G36" s="62">
        <f t="shared" si="0"/>
        <v>311.62</v>
      </c>
    </row>
    <row r="37" spans="1:7" ht="12.75">
      <c r="A37" s="11"/>
      <c r="B37" s="13"/>
      <c r="C37" s="13"/>
      <c r="D37" s="61" t="s">
        <v>113</v>
      </c>
      <c r="E37" s="62">
        <v>15000</v>
      </c>
      <c r="F37" s="62">
        <v>7961</v>
      </c>
      <c r="G37" s="62">
        <f t="shared" si="0"/>
        <v>53.07333333333333</v>
      </c>
    </row>
    <row r="38" spans="1:7" ht="12.75">
      <c r="A38" s="11"/>
      <c r="B38" s="13"/>
      <c r="C38" s="13" t="s">
        <v>131</v>
      </c>
      <c r="D38" s="61" t="s">
        <v>130</v>
      </c>
      <c r="E38" s="62">
        <v>7626164</v>
      </c>
      <c r="F38" s="62">
        <v>7698252</v>
      </c>
      <c r="G38" s="62">
        <f t="shared" si="0"/>
        <v>100.94527209223405</v>
      </c>
    </row>
    <row r="39" spans="1:7" ht="12.75">
      <c r="A39" s="11"/>
      <c r="B39" s="13"/>
      <c r="C39" s="13"/>
      <c r="D39" s="61" t="s">
        <v>129</v>
      </c>
      <c r="E39" s="62">
        <v>512003</v>
      </c>
      <c r="F39" s="62">
        <v>746390.64</v>
      </c>
      <c r="G39" s="62">
        <f t="shared" si="0"/>
        <v>145.77856770370485</v>
      </c>
    </row>
    <row r="40" spans="1:7" ht="12.75">
      <c r="A40" s="11"/>
      <c r="B40" s="21" t="s">
        <v>128</v>
      </c>
      <c r="C40" s="21" t="s">
        <v>127</v>
      </c>
      <c r="D40" s="61" t="s">
        <v>110</v>
      </c>
      <c r="E40" s="62">
        <v>50000</v>
      </c>
      <c r="F40" s="62">
        <v>112274.81</v>
      </c>
      <c r="G40" s="62">
        <f t="shared" si="0"/>
        <v>224.54961999999998</v>
      </c>
    </row>
    <row r="41" spans="1:7" ht="12.75">
      <c r="A41" s="11"/>
      <c r="B41" s="21" t="s">
        <v>74</v>
      </c>
      <c r="C41" s="21" t="s">
        <v>313</v>
      </c>
      <c r="D41" s="61" t="s">
        <v>110</v>
      </c>
      <c r="E41" s="62">
        <v>0</v>
      </c>
      <c r="F41" s="62">
        <v>316.73</v>
      </c>
      <c r="G41" s="62">
        <v>0</v>
      </c>
    </row>
    <row r="42" spans="1:7" ht="12.75">
      <c r="A42" s="11"/>
      <c r="B42" s="21"/>
      <c r="C42" s="21"/>
      <c r="D42" s="61" t="s">
        <v>113</v>
      </c>
      <c r="E42" s="62">
        <v>74662</v>
      </c>
      <c r="F42" s="62">
        <v>67355.99</v>
      </c>
      <c r="G42" s="62">
        <f t="shared" si="0"/>
        <v>90.2145535881707</v>
      </c>
    </row>
    <row r="43" spans="1:7" ht="12.75">
      <c r="A43" s="11"/>
      <c r="B43" s="21"/>
      <c r="C43" s="21"/>
      <c r="D43" s="61" t="s">
        <v>99</v>
      </c>
      <c r="E43" s="62">
        <v>0</v>
      </c>
      <c r="F43" s="62">
        <v>2.67</v>
      </c>
      <c r="G43" s="62">
        <v>0</v>
      </c>
    </row>
    <row r="44" spans="1:7" ht="12.75">
      <c r="A44" s="11"/>
      <c r="B44" s="21"/>
      <c r="C44" s="21" t="s">
        <v>317</v>
      </c>
      <c r="D44" s="61" t="s">
        <v>113</v>
      </c>
      <c r="E44" s="62">
        <v>11050</v>
      </c>
      <c r="F44" s="62">
        <v>14947.47</v>
      </c>
      <c r="G44" s="62">
        <f t="shared" si="0"/>
        <v>135.271221719457</v>
      </c>
    </row>
    <row r="45" spans="1:7" ht="12.75">
      <c r="A45" s="11"/>
      <c r="B45" s="21"/>
      <c r="C45" s="21" t="s">
        <v>126</v>
      </c>
      <c r="D45" s="61" t="s">
        <v>295</v>
      </c>
      <c r="E45" s="62">
        <v>0</v>
      </c>
      <c r="F45" s="62">
        <v>0.43</v>
      </c>
      <c r="G45" s="62">
        <v>0</v>
      </c>
    </row>
    <row r="46" spans="1:7" ht="12.75">
      <c r="A46" s="11"/>
      <c r="B46" s="21"/>
      <c r="C46" s="21"/>
      <c r="D46" s="61" t="s">
        <v>113</v>
      </c>
      <c r="E46" s="62">
        <v>15458</v>
      </c>
      <c r="F46" s="62">
        <v>11529.86</v>
      </c>
      <c r="G46" s="62">
        <f>SUM(F46/E46)*100</f>
        <v>74.58830379091734</v>
      </c>
    </row>
    <row r="47" spans="1:7" ht="12.75">
      <c r="A47" s="11"/>
      <c r="B47" s="21"/>
      <c r="C47" s="21"/>
      <c r="D47" s="61" t="s">
        <v>99</v>
      </c>
      <c r="E47" s="62">
        <v>0</v>
      </c>
      <c r="F47" s="62">
        <v>41.78</v>
      </c>
      <c r="G47" s="62">
        <v>0</v>
      </c>
    </row>
    <row r="48" spans="1:7" ht="12.75">
      <c r="A48" s="11"/>
      <c r="B48" s="21"/>
      <c r="C48" s="21" t="s">
        <v>125</v>
      </c>
      <c r="D48" s="61" t="s">
        <v>295</v>
      </c>
      <c r="E48" s="62">
        <v>0</v>
      </c>
      <c r="F48" s="62">
        <v>5971.58</v>
      </c>
      <c r="G48" s="62">
        <v>0</v>
      </c>
    </row>
    <row r="49" spans="1:7" ht="12.75">
      <c r="A49" s="11"/>
      <c r="B49" s="13"/>
      <c r="C49" s="13"/>
      <c r="D49" s="61" t="s">
        <v>113</v>
      </c>
      <c r="E49" s="62">
        <v>39853</v>
      </c>
      <c r="F49" s="62">
        <v>25896.97</v>
      </c>
      <c r="G49" s="62">
        <f>SUM(F49/E49)*100</f>
        <v>64.98123102401325</v>
      </c>
    </row>
    <row r="50" spans="1:7" ht="12.75">
      <c r="A50" s="11"/>
      <c r="B50" s="13"/>
      <c r="C50" s="13" t="s">
        <v>183</v>
      </c>
      <c r="D50" s="61" t="s">
        <v>113</v>
      </c>
      <c r="E50" s="62">
        <v>3800</v>
      </c>
      <c r="F50" s="62">
        <v>3800</v>
      </c>
      <c r="G50" s="62">
        <f>SUM(F50/E50)*100</f>
        <v>100</v>
      </c>
    </row>
    <row r="51" spans="1:7" ht="12.75">
      <c r="A51" s="11"/>
      <c r="B51" s="13"/>
      <c r="C51" s="13" t="s">
        <v>123</v>
      </c>
      <c r="D51" s="61" t="s">
        <v>113</v>
      </c>
      <c r="E51" s="62">
        <v>12594</v>
      </c>
      <c r="F51" s="62">
        <v>13318.59</v>
      </c>
      <c r="G51" s="62">
        <f>SUM(F51/E51)*100</f>
        <v>105.75345402572654</v>
      </c>
    </row>
    <row r="52" spans="1:7" ht="12.75">
      <c r="A52" s="11"/>
      <c r="B52" s="13"/>
      <c r="C52" s="13" t="s">
        <v>73</v>
      </c>
      <c r="D52" s="61" t="s">
        <v>110</v>
      </c>
      <c r="E52" s="62">
        <v>0</v>
      </c>
      <c r="F52" s="62">
        <v>104.44</v>
      </c>
      <c r="G52" s="62">
        <v>0</v>
      </c>
    </row>
    <row r="53" spans="1:7" ht="12.75">
      <c r="A53" s="11"/>
      <c r="B53" s="13" t="s">
        <v>84</v>
      </c>
      <c r="C53" s="13" t="s">
        <v>343</v>
      </c>
      <c r="D53" s="61" t="s">
        <v>114</v>
      </c>
      <c r="E53" s="62">
        <v>20000</v>
      </c>
      <c r="F53" s="62">
        <v>10000</v>
      </c>
      <c r="G53" s="62">
        <f>SUM(F53/E53)*100</f>
        <v>50</v>
      </c>
    </row>
    <row r="54" spans="1:7" ht="12.75">
      <c r="A54" s="11"/>
      <c r="B54" s="13"/>
      <c r="C54" s="13" t="s">
        <v>179</v>
      </c>
      <c r="D54" s="61" t="s">
        <v>295</v>
      </c>
      <c r="E54" s="62">
        <v>0</v>
      </c>
      <c r="F54" s="62">
        <v>175064</v>
      </c>
      <c r="G54" s="62">
        <v>0</v>
      </c>
    </row>
    <row r="55" spans="1:7" ht="12.75">
      <c r="A55" s="11"/>
      <c r="B55" s="13"/>
      <c r="C55" s="13"/>
      <c r="D55" s="61" t="s">
        <v>113</v>
      </c>
      <c r="E55" s="62">
        <v>300000</v>
      </c>
      <c r="F55" s="62">
        <v>300000</v>
      </c>
      <c r="G55" s="62">
        <f>SUM(F55/E55)*100</f>
        <v>100</v>
      </c>
    </row>
    <row r="56" spans="1:7" ht="12.75">
      <c r="A56" s="11"/>
      <c r="B56" s="13" t="s">
        <v>67</v>
      </c>
      <c r="C56" s="13" t="s">
        <v>72</v>
      </c>
      <c r="D56" s="61" t="s">
        <v>116</v>
      </c>
      <c r="E56" s="62">
        <v>28900</v>
      </c>
      <c r="F56" s="62">
        <v>28900</v>
      </c>
      <c r="G56" s="62">
        <f>SUM(F56/E56)*100</f>
        <v>100</v>
      </c>
    </row>
    <row r="57" spans="1:7" ht="12.75">
      <c r="A57" s="11"/>
      <c r="B57" s="13"/>
      <c r="C57" s="13"/>
      <c r="D57" s="61" t="s">
        <v>115</v>
      </c>
      <c r="E57" s="62">
        <v>15115688</v>
      </c>
      <c r="F57" s="62">
        <v>15159760.37</v>
      </c>
      <c r="G57" s="62">
        <f>SUM(F57/E57)*100</f>
        <v>100.2915670791829</v>
      </c>
    </row>
    <row r="58" spans="1:7" ht="12.75">
      <c r="A58" s="11"/>
      <c r="B58" s="13"/>
      <c r="C58" s="13"/>
      <c r="D58" s="61" t="s">
        <v>124</v>
      </c>
      <c r="E58" s="62">
        <v>0</v>
      </c>
      <c r="F58" s="62">
        <v>203</v>
      </c>
      <c r="G58" s="62">
        <v>0</v>
      </c>
    </row>
    <row r="59" spans="1:7" ht="12.75">
      <c r="A59" s="11"/>
      <c r="B59" s="13"/>
      <c r="C59" s="13"/>
      <c r="D59" s="61" t="s">
        <v>113</v>
      </c>
      <c r="E59" s="62">
        <v>275956</v>
      </c>
      <c r="F59" s="62">
        <v>290066.55</v>
      </c>
      <c r="G59" s="62">
        <f>SUM(F59/E59)*100</f>
        <v>105.11333328501644</v>
      </c>
    </row>
    <row r="60" spans="1:7" ht="12.75">
      <c r="A60" s="11"/>
      <c r="B60" s="13"/>
      <c r="C60" s="13" t="s">
        <v>98</v>
      </c>
      <c r="D60" s="61" t="s">
        <v>115</v>
      </c>
      <c r="E60" s="62">
        <v>24510</v>
      </c>
      <c r="F60" s="62">
        <v>26164.5</v>
      </c>
      <c r="G60" s="62">
        <f>SUM(F60/E60)*100</f>
        <v>106.75030599755202</v>
      </c>
    </row>
    <row r="61" spans="1:7" ht="12.75">
      <c r="A61" s="11"/>
      <c r="B61" s="13"/>
      <c r="C61" s="13"/>
      <c r="D61" s="61" t="s">
        <v>113</v>
      </c>
      <c r="E61" s="62">
        <v>97647</v>
      </c>
      <c r="F61" s="62">
        <v>108500.25</v>
      </c>
      <c r="G61" s="62">
        <f aca="true" t="shared" si="1" ref="G61:G86">SUM(F61/E61)*100</f>
        <v>111.11478079203663</v>
      </c>
    </row>
    <row r="62" spans="1:7" ht="12.75">
      <c r="A62" s="11"/>
      <c r="B62" s="13" t="s">
        <v>82</v>
      </c>
      <c r="C62" s="13" t="s">
        <v>122</v>
      </c>
      <c r="D62" s="61" t="s">
        <v>110</v>
      </c>
      <c r="E62" s="62">
        <v>0</v>
      </c>
      <c r="F62" s="62">
        <v>552.28</v>
      </c>
      <c r="G62" s="62">
        <v>0</v>
      </c>
    </row>
    <row r="63" spans="1:7" ht="12.75">
      <c r="A63" s="11"/>
      <c r="B63" s="13"/>
      <c r="C63" s="13"/>
      <c r="D63" s="61" t="s">
        <v>113</v>
      </c>
      <c r="E63" s="62">
        <v>144640</v>
      </c>
      <c r="F63" s="62">
        <v>143640.15</v>
      </c>
      <c r="G63" s="62">
        <f t="shared" si="1"/>
        <v>99.30873202433628</v>
      </c>
    </row>
    <row r="64" spans="1:7" ht="12.75">
      <c r="A64" s="11"/>
      <c r="B64" s="13"/>
      <c r="C64" s="13" t="s">
        <v>81</v>
      </c>
      <c r="D64" s="61" t="s">
        <v>120</v>
      </c>
      <c r="E64" s="62">
        <v>0</v>
      </c>
      <c r="F64" s="62">
        <v>494.55</v>
      </c>
      <c r="G64" s="62">
        <v>0</v>
      </c>
    </row>
    <row r="65" spans="1:7" ht="12.75">
      <c r="A65" s="11"/>
      <c r="B65" s="13"/>
      <c r="C65" s="13" t="s">
        <v>121</v>
      </c>
      <c r="D65" s="61" t="s">
        <v>120</v>
      </c>
      <c r="E65" s="62">
        <v>180966</v>
      </c>
      <c r="F65" s="62">
        <v>183591.64</v>
      </c>
      <c r="G65" s="62">
        <f t="shared" si="1"/>
        <v>101.45090237945251</v>
      </c>
    </row>
    <row r="66" spans="1:7" ht="12.75">
      <c r="A66" s="11"/>
      <c r="B66" s="13"/>
      <c r="C66" s="13" t="s">
        <v>119</v>
      </c>
      <c r="D66" s="61" t="s">
        <v>328</v>
      </c>
      <c r="E66" s="62">
        <v>4695</v>
      </c>
      <c r="F66" s="62">
        <v>4920</v>
      </c>
      <c r="G66" s="62">
        <f t="shared" si="1"/>
        <v>104.79233226837061</v>
      </c>
    </row>
    <row r="67" spans="1:7" ht="12.75">
      <c r="A67" s="11"/>
      <c r="B67" s="13"/>
      <c r="C67" s="13"/>
      <c r="D67" s="61" t="s">
        <v>108</v>
      </c>
      <c r="E67" s="62">
        <v>5925</v>
      </c>
      <c r="F67" s="62">
        <v>6195</v>
      </c>
      <c r="G67" s="62">
        <f>SUM(F67/E67)*100</f>
        <v>104.55696202531645</v>
      </c>
    </row>
    <row r="68" spans="1:7" ht="12.75">
      <c r="A68" s="11"/>
      <c r="B68" s="13"/>
      <c r="C68" s="13"/>
      <c r="D68" s="61" t="s">
        <v>113</v>
      </c>
      <c r="E68" s="62">
        <v>0</v>
      </c>
      <c r="F68" s="62">
        <v>75.81</v>
      </c>
      <c r="G68" s="62">
        <v>0</v>
      </c>
    </row>
    <row r="69" spans="1:7" ht="12.75">
      <c r="A69" s="11"/>
      <c r="B69" s="13"/>
      <c r="C69" s="13"/>
      <c r="D69" s="61" t="s">
        <v>118</v>
      </c>
      <c r="E69" s="62">
        <v>507100</v>
      </c>
      <c r="F69" s="62">
        <v>507100</v>
      </c>
      <c r="G69" s="62">
        <f t="shared" si="1"/>
        <v>100</v>
      </c>
    </row>
    <row r="70" spans="1:7" ht="12.75">
      <c r="A70" s="11"/>
      <c r="B70" s="13"/>
      <c r="C70" s="13" t="s">
        <v>167</v>
      </c>
      <c r="D70" s="61" t="s">
        <v>110</v>
      </c>
      <c r="E70" s="62">
        <v>0</v>
      </c>
      <c r="F70" s="62">
        <v>811.52</v>
      </c>
      <c r="G70" s="62">
        <v>0</v>
      </c>
    </row>
    <row r="71" spans="1:7" ht="12.75">
      <c r="A71" s="11"/>
      <c r="B71" s="13" t="s">
        <v>112</v>
      </c>
      <c r="C71" s="13" t="s">
        <v>117</v>
      </c>
      <c r="D71" s="61" t="s">
        <v>294</v>
      </c>
      <c r="E71" s="62">
        <v>0</v>
      </c>
      <c r="F71" s="62">
        <v>936.86</v>
      </c>
      <c r="G71" s="62">
        <v>0</v>
      </c>
    </row>
    <row r="72" spans="1:7" ht="12.75">
      <c r="A72" s="11"/>
      <c r="B72" s="13"/>
      <c r="C72" s="13"/>
      <c r="D72" s="61" t="s">
        <v>298</v>
      </c>
      <c r="E72" s="62">
        <v>3000</v>
      </c>
      <c r="F72" s="62">
        <v>2991</v>
      </c>
      <c r="G72" s="62">
        <f>SUM(F72/E72)*100</f>
        <v>99.7</v>
      </c>
    </row>
    <row r="73" spans="1:7" ht="12.75">
      <c r="A73" s="11"/>
      <c r="B73" s="13"/>
      <c r="C73" s="13"/>
      <c r="D73" s="61" t="s">
        <v>116</v>
      </c>
      <c r="E73" s="62">
        <v>4641</v>
      </c>
      <c r="F73" s="62">
        <v>5038.84</v>
      </c>
      <c r="G73" s="62">
        <f t="shared" si="1"/>
        <v>108.57229045464341</v>
      </c>
    </row>
    <row r="74" spans="1:7" ht="12.75">
      <c r="A74" s="11"/>
      <c r="B74" s="13"/>
      <c r="C74" s="13"/>
      <c r="D74" s="61" t="s">
        <v>115</v>
      </c>
      <c r="E74" s="62">
        <v>62500</v>
      </c>
      <c r="F74" s="62">
        <v>87654.22</v>
      </c>
      <c r="G74" s="62">
        <f t="shared" si="1"/>
        <v>140.24675200000001</v>
      </c>
    </row>
    <row r="75" spans="1:7" ht="12.75">
      <c r="A75" s="11"/>
      <c r="B75" s="13"/>
      <c r="C75" s="13"/>
      <c r="D75" s="61" t="s">
        <v>124</v>
      </c>
      <c r="E75" s="62">
        <v>570</v>
      </c>
      <c r="F75" s="62">
        <v>589.6</v>
      </c>
      <c r="G75" s="62">
        <f t="shared" si="1"/>
        <v>103.43859649122807</v>
      </c>
    </row>
    <row r="76" spans="1:7" ht="12.75">
      <c r="A76" s="11"/>
      <c r="B76" s="13"/>
      <c r="C76" s="13"/>
      <c r="D76" s="61" t="s">
        <v>295</v>
      </c>
      <c r="E76" s="62">
        <v>0</v>
      </c>
      <c r="F76" s="62">
        <v>1352.87</v>
      </c>
      <c r="G76" s="62">
        <v>0</v>
      </c>
    </row>
    <row r="77" spans="1:7" ht="12.75">
      <c r="A77" s="11"/>
      <c r="B77" s="13"/>
      <c r="C77" s="13"/>
      <c r="D77" s="61" t="s">
        <v>113</v>
      </c>
      <c r="E77" s="62">
        <v>212594</v>
      </c>
      <c r="F77" s="62">
        <v>216797.19</v>
      </c>
      <c r="G77" s="62">
        <f t="shared" si="1"/>
        <v>101.97709718994892</v>
      </c>
    </row>
    <row r="78" spans="1:7" ht="12.75">
      <c r="A78" s="11"/>
      <c r="B78" s="13"/>
      <c r="C78" s="13" t="s">
        <v>111</v>
      </c>
      <c r="D78" s="61" t="s">
        <v>295</v>
      </c>
      <c r="E78" s="62">
        <v>5567</v>
      </c>
      <c r="F78" s="62">
        <v>5567.21</v>
      </c>
      <c r="G78" s="62">
        <f t="shared" si="1"/>
        <v>100.00377222920784</v>
      </c>
    </row>
    <row r="79" spans="1:7" ht="12.75">
      <c r="A79" s="11"/>
      <c r="B79" s="13"/>
      <c r="C79" s="13"/>
      <c r="D79" s="61" t="s">
        <v>113</v>
      </c>
      <c r="E79" s="62">
        <v>0</v>
      </c>
      <c r="F79" s="62">
        <v>9453.33</v>
      </c>
      <c r="G79" s="62">
        <v>0</v>
      </c>
    </row>
    <row r="80" spans="1:7" ht="12.75">
      <c r="A80" s="11"/>
      <c r="B80" s="13"/>
      <c r="C80" s="13" t="s">
        <v>163</v>
      </c>
      <c r="D80" s="61" t="s">
        <v>113</v>
      </c>
      <c r="E80" s="62">
        <v>29420</v>
      </c>
      <c r="F80" s="62">
        <v>30497.81</v>
      </c>
      <c r="G80" s="62">
        <f t="shared" si="1"/>
        <v>103.6635282121006</v>
      </c>
    </row>
    <row r="81" spans="1:7" ht="12.75">
      <c r="A81" s="11"/>
      <c r="B81" s="13" t="s">
        <v>299</v>
      </c>
      <c r="C81" s="13" t="s">
        <v>300</v>
      </c>
      <c r="D81" s="61" t="s">
        <v>110</v>
      </c>
      <c r="E81" s="62">
        <v>0</v>
      </c>
      <c r="F81" s="62">
        <v>8.48</v>
      </c>
      <c r="G81" s="62">
        <v>0</v>
      </c>
    </row>
    <row r="82" spans="1:7" ht="12.75">
      <c r="A82" s="11"/>
      <c r="B82" s="13"/>
      <c r="C82" s="13"/>
      <c r="D82" s="61" t="s">
        <v>295</v>
      </c>
      <c r="E82" s="62">
        <v>0</v>
      </c>
      <c r="F82" s="62">
        <v>678.66</v>
      </c>
      <c r="G82" s="62">
        <v>0</v>
      </c>
    </row>
    <row r="83" spans="1:7" ht="12.75">
      <c r="A83" s="11"/>
      <c r="B83" s="13"/>
      <c r="C83" s="13" t="s">
        <v>301</v>
      </c>
      <c r="D83" s="61" t="s">
        <v>110</v>
      </c>
      <c r="E83" s="62">
        <v>0</v>
      </c>
      <c r="F83" s="62">
        <v>38.02</v>
      </c>
      <c r="G83" s="62">
        <v>0</v>
      </c>
    </row>
    <row r="84" spans="1:7" ht="12.75">
      <c r="A84" s="11"/>
      <c r="B84" s="13"/>
      <c r="C84" s="13"/>
      <c r="D84" s="61" t="s">
        <v>114</v>
      </c>
      <c r="E84" s="62">
        <v>1000</v>
      </c>
      <c r="F84" s="62">
        <v>1000</v>
      </c>
      <c r="G84" s="62">
        <f t="shared" si="1"/>
        <v>100</v>
      </c>
    </row>
    <row r="85" spans="1:7" ht="12.75">
      <c r="A85" s="11"/>
      <c r="B85" s="13"/>
      <c r="C85" s="13"/>
      <c r="D85" s="61" t="s">
        <v>113</v>
      </c>
      <c r="E85" s="62">
        <v>43242</v>
      </c>
      <c r="F85" s="62">
        <v>92667.23</v>
      </c>
      <c r="G85" s="62">
        <f t="shared" si="1"/>
        <v>214.29913047500114</v>
      </c>
    </row>
    <row r="86" spans="1:7" ht="12.75">
      <c r="A86" s="11"/>
      <c r="B86" s="13" t="s">
        <v>97</v>
      </c>
      <c r="C86" s="13" t="s">
        <v>109</v>
      </c>
      <c r="D86" s="61" t="s">
        <v>108</v>
      </c>
      <c r="E86" s="62">
        <v>450000</v>
      </c>
      <c r="F86" s="62">
        <v>469426.92</v>
      </c>
      <c r="G86" s="62">
        <f t="shared" si="1"/>
        <v>104.31709333333332</v>
      </c>
    </row>
    <row r="87" spans="1:7" ht="12.75">
      <c r="A87" s="11"/>
      <c r="B87" s="130" t="s">
        <v>65</v>
      </c>
      <c r="C87" s="131"/>
      <c r="D87" s="131"/>
      <c r="E87" s="64">
        <f>SUM(E9:E86)</f>
        <v>27923439</v>
      </c>
      <c r="F87" s="64">
        <f>SUM(F9:F86)</f>
        <v>29592562.64</v>
      </c>
      <c r="G87" s="65">
        <f>SUM(F87/E87)*100</f>
        <v>105.97750026420456</v>
      </c>
    </row>
    <row r="88" spans="1:7" ht="28.5" customHeight="1">
      <c r="A88" s="11"/>
      <c r="B88" s="124" t="s">
        <v>107</v>
      </c>
      <c r="C88" s="125"/>
      <c r="D88" s="125"/>
      <c r="E88" s="126"/>
      <c r="F88" s="62"/>
      <c r="G88" s="62"/>
    </row>
    <row r="89" spans="1:7" ht="15" customHeight="1">
      <c r="A89" s="11"/>
      <c r="B89" s="13" t="s">
        <v>76</v>
      </c>
      <c r="C89" s="13" t="s">
        <v>77</v>
      </c>
      <c r="D89" s="66" t="s">
        <v>106</v>
      </c>
      <c r="E89" s="62">
        <v>127767</v>
      </c>
      <c r="F89" s="62">
        <v>127767</v>
      </c>
      <c r="G89" s="62">
        <f aca="true" t="shared" si="2" ref="G89:G97">SUM(F89/E89)*100</f>
        <v>100</v>
      </c>
    </row>
    <row r="90" spans="1:7" ht="12.75">
      <c r="A90" s="11"/>
      <c r="B90" s="13"/>
      <c r="C90" s="13"/>
      <c r="D90" s="61" t="s">
        <v>105</v>
      </c>
      <c r="E90" s="62">
        <v>11963</v>
      </c>
      <c r="F90" s="62">
        <v>11963</v>
      </c>
      <c r="G90" s="62">
        <f t="shared" si="2"/>
        <v>100</v>
      </c>
    </row>
    <row r="91" spans="1:7" ht="12.75">
      <c r="A91" s="11"/>
      <c r="B91" s="13" t="s">
        <v>82</v>
      </c>
      <c r="C91" s="13" t="s">
        <v>122</v>
      </c>
      <c r="D91" s="66" t="s">
        <v>104</v>
      </c>
      <c r="E91" s="62">
        <v>114689</v>
      </c>
      <c r="F91" s="62">
        <v>137971.06</v>
      </c>
      <c r="G91" s="62">
        <f t="shared" si="2"/>
        <v>120.3001682811778</v>
      </c>
    </row>
    <row r="92" spans="1:7" ht="12.75">
      <c r="A92" s="11"/>
      <c r="B92" s="13"/>
      <c r="C92" s="13" t="s">
        <v>81</v>
      </c>
      <c r="D92" s="66" t="s">
        <v>104</v>
      </c>
      <c r="E92" s="62">
        <v>8400</v>
      </c>
      <c r="F92" s="62">
        <v>8400</v>
      </c>
      <c r="G92" s="62">
        <f t="shared" si="2"/>
        <v>100</v>
      </c>
    </row>
    <row r="93" spans="1:7" ht="12.75">
      <c r="A93" s="11"/>
      <c r="B93" s="13" t="s">
        <v>299</v>
      </c>
      <c r="C93" s="13" t="s">
        <v>300</v>
      </c>
      <c r="D93" s="66" t="s">
        <v>329</v>
      </c>
      <c r="E93" s="62">
        <v>126146</v>
      </c>
      <c r="F93" s="62">
        <v>141380.77</v>
      </c>
      <c r="G93" s="62">
        <f t="shared" si="2"/>
        <v>112.0770932094557</v>
      </c>
    </row>
    <row r="94" spans="1:7" ht="12.75">
      <c r="A94" s="11"/>
      <c r="B94" s="13"/>
      <c r="C94" s="13"/>
      <c r="D94" s="66" t="s">
        <v>104</v>
      </c>
      <c r="E94" s="62">
        <v>63120</v>
      </c>
      <c r="F94" s="62">
        <v>61864.38</v>
      </c>
      <c r="G94" s="62">
        <f t="shared" si="2"/>
        <v>98.01074144486691</v>
      </c>
    </row>
    <row r="95" spans="1:7" ht="12.75">
      <c r="A95" s="11"/>
      <c r="B95" s="13"/>
      <c r="C95" s="13" t="s">
        <v>301</v>
      </c>
      <c r="D95" s="66" t="s">
        <v>329</v>
      </c>
      <c r="E95" s="62">
        <v>419825</v>
      </c>
      <c r="F95" s="62">
        <v>448220.42</v>
      </c>
      <c r="G95" s="62">
        <f t="shared" si="2"/>
        <v>106.76363246590842</v>
      </c>
    </row>
    <row r="96" spans="1:7" ht="12.75">
      <c r="A96" s="11"/>
      <c r="B96" s="13"/>
      <c r="C96" s="13"/>
      <c r="D96" s="66" t="s">
        <v>104</v>
      </c>
      <c r="E96" s="62">
        <v>3870450</v>
      </c>
      <c r="F96" s="62">
        <v>3771074.36</v>
      </c>
      <c r="G96" s="62">
        <f t="shared" si="2"/>
        <v>97.43245255719619</v>
      </c>
    </row>
    <row r="97" spans="1:7" ht="12.75">
      <c r="A97" s="11"/>
      <c r="B97" s="121" t="s">
        <v>65</v>
      </c>
      <c r="C97" s="122"/>
      <c r="D97" s="123"/>
      <c r="E97" s="65">
        <f>SUM(E89:E96)</f>
        <v>4742360</v>
      </c>
      <c r="F97" s="65">
        <f>SUM(F89:F96)</f>
        <v>4708640.99</v>
      </c>
      <c r="G97" s="65">
        <f t="shared" si="2"/>
        <v>99.28898248973086</v>
      </c>
    </row>
    <row r="98" spans="1:7" ht="31.5" customHeight="1">
      <c r="A98" s="11"/>
      <c r="B98" s="124" t="s">
        <v>103</v>
      </c>
      <c r="C98" s="125"/>
      <c r="D98" s="125"/>
      <c r="E98" s="126"/>
      <c r="F98" s="62"/>
      <c r="G98" s="62"/>
    </row>
    <row r="99" spans="1:7" ht="12.75">
      <c r="A99" s="11"/>
      <c r="B99" s="13" t="s">
        <v>102</v>
      </c>
      <c r="C99" s="13" t="s">
        <v>101</v>
      </c>
      <c r="D99" s="61" t="s">
        <v>100</v>
      </c>
      <c r="E99" s="62">
        <v>234272</v>
      </c>
      <c r="F99" s="62">
        <v>231087.23</v>
      </c>
      <c r="G99" s="62">
        <f aca="true" t="shared" si="3" ref="G99:G104">SUM(F99/E99)*100</f>
        <v>98.6405673746756</v>
      </c>
    </row>
    <row r="100" spans="1:7" ht="12.75">
      <c r="A100" s="11"/>
      <c r="B100" s="13" t="s">
        <v>76</v>
      </c>
      <c r="C100" s="13" t="s">
        <v>77</v>
      </c>
      <c r="D100" s="61" t="s">
        <v>350</v>
      </c>
      <c r="E100" s="62">
        <v>939636</v>
      </c>
      <c r="F100" s="62">
        <v>939396</v>
      </c>
      <c r="G100" s="62">
        <f t="shared" si="3"/>
        <v>99.97445819444977</v>
      </c>
    </row>
    <row r="101" spans="1:7" ht="12.75">
      <c r="A101" s="11"/>
      <c r="B101" s="13"/>
      <c r="C101" s="13"/>
      <c r="D101" s="61" t="s">
        <v>351</v>
      </c>
      <c r="E101" s="62">
        <v>1975893</v>
      </c>
      <c r="F101" s="62">
        <v>1975733</v>
      </c>
      <c r="G101" s="62">
        <f t="shared" si="3"/>
        <v>99.99190239552446</v>
      </c>
    </row>
    <row r="102" spans="1:7" ht="12.75">
      <c r="A102" s="11"/>
      <c r="B102" s="13" t="s">
        <v>90</v>
      </c>
      <c r="C102" s="13" t="s">
        <v>89</v>
      </c>
      <c r="D102" s="66" t="s">
        <v>281</v>
      </c>
      <c r="E102" s="62">
        <v>1504662</v>
      </c>
      <c r="F102" s="62">
        <v>4539130.67</v>
      </c>
      <c r="G102" s="62">
        <f t="shared" si="3"/>
        <v>301.6711175001429</v>
      </c>
    </row>
    <row r="103" spans="1:7" ht="12.75">
      <c r="A103" s="11"/>
      <c r="B103" s="13" t="s">
        <v>88</v>
      </c>
      <c r="C103" s="13" t="s">
        <v>278</v>
      </c>
      <c r="D103" s="66" t="s">
        <v>281</v>
      </c>
      <c r="E103" s="62">
        <v>1370030</v>
      </c>
      <c r="F103" s="62">
        <v>0</v>
      </c>
      <c r="G103" s="62">
        <f t="shared" si="3"/>
        <v>0</v>
      </c>
    </row>
    <row r="104" spans="1:7" ht="12.75">
      <c r="A104" s="11"/>
      <c r="B104" s="13" t="s">
        <v>128</v>
      </c>
      <c r="C104" s="13" t="s">
        <v>354</v>
      </c>
      <c r="D104" s="66" t="s">
        <v>279</v>
      </c>
      <c r="E104" s="62">
        <v>816299</v>
      </c>
      <c r="F104" s="62">
        <v>816298.41</v>
      </c>
      <c r="G104" s="62">
        <f t="shared" si="3"/>
        <v>99.99992772256245</v>
      </c>
    </row>
    <row r="105" spans="1:7" ht="12.75">
      <c r="A105" s="11"/>
      <c r="B105" s="43"/>
      <c r="C105" s="43" t="s">
        <v>73</v>
      </c>
      <c r="D105" s="67" t="s">
        <v>279</v>
      </c>
      <c r="E105" s="68">
        <v>1023384</v>
      </c>
      <c r="F105" s="68">
        <v>744357.36</v>
      </c>
      <c r="G105" s="62">
        <f aca="true" t="shared" si="4" ref="G105:G112">SUM(F105/E105)*100</f>
        <v>72.73490302760254</v>
      </c>
    </row>
    <row r="106" spans="1:7" ht="12.75">
      <c r="A106" s="11"/>
      <c r="B106" s="43"/>
      <c r="C106" s="43"/>
      <c r="D106" s="67" t="s">
        <v>297</v>
      </c>
      <c r="E106" s="68">
        <v>93377</v>
      </c>
      <c r="F106" s="68">
        <v>93377.05</v>
      </c>
      <c r="G106" s="62">
        <f t="shared" si="4"/>
        <v>100.0000535463765</v>
      </c>
    </row>
    <row r="107" spans="1:7" ht="12.75">
      <c r="A107" s="11"/>
      <c r="B107" s="43"/>
      <c r="C107" s="43"/>
      <c r="D107" s="67" t="s">
        <v>281</v>
      </c>
      <c r="E107" s="68">
        <v>1579003</v>
      </c>
      <c r="F107" s="68">
        <v>1891743.08</v>
      </c>
      <c r="G107" s="62">
        <f>SUM(F107/E107)*100</f>
        <v>119.80617389580641</v>
      </c>
    </row>
    <row r="108" spans="1:7" ht="12.75">
      <c r="A108" s="11"/>
      <c r="B108" s="43"/>
      <c r="C108" s="43"/>
      <c r="D108" s="67" t="s">
        <v>296</v>
      </c>
      <c r="E108" s="68">
        <v>1000000</v>
      </c>
      <c r="F108" s="68">
        <v>1000000</v>
      </c>
      <c r="G108" s="62">
        <f>SUM(F108/E108)*100</f>
        <v>100</v>
      </c>
    </row>
    <row r="109" spans="1:7" ht="12.75">
      <c r="A109" s="11"/>
      <c r="B109" s="43" t="s">
        <v>67</v>
      </c>
      <c r="C109" s="43" t="s">
        <v>72</v>
      </c>
      <c r="D109" s="67" t="s">
        <v>296</v>
      </c>
      <c r="E109" s="68">
        <v>240000</v>
      </c>
      <c r="F109" s="68">
        <v>240000</v>
      </c>
      <c r="G109" s="62">
        <f t="shared" si="4"/>
        <v>100</v>
      </c>
    </row>
    <row r="110" spans="1:7" ht="12.75">
      <c r="A110" s="11"/>
      <c r="B110" s="13" t="s">
        <v>82</v>
      </c>
      <c r="C110" s="13" t="s">
        <v>167</v>
      </c>
      <c r="D110" s="66" t="s">
        <v>279</v>
      </c>
      <c r="E110" s="62">
        <v>624201</v>
      </c>
      <c r="F110" s="62">
        <v>596269.75</v>
      </c>
      <c r="G110" s="62">
        <f t="shared" si="4"/>
        <v>95.52527951733497</v>
      </c>
    </row>
    <row r="111" spans="1:7" ht="12.75">
      <c r="A111" s="11"/>
      <c r="B111" s="13"/>
      <c r="C111" s="13"/>
      <c r="D111" s="66" t="s">
        <v>297</v>
      </c>
      <c r="E111" s="62">
        <v>53483</v>
      </c>
      <c r="F111" s="62">
        <v>60493.94</v>
      </c>
      <c r="G111" s="62">
        <f t="shared" si="4"/>
        <v>113.10872613727727</v>
      </c>
    </row>
    <row r="112" spans="1:7" ht="12.75">
      <c r="A112" s="11"/>
      <c r="B112" s="13" t="s">
        <v>112</v>
      </c>
      <c r="C112" s="13" t="s">
        <v>117</v>
      </c>
      <c r="D112" s="66" t="s">
        <v>296</v>
      </c>
      <c r="E112" s="62">
        <v>80000</v>
      </c>
      <c r="F112" s="62">
        <v>80000</v>
      </c>
      <c r="G112" s="62">
        <f t="shared" si="4"/>
        <v>100</v>
      </c>
    </row>
    <row r="113" spans="1:7" ht="12.75">
      <c r="A113" s="11"/>
      <c r="B113" s="43" t="s">
        <v>97</v>
      </c>
      <c r="C113" s="43" t="s">
        <v>109</v>
      </c>
      <c r="D113" s="67" t="s">
        <v>100</v>
      </c>
      <c r="E113" s="68">
        <v>15376</v>
      </c>
      <c r="F113" s="68">
        <v>15375.68</v>
      </c>
      <c r="G113" s="62">
        <f>SUM(F113/E113)*100</f>
        <v>99.99791883454735</v>
      </c>
    </row>
    <row r="114" spans="1:7" ht="12.75">
      <c r="A114" s="11"/>
      <c r="B114" s="43" t="s">
        <v>96</v>
      </c>
      <c r="C114" s="43" t="s">
        <v>95</v>
      </c>
      <c r="D114" s="67" t="s">
        <v>281</v>
      </c>
      <c r="E114" s="68">
        <v>1303425</v>
      </c>
      <c r="F114" s="68">
        <v>1420251.92</v>
      </c>
      <c r="G114" s="62">
        <f>SUM(F114/E114)*100</f>
        <v>108.96307190670733</v>
      </c>
    </row>
    <row r="115" spans="1:7" ht="12.75">
      <c r="A115" s="11"/>
      <c r="B115" s="43" t="s">
        <v>150</v>
      </c>
      <c r="C115" s="43" t="s">
        <v>325</v>
      </c>
      <c r="D115" s="67" t="s">
        <v>296</v>
      </c>
      <c r="E115" s="68">
        <v>59400</v>
      </c>
      <c r="F115" s="68">
        <v>0</v>
      </c>
      <c r="G115" s="62">
        <f>SUM(F115/E115)*100</f>
        <v>0</v>
      </c>
    </row>
    <row r="116" spans="1:7" ht="12.75">
      <c r="A116" s="11"/>
      <c r="B116" s="121" t="s">
        <v>65</v>
      </c>
      <c r="C116" s="122"/>
      <c r="D116" s="123"/>
      <c r="E116" s="65">
        <f>SUM(E99:E115)</f>
        <v>12912441</v>
      </c>
      <c r="F116" s="65">
        <f>SUM(F99:F115)</f>
        <v>14643514.09</v>
      </c>
      <c r="G116" s="65">
        <f>SUM(F116/E116)*100</f>
        <v>113.40624201109613</v>
      </c>
    </row>
    <row r="117" spans="1:7" ht="26.25" customHeight="1">
      <c r="A117" s="11"/>
      <c r="B117" s="124" t="s">
        <v>94</v>
      </c>
      <c r="C117" s="125"/>
      <c r="D117" s="125"/>
      <c r="E117" s="126"/>
      <c r="F117" s="62"/>
      <c r="G117" s="62"/>
    </row>
    <row r="118" spans="1:7" ht="12.75">
      <c r="A118" s="11"/>
      <c r="B118" s="13" t="s">
        <v>92</v>
      </c>
      <c r="C118" s="13" t="s">
        <v>93</v>
      </c>
      <c r="D118" s="61" t="s">
        <v>80</v>
      </c>
      <c r="E118" s="62">
        <v>3075</v>
      </c>
      <c r="F118" s="62">
        <v>3075</v>
      </c>
      <c r="G118" s="62">
        <f aca="true" t="shared" si="5" ref="G118:G133">SUM(F118/E118)*100</f>
        <v>100</v>
      </c>
    </row>
    <row r="119" spans="1:7" ht="12.75">
      <c r="A119" s="11"/>
      <c r="B119" s="13" t="s">
        <v>76</v>
      </c>
      <c r="C119" s="13" t="s">
        <v>280</v>
      </c>
      <c r="D119" s="61" t="s">
        <v>80</v>
      </c>
      <c r="E119" s="62">
        <v>891</v>
      </c>
      <c r="F119" s="62">
        <v>891</v>
      </c>
      <c r="G119" s="62">
        <f>SUM(F119/E119)*100</f>
        <v>100</v>
      </c>
    </row>
    <row r="120" spans="1:7" ht="12.75">
      <c r="A120" s="11"/>
      <c r="B120" s="13" t="s">
        <v>90</v>
      </c>
      <c r="C120" s="13" t="s">
        <v>89</v>
      </c>
      <c r="D120" s="66" t="s">
        <v>80</v>
      </c>
      <c r="E120" s="62">
        <v>62137</v>
      </c>
      <c r="F120" s="62">
        <v>57075.4</v>
      </c>
      <c r="G120" s="62">
        <f t="shared" si="5"/>
        <v>91.85412877995397</v>
      </c>
    </row>
    <row r="121" spans="1:7" ht="12.75">
      <c r="A121" s="11"/>
      <c r="B121" s="13" t="s">
        <v>88</v>
      </c>
      <c r="C121" s="13" t="s">
        <v>217</v>
      </c>
      <c r="D121" s="66" t="s">
        <v>80</v>
      </c>
      <c r="E121" s="62">
        <v>204788</v>
      </c>
      <c r="F121" s="62">
        <v>204788</v>
      </c>
      <c r="G121" s="62">
        <f t="shared" si="5"/>
        <v>100</v>
      </c>
    </row>
    <row r="122" spans="1:7" ht="12.75">
      <c r="A122" s="11"/>
      <c r="B122" s="13"/>
      <c r="C122" s="13" t="s">
        <v>87</v>
      </c>
      <c r="D122" s="66" t="s">
        <v>80</v>
      </c>
      <c r="E122" s="62">
        <v>295444</v>
      </c>
      <c r="F122" s="62">
        <v>295439.48</v>
      </c>
      <c r="G122" s="62">
        <f t="shared" si="5"/>
        <v>99.99847009924045</v>
      </c>
    </row>
    <row r="123" spans="1:7" ht="12.75">
      <c r="A123" s="11"/>
      <c r="B123" s="13" t="s">
        <v>69</v>
      </c>
      <c r="C123" s="13" t="s">
        <v>68</v>
      </c>
      <c r="D123" s="66" t="s">
        <v>80</v>
      </c>
      <c r="E123" s="62">
        <v>20518</v>
      </c>
      <c r="F123" s="62">
        <v>20517.02</v>
      </c>
      <c r="G123" s="62">
        <f>SUM(F123/E123)*100</f>
        <v>99.99522370601423</v>
      </c>
    </row>
    <row r="124" spans="1:7" ht="12.75">
      <c r="A124" s="11"/>
      <c r="B124" s="13" t="s">
        <v>326</v>
      </c>
      <c r="C124" s="13" t="s">
        <v>312</v>
      </c>
      <c r="D124" s="66" t="s">
        <v>80</v>
      </c>
      <c r="E124" s="62">
        <v>56400</v>
      </c>
      <c r="F124" s="62">
        <v>56400</v>
      </c>
      <c r="G124" s="62">
        <f>SUM(F124/E124)*100</f>
        <v>100</v>
      </c>
    </row>
    <row r="125" spans="1:7" ht="12.75">
      <c r="A125" s="11"/>
      <c r="B125" s="13" t="s">
        <v>85</v>
      </c>
      <c r="C125" s="13" t="s">
        <v>86</v>
      </c>
      <c r="D125" s="66" t="s">
        <v>80</v>
      </c>
      <c r="E125" s="62">
        <v>4302762</v>
      </c>
      <c r="F125" s="62">
        <v>4302756.84</v>
      </c>
      <c r="G125" s="62">
        <f t="shared" si="5"/>
        <v>99.99988007702959</v>
      </c>
    </row>
    <row r="126" spans="1:7" ht="12.75">
      <c r="A126" s="11"/>
      <c r="B126" s="13" t="s">
        <v>282</v>
      </c>
      <c r="C126" s="13" t="s">
        <v>283</v>
      </c>
      <c r="D126" s="66" t="s">
        <v>80</v>
      </c>
      <c r="E126" s="62">
        <v>132000</v>
      </c>
      <c r="F126" s="62">
        <v>128040</v>
      </c>
      <c r="G126" s="62">
        <f t="shared" si="5"/>
        <v>97</v>
      </c>
    </row>
    <row r="127" spans="1:7" ht="12.75">
      <c r="A127" s="11"/>
      <c r="B127" s="13" t="s">
        <v>74</v>
      </c>
      <c r="C127" s="13" t="s">
        <v>321</v>
      </c>
      <c r="D127" s="66" t="s">
        <v>80</v>
      </c>
      <c r="E127" s="62">
        <v>11174</v>
      </c>
      <c r="F127" s="62">
        <v>11173.9</v>
      </c>
      <c r="G127" s="62">
        <f>SUM(F127/E127)*100</f>
        <v>99.99910506533023</v>
      </c>
    </row>
    <row r="128" spans="1:7" ht="12.75">
      <c r="A128" s="11"/>
      <c r="B128" s="13" t="s">
        <v>84</v>
      </c>
      <c r="C128" s="13" t="s">
        <v>83</v>
      </c>
      <c r="D128" s="66" t="s">
        <v>80</v>
      </c>
      <c r="E128" s="62">
        <v>1999947</v>
      </c>
      <c r="F128" s="62">
        <v>1878659.47</v>
      </c>
      <c r="G128" s="62">
        <f t="shared" si="5"/>
        <v>93.93546278976392</v>
      </c>
    </row>
    <row r="129" spans="1:7" ht="12.75">
      <c r="A129" s="11"/>
      <c r="B129" s="13" t="s">
        <v>82</v>
      </c>
      <c r="C129" s="13" t="s">
        <v>81</v>
      </c>
      <c r="D129" s="66" t="s">
        <v>80</v>
      </c>
      <c r="E129" s="62">
        <v>628085.9</v>
      </c>
      <c r="F129" s="62">
        <v>627849.29</v>
      </c>
      <c r="G129" s="62">
        <f t="shared" si="5"/>
        <v>99.96232840125849</v>
      </c>
    </row>
    <row r="130" spans="1:7" ht="12.75">
      <c r="A130" s="11"/>
      <c r="B130" s="13" t="s">
        <v>299</v>
      </c>
      <c r="C130" s="13" t="s">
        <v>323</v>
      </c>
      <c r="D130" s="66" t="s">
        <v>80</v>
      </c>
      <c r="E130" s="62">
        <v>38130</v>
      </c>
      <c r="F130" s="62">
        <v>37510</v>
      </c>
      <c r="G130" s="62">
        <f>SUM(F130/E130)*100</f>
        <v>98.3739837398374</v>
      </c>
    </row>
    <row r="131" spans="1:7" ht="12.75">
      <c r="A131" s="11"/>
      <c r="B131" s="13" t="s">
        <v>299</v>
      </c>
      <c r="C131" s="13" t="s">
        <v>300</v>
      </c>
      <c r="D131" s="66" t="s">
        <v>285</v>
      </c>
      <c r="E131" s="62">
        <v>258321</v>
      </c>
      <c r="F131" s="62">
        <v>255460.73</v>
      </c>
      <c r="G131" s="62">
        <f>SUM(F131/E131)*100</f>
        <v>98.8927458472211</v>
      </c>
    </row>
    <row r="132" spans="1:7" ht="12.75">
      <c r="A132" s="11"/>
      <c r="B132" s="13" t="s">
        <v>299</v>
      </c>
      <c r="C132" s="13" t="s">
        <v>301</v>
      </c>
      <c r="D132" s="66" t="s">
        <v>285</v>
      </c>
      <c r="E132" s="62">
        <v>226705</v>
      </c>
      <c r="F132" s="62">
        <v>224259.25</v>
      </c>
      <c r="G132" s="62">
        <f>SUM(F132/E132)*100</f>
        <v>98.92117509538828</v>
      </c>
    </row>
    <row r="133" spans="1:7" ht="12.75">
      <c r="A133" s="11"/>
      <c r="B133" s="121" t="s">
        <v>65</v>
      </c>
      <c r="C133" s="122"/>
      <c r="D133" s="123"/>
      <c r="E133" s="65">
        <f>SUM(E118:E132)</f>
        <v>8240377.9</v>
      </c>
      <c r="F133" s="65">
        <f>SUM(F118:F132)</f>
        <v>8103895.380000001</v>
      </c>
      <c r="G133" s="65">
        <f t="shared" si="5"/>
        <v>98.34373469692453</v>
      </c>
    </row>
    <row r="134" spans="1:7" ht="12.75">
      <c r="A134" s="11"/>
      <c r="B134" s="129" t="s">
        <v>79</v>
      </c>
      <c r="C134" s="129"/>
      <c r="D134" s="129"/>
      <c r="E134" s="62"/>
      <c r="F134" s="62"/>
      <c r="G134" s="62"/>
    </row>
    <row r="135" spans="1:7" ht="12.75">
      <c r="A135" s="11"/>
      <c r="B135" s="44">
        <v>758</v>
      </c>
      <c r="C135" s="44">
        <v>75801</v>
      </c>
      <c r="D135" s="69">
        <v>2920</v>
      </c>
      <c r="E135" s="70">
        <v>29095405</v>
      </c>
      <c r="F135" s="62">
        <v>29095405</v>
      </c>
      <c r="G135" s="62">
        <f>SUM(F135/E135)*100</f>
        <v>100</v>
      </c>
    </row>
    <row r="136" spans="1:7" ht="12.75">
      <c r="A136" s="11"/>
      <c r="B136" s="44"/>
      <c r="C136" s="44">
        <v>75802</v>
      </c>
      <c r="D136" s="69">
        <v>2760</v>
      </c>
      <c r="E136" s="70">
        <v>476383</v>
      </c>
      <c r="F136" s="62">
        <v>476383</v>
      </c>
      <c r="G136" s="62">
        <f>SUM(F136/E136)*100</f>
        <v>100</v>
      </c>
    </row>
    <row r="137" spans="1:7" ht="12.75">
      <c r="A137" s="11"/>
      <c r="B137" s="44"/>
      <c r="C137" s="44">
        <v>75803</v>
      </c>
      <c r="D137" s="69">
        <v>2920</v>
      </c>
      <c r="E137" s="62">
        <v>10959051</v>
      </c>
      <c r="F137" s="62">
        <v>10959051</v>
      </c>
      <c r="G137" s="62">
        <f>SUM(F137/E137)*100</f>
        <v>100</v>
      </c>
    </row>
    <row r="138" spans="1:7" ht="12.75">
      <c r="A138" s="11"/>
      <c r="B138" s="44"/>
      <c r="C138" s="44">
        <v>75832</v>
      </c>
      <c r="D138" s="69">
        <v>2920</v>
      </c>
      <c r="E138" s="62">
        <v>3128252</v>
      </c>
      <c r="F138" s="62">
        <v>3128252</v>
      </c>
      <c r="G138" s="62">
        <f>SUM(F138/E138)*100</f>
        <v>100</v>
      </c>
    </row>
    <row r="139" spans="1:7" ht="12.75">
      <c r="A139" s="11"/>
      <c r="B139" s="121" t="s">
        <v>65</v>
      </c>
      <c r="C139" s="122"/>
      <c r="D139" s="123"/>
      <c r="E139" s="65">
        <f>SUM(E135:E138)</f>
        <v>43659091</v>
      </c>
      <c r="F139" s="65">
        <f>SUM(F135:F138)</f>
        <v>43659091</v>
      </c>
      <c r="G139" s="65">
        <f>SUM(F139/E139)*100</f>
        <v>100</v>
      </c>
    </row>
    <row r="140" spans="1:7" ht="27.75" customHeight="1">
      <c r="A140" s="11"/>
      <c r="B140" s="132" t="s">
        <v>78</v>
      </c>
      <c r="C140" s="133"/>
      <c r="D140" s="133"/>
      <c r="E140" s="134"/>
      <c r="F140" s="62"/>
      <c r="G140" s="62"/>
    </row>
    <row r="141" spans="1:7" ht="12.75">
      <c r="A141" s="11"/>
      <c r="B141" s="13" t="s">
        <v>76</v>
      </c>
      <c r="C141" s="13" t="s">
        <v>75</v>
      </c>
      <c r="D141" s="66" t="s">
        <v>71</v>
      </c>
      <c r="E141" s="62">
        <v>184838</v>
      </c>
      <c r="F141" s="62">
        <v>184838</v>
      </c>
      <c r="G141" s="62">
        <f aca="true" t="shared" si="6" ref="G141:G155">SUM(F141/E141)*100</f>
        <v>100</v>
      </c>
    </row>
    <row r="142" spans="1:7" ht="12.75">
      <c r="A142" s="11"/>
      <c r="B142" s="43" t="s">
        <v>282</v>
      </c>
      <c r="C142" s="43" t="s">
        <v>341</v>
      </c>
      <c r="D142" s="67" t="s">
        <v>327</v>
      </c>
      <c r="E142" s="68">
        <v>150000</v>
      </c>
      <c r="F142" s="68">
        <v>149000</v>
      </c>
      <c r="G142" s="68">
        <f t="shared" si="6"/>
        <v>99.33333333333333</v>
      </c>
    </row>
    <row r="143" spans="1:7" ht="12.75">
      <c r="A143" s="11"/>
      <c r="B143" s="13" t="s">
        <v>74</v>
      </c>
      <c r="C143" s="13" t="s">
        <v>191</v>
      </c>
      <c r="D143" s="66" t="s">
        <v>71</v>
      </c>
      <c r="E143" s="62">
        <v>42000</v>
      </c>
      <c r="F143" s="62">
        <v>42000</v>
      </c>
      <c r="G143" s="62">
        <f t="shared" si="6"/>
        <v>100</v>
      </c>
    </row>
    <row r="144" spans="1:7" ht="12.75">
      <c r="A144" s="11"/>
      <c r="B144" s="13"/>
      <c r="C144" s="13" t="s">
        <v>276</v>
      </c>
      <c r="D144" s="66" t="s">
        <v>71</v>
      </c>
      <c r="E144" s="62">
        <v>7015</v>
      </c>
      <c r="F144" s="62">
        <v>5612</v>
      </c>
      <c r="G144" s="62">
        <f t="shared" si="6"/>
        <v>80</v>
      </c>
    </row>
    <row r="145" spans="1:7" ht="12.75">
      <c r="A145" s="11"/>
      <c r="B145" s="13"/>
      <c r="C145" s="13" t="s">
        <v>123</v>
      </c>
      <c r="D145" s="66" t="s">
        <v>71</v>
      </c>
      <c r="E145" s="62">
        <v>105905.27</v>
      </c>
      <c r="F145" s="62">
        <v>105905.27</v>
      </c>
      <c r="G145" s="62">
        <f t="shared" si="6"/>
        <v>100</v>
      </c>
    </row>
    <row r="146" spans="1:7" ht="12.75">
      <c r="A146" s="11"/>
      <c r="B146" s="13" t="s">
        <v>84</v>
      </c>
      <c r="C146" s="13" t="s">
        <v>343</v>
      </c>
      <c r="D146" s="66" t="s">
        <v>71</v>
      </c>
      <c r="E146" s="62">
        <v>262480</v>
      </c>
      <c r="F146" s="62">
        <v>219415.61</v>
      </c>
      <c r="G146" s="62">
        <f t="shared" si="6"/>
        <v>83.59326805851875</v>
      </c>
    </row>
    <row r="147" spans="1:7" ht="12.75">
      <c r="A147" s="11"/>
      <c r="B147" s="13"/>
      <c r="C147" s="13"/>
      <c r="D147" s="66" t="s">
        <v>327</v>
      </c>
      <c r="E147" s="62">
        <v>2237520</v>
      </c>
      <c r="F147" s="62">
        <v>2237520</v>
      </c>
      <c r="G147" s="62">
        <f t="shared" si="6"/>
        <v>100</v>
      </c>
    </row>
    <row r="148" spans="1:7" ht="12.75">
      <c r="A148" s="11"/>
      <c r="B148" s="13" t="s">
        <v>67</v>
      </c>
      <c r="C148" s="13" t="s">
        <v>72</v>
      </c>
      <c r="D148" s="66" t="s">
        <v>71</v>
      </c>
      <c r="E148" s="62">
        <v>6139002</v>
      </c>
      <c r="F148" s="62">
        <v>6068407.17</v>
      </c>
      <c r="G148" s="62">
        <f t="shared" si="6"/>
        <v>98.85006015635766</v>
      </c>
    </row>
    <row r="149" spans="1:7" ht="12.75">
      <c r="A149" s="11"/>
      <c r="B149" s="13"/>
      <c r="C149" s="13" t="s">
        <v>175</v>
      </c>
      <c r="D149" s="66" t="s">
        <v>71</v>
      </c>
      <c r="E149" s="62">
        <v>9140</v>
      </c>
      <c r="F149" s="62">
        <v>9140</v>
      </c>
      <c r="G149" s="62">
        <f t="shared" si="6"/>
        <v>100</v>
      </c>
    </row>
    <row r="150" spans="1:7" ht="12.75">
      <c r="A150" s="11"/>
      <c r="B150" s="13"/>
      <c r="C150" s="13" t="s">
        <v>98</v>
      </c>
      <c r="D150" s="66" t="s">
        <v>71</v>
      </c>
      <c r="E150" s="62">
        <v>180000</v>
      </c>
      <c r="F150" s="62">
        <v>180000</v>
      </c>
      <c r="G150" s="62">
        <f t="shared" si="6"/>
        <v>100</v>
      </c>
    </row>
    <row r="151" spans="1:7" ht="12.75">
      <c r="A151" s="11"/>
      <c r="B151" s="13" t="s">
        <v>112</v>
      </c>
      <c r="C151" s="13" t="s">
        <v>117</v>
      </c>
      <c r="D151" s="66" t="s">
        <v>327</v>
      </c>
      <c r="E151" s="62">
        <v>90742.12</v>
      </c>
      <c r="F151" s="62">
        <v>90742.12</v>
      </c>
      <c r="G151" s="62">
        <f t="shared" si="6"/>
        <v>100</v>
      </c>
    </row>
    <row r="152" spans="1:7" ht="12.75">
      <c r="A152" s="11"/>
      <c r="B152" s="13"/>
      <c r="C152" s="13" t="s">
        <v>163</v>
      </c>
      <c r="D152" s="66" t="s">
        <v>327</v>
      </c>
      <c r="E152" s="62">
        <v>846994.43</v>
      </c>
      <c r="F152" s="62">
        <v>458825.43</v>
      </c>
      <c r="G152" s="62">
        <f t="shared" si="6"/>
        <v>54.17100912930442</v>
      </c>
    </row>
    <row r="153" spans="1:7" ht="12.75">
      <c r="A153" s="11"/>
      <c r="B153" s="13" t="s">
        <v>299</v>
      </c>
      <c r="C153" s="13" t="s">
        <v>300</v>
      </c>
      <c r="D153" s="66" t="s">
        <v>71</v>
      </c>
      <c r="E153" s="62">
        <v>37650</v>
      </c>
      <c r="F153" s="62">
        <v>37650</v>
      </c>
      <c r="G153" s="62">
        <f>SUM(F153/E153)*100</f>
        <v>100</v>
      </c>
    </row>
    <row r="154" spans="1:7" ht="12.75">
      <c r="A154" s="11"/>
      <c r="B154" s="13" t="s">
        <v>96</v>
      </c>
      <c r="C154" s="13" t="s">
        <v>95</v>
      </c>
      <c r="D154" s="66" t="s">
        <v>71</v>
      </c>
      <c r="E154" s="62">
        <v>64000</v>
      </c>
      <c r="F154" s="62">
        <v>63991.95</v>
      </c>
      <c r="G154" s="62">
        <f t="shared" si="6"/>
        <v>99.987421875</v>
      </c>
    </row>
    <row r="155" spans="1:7" ht="12.75">
      <c r="A155" s="11"/>
      <c r="B155" s="135" t="s">
        <v>65</v>
      </c>
      <c r="C155" s="136"/>
      <c r="D155" s="137"/>
      <c r="E155" s="65">
        <f>SUM(E141:E154)</f>
        <v>10357286.819999998</v>
      </c>
      <c r="F155" s="65">
        <f>SUM(F141:F154)</f>
        <v>9853047.549999999</v>
      </c>
      <c r="G155" s="65">
        <f t="shared" si="6"/>
        <v>95.13155058112024</v>
      </c>
    </row>
    <row r="156" spans="1:7" ht="19.5" customHeight="1">
      <c r="A156" s="11"/>
      <c r="B156" s="138" t="s">
        <v>70</v>
      </c>
      <c r="C156" s="139"/>
      <c r="D156" s="139"/>
      <c r="E156" s="140"/>
      <c r="F156" s="65"/>
      <c r="G156" s="65"/>
    </row>
    <row r="157" spans="1:7" ht="12.75" customHeight="1">
      <c r="A157" s="11"/>
      <c r="B157" s="13" t="s">
        <v>69</v>
      </c>
      <c r="C157" s="13" t="s">
        <v>68</v>
      </c>
      <c r="D157" s="66" t="s">
        <v>66</v>
      </c>
      <c r="E157" s="62">
        <v>7871</v>
      </c>
      <c r="F157" s="62">
        <v>7870.76</v>
      </c>
      <c r="G157" s="62">
        <f>SUM(F157/E157)*100</f>
        <v>99.99695083216872</v>
      </c>
    </row>
    <row r="158" spans="1:7" ht="12.75" customHeight="1">
      <c r="A158" s="11"/>
      <c r="B158" s="13" t="s">
        <v>74</v>
      </c>
      <c r="C158" s="13" t="s">
        <v>73</v>
      </c>
      <c r="D158" s="66" t="s">
        <v>66</v>
      </c>
      <c r="E158" s="62">
        <v>78000</v>
      </c>
      <c r="F158" s="62">
        <v>77970.41</v>
      </c>
      <c r="G158" s="62">
        <f>SUM(F158/E158)*100</f>
        <v>99.96206410256411</v>
      </c>
    </row>
    <row r="159" spans="1:7" ht="12.75" customHeight="1">
      <c r="A159" s="11"/>
      <c r="B159" s="121" t="s">
        <v>65</v>
      </c>
      <c r="C159" s="141"/>
      <c r="D159" s="142"/>
      <c r="E159" s="65">
        <f>SUM(E157:E158)</f>
        <v>85871</v>
      </c>
      <c r="F159" s="65">
        <f>SUM(F157:F158)</f>
        <v>85841.17</v>
      </c>
      <c r="G159" s="65">
        <f>SUM(F159/E159)*100</f>
        <v>99.96526184625776</v>
      </c>
    </row>
    <row r="160" spans="1:7" ht="12.75">
      <c r="A160" s="11"/>
      <c r="B160" s="129" t="s">
        <v>64</v>
      </c>
      <c r="C160" s="129"/>
      <c r="D160" s="129"/>
      <c r="E160" s="65">
        <f>SUM(E87+E97+E116+E133+E139+E155+E159)</f>
        <v>107920866.72</v>
      </c>
      <c r="F160" s="65">
        <f>SUM(F87+F97+F116+F133+F139+F155+F159)</f>
        <v>110646592.82</v>
      </c>
      <c r="G160" s="65">
        <f>SUM(F160/E160)*100</f>
        <v>102.52567106143789</v>
      </c>
    </row>
    <row r="161" spans="1:7" ht="12.75">
      <c r="A161" s="11"/>
      <c r="B161" s="11"/>
      <c r="C161" s="11"/>
      <c r="D161" s="11"/>
      <c r="E161" s="11"/>
      <c r="F161" s="11"/>
      <c r="G161" s="11"/>
    </row>
    <row r="162" spans="1:7" ht="12.75">
      <c r="A162" s="11"/>
      <c r="B162" s="11"/>
      <c r="C162" s="11"/>
      <c r="D162" s="11"/>
      <c r="E162" s="12"/>
      <c r="F162" s="12"/>
      <c r="G162" s="11"/>
    </row>
    <row r="163" spans="1:7" ht="12.75">
      <c r="A163" s="11"/>
      <c r="B163" s="11"/>
      <c r="C163" s="11"/>
      <c r="D163" s="11"/>
      <c r="E163" s="11"/>
      <c r="F163" s="11"/>
      <c r="G163" s="11"/>
    </row>
    <row r="164" spans="1:7" ht="12.75">
      <c r="A164" s="11"/>
      <c r="B164" s="11"/>
      <c r="C164" s="11"/>
      <c r="D164" s="11"/>
      <c r="E164" s="11"/>
      <c r="F164" s="11"/>
      <c r="G164" s="11"/>
    </row>
    <row r="165" spans="1:7" ht="12.75">
      <c r="A165" s="11"/>
      <c r="B165" s="11"/>
      <c r="C165" s="11"/>
      <c r="D165" s="11"/>
      <c r="E165" s="11"/>
      <c r="F165" s="11"/>
      <c r="G165" s="11"/>
    </row>
    <row r="166" spans="2:7" ht="12.75">
      <c r="B166" s="11"/>
      <c r="C166" s="11"/>
      <c r="D166" s="11"/>
      <c r="E166" s="11"/>
      <c r="F166" s="11"/>
      <c r="G166" s="11"/>
    </row>
    <row r="167" spans="2:7" ht="12.75">
      <c r="B167" s="11"/>
      <c r="C167" s="11"/>
      <c r="D167" s="11"/>
      <c r="E167" s="11"/>
      <c r="F167" s="11"/>
      <c r="G167" s="11"/>
    </row>
    <row r="168" spans="2:7" ht="12.75">
      <c r="B168" s="11"/>
      <c r="C168" s="11"/>
      <c r="D168" s="11"/>
      <c r="E168" s="11"/>
      <c r="F168" s="11"/>
      <c r="G168" s="11"/>
    </row>
    <row r="169" spans="2:7" ht="12.75">
      <c r="B169" s="11"/>
      <c r="C169" s="11"/>
      <c r="D169" s="11"/>
      <c r="E169" s="11"/>
      <c r="F169" s="11"/>
      <c r="G169" s="11"/>
    </row>
  </sheetData>
  <sheetProtection/>
  <mergeCells count="16">
    <mergeCell ref="B160:D160"/>
    <mergeCell ref="B140:E140"/>
    <mergeCell ref="B155:D155"/>
    <mergeCell ref="B116:D116"/>
    <mergeCell ref="B117:E117"/>
    <mergeCell ref="B133:D133"/>
    <mergeCell ref="B134:D134"/>
    <mergeCell ref="B139:D139"/>
    <mergeCell ref="B156:E156"/>
    <mergeCell ref="B159:D159"/>
    <mergeCell ref="B97:D97"/>
    <mergeCell ref="B98:E98"/>
    <mergeCell ref="B2:G2"/>
    <mergeCell ref="B8:D8"/>
    <mergeCell ref="B87:D87"/>
    <mergeCell ref="B88:E8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5" r:id="rId1"/>
  <headerFooter alignWithMargins="0">
    <oddHeader>&amp;R&amp;"Times New Roman,Normalny"&amp;8Załącznik nr 1 do Sprawozdania
z wykonania budżetu
Powiatu Opatowskiego za 2019 rok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I31"/>
  <sheetViews>
    <sheetView view="pageLayout" workbookViewId="0" topLeftCell="A1">
      <selection activeCell="D1" sqref="D1"/>
    </sheetView>
  </sheetViews>
  <sheetFormatPr defaultColWidth="9.00390625" defaultRowHeight="12.75"/>
  <cols>
    <col min="1" max="1" width="4.75390625" style="2" bestFit="1" customWidth="1"/>
    <col min="2" max="2" width="35.25390625" style="2" customWidth="1"/>
    <col min="3" max="3" width="12.25390625" style="2" customWidth="1"/>
    <col min="4" max="4" width="15.375" style="2" customWidth="1"/>
    <col min="5" max="5" width="16.00390625" style="2" customWidth="1"/>
    <col min="6" max="6" width="10.625" style="2" customWidth="1"/>
    <col min="7" max="16384" width="9.125" style="2" customWidth="1"/>
  </cols>
  <sheetData>
    <row r="1" spans="1:9" ht="12.75">
      <c r="A1" s="9"/>
      <c r="B1" s="9"/>
      <c r="C1" s="9"/>
      <c r="D1" s="9"/>
      <c r="E1" s="9"/>
      <c r="F1" s="6"/>
      <c r="G1" s="6"/>
      <c r="H1" s="6"/>
      <c r="I1" s="4"/>
    </row>
    <row r="2" spans="1:6" ht="12.75">
      <c r="A2" s="22"/>
      <c r="B2" s="22"/>
      <c r="C2" s="22"/>
      <c r="D2" s="22"/>
      <c r="E2" s="22"/>
      <c r="F2" s="22"/>
    </row>
    <row r="3" spans="1:6" ht="24.75" customHeight="1">
      <c r="A3" s="144" t="s">
        <v>334</v>
      </c>
      <c r="B3" s="144"/>
      <c r="C3" s="144"/>
      <c r="D3" s="144"/>
      <c r="E3" s="145"/>
      <c r="F3" s="145"/>
    </row>
    <row r="4" spans="1:6" ht="18.75" customHeight="1">
      <c r="A4" s="146"/>
      <c r="B4" s="147"/>
      <c r="C4" s="147"/>
      <c r="D4" s="147"/>
      <c r="E4" s="147"/>
      <c r="F4" s="147"/>
    </row>
    <row r="5" spans="1:6" ht="12.75">
      <c r="A5" s="148" t="s">
        <v>20</v>
      </c>
      <c r="B5" s="149"/>
      <c r="C5" s="149"/>
      <c r="D5" s="149"/>
      <c r="E5" s="149"/>
      <c r="F5" s="149"/>
    </row>
    <row r="6" spans="1:6" ht="15" customHeight="1">
      <c r="A6" s="152" t="s">
        <v>0</v>
      </c>
      <c r="B6" s="152" t="s">
        <v>21</v>
      </c>
      <c r="C6" s="143" t="s">
        <v>22</v>
      </c>
      <c r="D6" s="143" t="s">
        <v>15</v>
      </c>
      <c r="E6" s="143" t="s">
        <v>335</v>
      </c>
      <c r="F6" s="143" t="s">
        <v>56</v>
      </c>
    </row>
    <row r="7" spans="1:6" ht="15" customHeight="1">
      <c r="A7" s="152"/>
      <c r="B7" s="152"/>
      <c r="C7" s="152"/>
      <c r="D7" s="143"/>
      <c r="E7" s="143"/>
      <c r="F7" s="143"/>
    </row>
    <row r="8" spans="1:6" ht="15.75" customHeight="1">
      <c r="A8" s="152"/>
      <c r="B8" s="152"/>
      <c r="C8" s="152"/>
      <c r="D8" s="143"/>
      <c r="E8" s="143"/>
      <c r="F8" s="143"/>
    </row>
    <row r="9" spans="1:6" s="3" customFormat="1" ht="6.75" customHeight="1">
      <c r="A9" s="71">
        <v>1</v>
      </c>
      <c r="B9" s="71">
        <v>2</v>
      </c>
      <c r="C9" s="71">
        <v>3</v>
      </c>
      <c r="D9" s="71">
        <v>4</v>
      </c>
      <c r="E9" s="71">
        <v>4</v>
      </c>
      <c r="F9" s="71">
        <v>4</v>
      </c>
    </row>
    <row r="10" spans="1:6" ht="18.75" customHeight="1">
      <c r="A10" s="150" t="s">
        <v>23</v>
      </c>
      <c r="B10" s="150"/>
      <c r="C10" s="72"/>
      <c r="D10" s="73">
        <f>SUM(D11:D19)</f>
        <v>10822321</v>
      </c>
      <c r="E10" s="73">
        <f>SUM(E11:E19)</f>
        <v>14423424.24</v>
      </c>
      <c r="F10" s="73">
        <f>SUM(E10/D10)*100</f>
        <v>133.27477756388856</v>
      </c>
    </row>
    <row r="11" spans="1:6" ht="18.75" customHeight="1">
      <c r="A11" s="72" t="s">
        <v>1</v>
      </c>
      <c r="B11" s="74" t="s">
        <v>24</v>
      </c>
      <c r="C11" s="72" t="s">
        <v>25</v>
      </c>
      <c r="D11" s="75">
        <v>0</v>
      </c>
      <c r="E11" s="75">
        <v>0</v>
      </c>
      <c r="F11" s="73">
        <v>0</v>
      </c>
    </row>
    <row r="12" spans="1:6" ht="18.75" customHeight="1">
      <c r="A12" s="72" t="s">
        <v>2</v>
      </c>
      <c r="B12" s="74" t="s">
        <v>26</v>
      </c>
      <c r="C12" s="72" t="s">
        <v>25</v>
      </c>
      <c r="D12" s="75">
        <v>0</v>
      </c>
      <c r="E12" s="75">
        <v>0</v>
      </c>
      <c r="F12" s="75">
        <v>0</v>
      </c>
    </row>
    <row r="13" spans="1:6" ht="38.25" customHeight="1">
      <c r="A13" s="72" t="s">
        <v>3</v>
      </c>
      <c r="B13" s="76" t="s">
        <v>27</v>
      </c>
      <c r="C13" s="72" t="s">
        <v>28</v>
      </c>
      <c r="D13" s="75">
        <v>0</v>
      </c>
      <c r="E13" s="75">
        <v>0</v>
      </c>
      <c r="F13" s="73">
        <v>0</v>
      </c>
    </row>
    <row r="14" spans="1:6" ht="18.75" customHeight="1">
      <c r="A14" s="72" t="s">
        <v>4</v>
      </c>
      <c r="B14" s="74" t="s">
        <v>29</v>
      </c>
      <c r="C14" s="72" t="s">
        <v>30</v>
      </c>
      <c r="D14" s="75">
        <v>0</v>
      </c>
      <c r="E14" s="75">
        <v>0</v>
      </c>
      <c r="F14" s="73">
        <v>0</v>
      </c>
    </row>
    <row r="15" spans="1:6" ht="18.75" customHeight="1">
      <c r="A15" s="72" t="s">
        <v>5</v>
      </c>
      <c r="B15" s="74" t="s">
        <v>31</v>
      </c>
      <c r="C15" s="72" t="s">
        <v>32</v>
      </c>
      <c r="D15" s="75">
        <v>0</v>
      </c>
      <c r="E15" s="75">
        <v>0</v>
      </c>
      <c r="F15" s="73">
        <v>0</v>
      </c>
    </row>
    <row r="16" spans="1:6" ht="18.75" customHeight="1">
      <c r="A16" s="72" t="s">
        <v>6</v>
      </c>
      <c r="B16" s="74" t="s">
        <v>33</v>
      </c>
      <c r="C16" s="72" t="s">
        <v>34</v>
      </c>
      <c r="D16" s="75">
        <v>9074524</v>
      </c>
      <c r="E16" s="75">
        <v>12675627.24</v>
      </c>
      <c r="F16" s="75">
        <f>SUM(E16/D16)*100</f>
        <v>139.68365988122352</v>
      </c>
    </row>
    <row r="17" spans="1:6" ht="30" customHeight="1">
      <c r="A17" s="72" t="s">
        <v>8</v>
      </c>
      <c r="B17" s="76" t="s">
        <v>35</v>
      </c>
      <c r="C17" s="72" t="s">
        <v>36</v>
      </c>
      <c r="D17" s="75">
        <v>0</v>
      </c>
      <c r="E17" s="75">
        <v>0</v>
      </c>
      <c r="F17" s="73">
        <v>0</v>
      </c>
    </row>
    <row r="18" spans="1:6" ht="33.75" customHeight="1">
      <c r="A18" s="72" t="s">
        <v>37</v>
      </c>
      <c r="B18" s="76" t="s">
        <v>272</v>
      </c>
      <c r="C18" s="72" t="s">
        <v>273</v>
      </c>
      <c r="D18" s="75">
        <v>1747797</v>
      </c>
      <c r="E18" s="75">
        <v>1747797</v>
      </c>
      <c r="F18" s="75">
        <f>SUM(E18/D18)*100</f>
        <v>100</v>
      </c>
    </row>
    <row r="19" spans="1:6" ht="18.75" customHeight="1">
      <c r="A19" s="72" t="s">
        <v>38</v>
      </c>
      <c r="B19" s="74" t="s">
        <v>39</v>
      </c>
      <c r="C19" s="72" t="s">
        <v>40</v>
      </c>
      <c r="D19" s="75">
        <v>0</v>
      </c>
      <c r="E19" s="75">
        <v>0</v>
      </c>
      <c r="F19" s="73">
        <v>0</v>
      </c>
    </row>
    <row r="20" spans="1:6" ht="18.75" customHeight="1">
      <c r="A20" s="150" t="s">
        <v>41</v>
      </c>
      <c r="B20" s="150"/>
      <c r="C20" s="72"/>
      <c r="D20" s="73">
        <f>SUM(D21:D27)</f>
        <v>454592</v>
      </c>
      <c r="E20" s="73">
        <f>SUM(E21:E27)</f>
        <v>187492.17</v>
      </c>
      <c r="F20" s="73">
        <f>SUM(E20/D20)*100</f>
        <v>41.2440540088695</v>
      </c>
    </row>
    <row r="21" spans="1:6" ht="18.75" customHeight="1">
      <c r="A21" s="72" t="s">
        <v>1</v>
      </c>
      <c r="B21" s="74" t="s">
        <v>42</v>
      </c>
      <c r="C21" s="72" t="s">
        <v>43</v>
      </c>
      <c r="D21" s="75">
        <v>0</v>
      </c>
      <c r="E21" s="75">
        <v>0</v>
      </c>
      <c r="F21" s="75">
        <v>0</v>
      </c>
    </row>
    <row r="22" spans="1:6" ht="18.75" customHeight="1">
      <c r="A22" s="72" t="s">
        <v>2</v>
      </c>
      <c r="B22" s="74" t="s">
        <v>44</v>
      </c>
      <c r="C22" s="72" t="s">
        <v>43</v>
      </c>
      <c r="D22" s="75">
        <v>454592</v>
      </c>
      <c r="E22" s="75">
        <v>187492.17</v>
      </c>
      <c r="F22" s="75">
        <f>SUM(E22/D22)*100</f>
        <v>41.2440540088695</v>
      </c>
    </row>
    <row r="23" spans="1:6" ht="51">
      <c r="A23" s="72" t="s">
        <v>3</v>
      </c>
      <c r="B23" s="76" t="s">
        <v>45</v>
      </c>
      <c r="C23" s="72" t="s">
        <v>46</v>
      </c>
      <c r="D23" s="75">
        <v>0</v>
      </c>
      <c r="E23" s="75">
        <v>0</v>
      </c>
      <c r="F23" s="73">
        <v>0</v>
      </c>
    </row>
    <row r="24" spans="1:6" ht="18.75" customHeight="1">
      <c r="A24" s="72" t="s">
        <v>4</v>
      </c>
      <c r="B24" s="74" t="s">
        <v>47</v>
      </c>
      <c r="C24" s="72" t="s">
        <v>48</v>
      </c>
      <c r="D24" s="75">
        <v>0</v>
      </c>
      <c r="E24" s="75">
        <v>0</v>
      </c>
      <c r="F24" s="73">
        <v>0</v>
      </c>
    </row>
    <row r="25" spans="1:6" ht="18.75" customHeight="1">
      <c r="A25" s="72" t="s">
        <v>5</v>
      </c>
      <c r="B25" s="74" t="s">
        <v>49</v>
      </c>
      <c r="C25" s="72" t="s">
        <v>40</v>
      </c>
      <c r="D25" s="75">
        <v>0</v>
      </c>
      <c r="E25" s="75">
        <v>0</v>
      </c>
      <c r="F25" s="73">
        <v>0</v>
      </c>
    </row>
    <row r="26" spans="1:6" ht="27" customHeight="1">
      <c r="A26" s="72" t="s">
        <v>6</v>
      </c>
      <c r="B26" s="76" t="s">
        <v>50</v>
      </c>
      <c r="C26" s="72" t="s">
        <v>51</v>
      </c>
      <c r="D26" s="75">
        <v>0</v>
      </c>
      <c r="E26" s="75">
        <v>0</v>
      </c>
      <c r="F26" s="73">
        <v>0</v>
      </c>
    </row>
    <row r="27" spans="1:6" ht="18.75" customHeight="1">
      <c r="A27" s="72" t="s">
        <v>8</v>
      </c>
      <c r="B27" s="74" t="s">
        <v>52</v>
      </c>
      <c r="C27" s="72" t="s">
        <v>53</v>
      </c>
      <c r="D27" s="75">
        <v>0</v>
      </c>
      <c r="E27" s="75">
        <v>0</v>
      </c>
      <c r="F27" s="73">
        <v>0</v>
      </c>
    </row>
    <row r="28" spans="1:6" ht="7.5" customHeight="1">
      <c r="A28" s="34"/>
      <c r="B28" s="35"/>
      <c r="C28" s="35"/>
      <c r="D28" s="35"/>
      <c r="E28" s="9"/>
      <c r="F28" s="9"/>
    </row>
    <row r="29" spans="1:6" ht="12.75">
      <c r="A29" s="36"/>
      <c r="B29" s="37"/>
      <c r="C29" s="37"/>
      <c r="D29" s="37"/>
      <c r="E29" s="37"/>
      <c r="F29" s="37"/>
    </row>
    <row r="30" spans="1:6" ht="12.75">
      <c r="A30" s="151"/>
      <c r="B30" s="151"/>
      <c r="C30" s="151"/>
      <c r="D30" s="151"/>
      <c r="E30" s="151"/>
      <c r="F30" s="151"/>
    </row>
    <row r="31" spans="1:6" ht="22.5" customHeight="1">
      <c r="A31" s="151"/>
      <c r="B31" s="151"/>
      <c r="C31" s="151"/>
      <c r="D31" s="151"/>
      <c r="E31" s="151"/>
      <c r="F31" s="151"/>
    </row>
  </sheetData>
  <sheetProtection/>
  <mergeCells count="12">
    <mergeCell ref="A30:F31"/>
    <mergeCell ref="A6:A8"/>
    <mergeCell ref="B6:B8"/>
    <mergeCell ref="C6:C8"/>
    <mergeCell ref="D6:D8"/>
    <mergeCell ref="A10:B10"/>
    <mergeCell ref="E6:E8"/>
    <mergeCell ref="F6:F8"/>
    <mergeCell ref="A3:F3"/>
    <mergeCell ref="A4:F4"/>
    <mergeCell ref="A5:F5"/>
    <mergeCell ref="A20:B20"/>
  </mergeCells>
  <printOptions/>
  <pageMargins left="0.7480314960629921" right="0.7480314960629921" top="0.984251968503937" bottom="0.3937007874015748" header="0.5118110236220472" footer="0.5118110236220472"/>
  <pageSetup horizontalDpi="600" verticalDpi="600" orientation="portrait" paperSize="9" scale="90" r:id="rId1"/>
  <headerFooter alignWithMargins="0">
    <oddHeader>&amp;RZ&amp;"Times New Roman,Normalny"&amp;8ałącznik Nr 2 do Sprawozdania
z wykonania budżetu
Powiatu Opatowskiego za 2019 rok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V112"/>
  <sheetViews>
    <sheetView showGridLines="0" tabSelected="1" workbookViewId="0" topLeftCell="A1">
      <pane ySplit="3120" topLeftCell="A1" activePane="bottomLeft" state="split"/>
      <selection pane="topLeft" activeCell="Q8" sqref="Q8:Q10"/>
      <selection pane="bottomLeft" activeCell="R111" sqref="R111"/>
    </sheetView>
  </sheetViews>
  <sheetFormatPr defaultColWidth="9.00390625" defaultRowHeight="12.75"/>
  <cols>
    <col min="1" max="1" width="3.375" style="14" customWidth="1"/>
    <col min="2" max="2" width="4.75390625" style="14" customWidth="1"/>
    <col min="3" max="3" width="5.25390625" style="14" customWidth="1"/>
    <col min="4" max="5" width="5.00390625" style="14" customWidth="1"/>
    <col min="6" max="6" width="5.125" style="14" customWidth="1"/>
    <col min="7" max="7" width="11.25390625" style="14" customWidth="1"/>
    <col min="8" max="8" width="6.375" style="14" customWidth="1"/>
    <col min="9" max="10" width="8.875" style="14" customWidth="1"/>
    <col min="11" max="11" width="10.125" style="14" customWidth="1"/>
    <col min="12" max="12" width="8.75390625" style="14" customWidth="1"/>
    <col min="13" max="13" width="8.25390625" style="14" customWidth="1"/>
    <col min="14" max="14" width="8.875" style="14" customWidth="1"/>
    <col min="15" max="15" width="8.75390625" style="14" customWidth="1"/>
    <col min="16" max="16" width="6.75390625" style="14" customWidth="1"/>
    <col min="17" max="17" width="7.875" style="14" customWidth="1"/>
    <col min="18" max="18" width="8.875" style="14" customWidth="1"/>
    <col min="19" max="20" width="9.00390625" style="14" customWidth="1"/>
    <col min="21" max="21" width="7.875" style="14" customWidth="1"/>
    <col min="22" max="16384" width="9.125" style="14" customWidth="1"/>
  </cols>
  <sheetData>
    <row r="1" spans="1:22" ht="12.75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98"/>
      <c r="T1" s="199"/>
      <c r="U1" s="77"/>
      <c r="V1" s="20"/>
    </row>
    <row r="2" spans="1:22" ht="15.75">
      <c r="A2" s="201" t="s">
        <v>337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1"/>
      <c r="V2" s="15"/>
    </row>
    <row r="3" spans="1:22" ht="15.75">
      <c r="A3" s="202" t="s">
        <v>266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202"/>
      <c r="T3" s="202"/>
      <c r="U3" s="202"/>
      <c r="V3" s="15"/>
    </row>
    <row r="4" spans="1:22" ht="10.5" thickBot="1">
      <c r="A4" s="200" t="s">
        <v>20</v>
      </c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200"/>
      <c r="S4" s="200"/>
      <c r="T4" s="200"/>
      <c r="U4" s="200"/>
      <c r="V4" s="15"/>
    </row>
    <row r="5" spans="1:22" ht="12.75" customHeight="1">
      <c r="A5" s="194" t="s">
        <v>144</v>
      </c>
      <c r="B5" s="187" t="s">
        <v>143</v>
      </c>
      <c r="C5" s="187" t="s">
        <v>265</v>
      </c>
      <c r="D5" s="187"/>
      <c r="E5" s="187" t="s">
        <v>264</v>
      </c>
      <c r="F5" s="187"/>
      <c r="G5" s="206" t="s">
        <v>263</v>
      </c>
      <c r="H5" s="208" t="s">
        <v>56</v>
      </c>
      <c r="I5" s="186" t="s">
        <v>262</v>
      </c>
      <c r="J5" s="187"/>
      <c r="K5" s="187"/>
      <c r="L5" s="187"/>
      <c r="M5" s="187"/>
      <c r="N5" s="187"/>
      <c r="O5" s="187"/>
      <c r="P5" s="187"/>
      <c r="Q5" s="187"/>
      <c r="R5" s="187"/>
      <c r="S5" s="187"/>
      <c r="T5" s="187"/>
      <c r="U5" s="188"/>
      <c r="V5" s="15"/>
    </row>
    <row r="6" spans="1:22" ht="8.25" customHeight="1">
      <c r="A6" s="195"/>
      <c r="B6" s="181"/>
      <c r="C6" s="181"/>
      <c r="D6" s="181"/>
      <c r="E6" s="181"/>
      <c r="F6" s="181"/>
      <c r="G6" s="207"/>
      <c r="H6" s="209"/>
      <c r="I6" s="204" t="s">
        <v>261</v>
      </c>
      <c r="J6" s="181" t="s">
        <v>255</v>
      </c>
      <c r="K6" s="181"/>
      <c r="L6" s="181"/>
      <c r="M6" s="181"/>
      <c r="N6" s="181"/>
      <c r="O6" s="181"/>
      <c r="P6" s="181"/>
      <c r="Q6" s="181"/>
      <c r="R6" s="181" t="s">
        <v>260</v>
      </c>
      <c r="S6" s="181" t="s">
        <v>255</v>
      </c>
      <c r="T6" s="181"/>
      <c r="U6" s="183"/>
      <c r="V6" s="15"/>
    </row>
    <row r="7" spans="1:22" ht="6" customHeight="1">
      <c r="A7" s="195"/>
      <c r="B7" s="181"/>
      <c r="C7" s="181"/>
      <c r="D7" s="181"/>
      <c r="E7" s="181"/>
      <c r="F7" s="181"/>
      <c r="G7" s="207"/>
      <c r="H7" s="209"/>
      <c r="I7" s="204"/>
      <c r="J7" s="181"/>
      <c r="K7" s="181"/>
      <c r="L7" s="181"/>
      <c r="M7" s="181"/>
      <c r="N7" s="181"/>
      <c r="O7" s="181"/>
      <c r="P7" s="181"/>
      <c r="Q7" s="181"/>
      <c r="R7" s="181"/>
      <c r="S7" s="181" t="s">
        <v>259</v>
      </c>
      <c r="T7" s="189" t="s">
        <v>258</v>
      </c>
      <c r="U7" s="190" t="s">
        <v>257</v>
      </c>
      <c r="V7" s="15"/>
    </row>
    <row r="8" spans="1:22" ht="6.75" customHeight="1">
      <c r="A8" s="195"/>
      <c r="B8" s="181"/>
      <c r="C8" s="181"/>
      <c r="D8" s="181"/>
      <c r="E8" s="181"/>
      <c r="F8" s="181"/>
      <c r="G8" s="207"/>
      <c r="H8" s="209"/>
      <c r="I8" s="204"/>
      <c r="J8" s="181" t="s">
        <v>256</v>
      </c>
      <c r="K8" s="181" t="s">
        <v>255</v>
      </c>
      <c r="L8" s="181"/>
      <c r="M8" s="181" t="s">
        <v>254</v>
      </c>
      <c r="N8" s="181" t="s">
        <v>253</v>
      </c>
      <c r="O8" s="181" t="s">
        <v>252</v>
      </c>
      <c r="P8" s="181" t="s">
        <v>251</v>
      </c>
      <c r="Q8" s="181" t="s">
        <v>250</v>
      </c>
      <c r="R8" s="181"/>
      <c r="S8" s="181"/>
      <c r="T8" s="189"/>
      <c r="U8" s="190"/>
      <c r="V8" s="15"/>
    </row>
    <row r="9" spans="1:22" ht="9.75" customHeight="1">
      <c r="A9" s="195"/>
      <c r="B9" s="181"/>
      <c r="C9" s="181"/>
      <c r="D9" s="181"/>
      <c r="E9" s="181"/>
      <c r="F9" s="181"/>
      <c r="G9" s="207"/>
      <c r="H9" s="209"/>
      <c r="I9" s="204"/>
      <c r="J9" s="181"/>
      <c r="K9" s="181"/>
      <c r="L9" s="181"/>
      <c r="M9" s="181"/>
      <c r="N9" s="181"/>
      <c r="O9" s="181"/>
      <c r="P9" s="181"/>
      <c r="Q9" s="181"/>
      <c r="R9" s="181"/>
      <c r="S9" s="181"/>
      <c r="T9" s="189" t="s">
        <v>271</v>
      </c>
      <c r="U9" s="190"/>
      <c r="V9" s="15"/>
    </row>
    <row r="10" spans="1:22" ht="46.5" customHeight="1" thickBot="1">
      <c r="A10" s="196"/>
      <c r="B10" s="182"/>
      <c r="C10" s="182"/>
      <c r="D10" s="182"/>
      <c r="E10" s="182"/>
      <c r="F10" s="182"/>
      <c r="G10" s="184"/>
      <c r="H10" s="210"/>
      <c r="I10" s="205"/>
      <c r="J10" s="182"/>
      <c r="K10" s="78" t="s">
        <v>249</v>
      </c>
      <c r="L10" s="78" t="s">
        <v>248</v>
      </c>
      <c r="M10" s="182"/>
      <c r="N10" s="182"/>
      <c r="O10" s="182"/>
      <c r="P10" s="182"/>
      <c r="Q10" s="182"/>
      <c r="R10" s="182"/>
      <c r="S10" s="182"/>
      <c r="T10" s="192"/>
      <c r="U10" s="191"/>
      <c r="V10" s="15"/>
    </row>
    <row r="11" spans="1:22" s="18" customFormat="1" ht="15" customHeight="1" thickBot="1">
      <c r="A11" s="79" t="s">
        <v>247</v>
      </c>
      <c r="B11" s="80" t="s">
        <v>246</v>
      </c>
      <c r="C11" s="184" t="s">
        <v>245</v>
      </c>
      <c r="D11" s="184"/>
      <c r="E11" s="184" t="s">
        <v>244</v>
      </c>
      <c r="F11" s="184"/>
      <c r="G11" s="80" t="s">
        <v>243</v>
      </c>
      <c r="H11" s="81" t="s">
        <v>242</v>
      </c>
      <c r="I11" s="79" t="s">
        <v>241</v>
      </c>
      <c r="J11" s="80" t="s">
        <v>240</v>
      </c>
      <c r="K11" s="80" t="s">
        <v>239</v>
      </c>
      <c r="L11" s="80" t="s">
        <v>238</v>
      </c>
      <c r="M11" s="80" t="s">
        <v>237</v>
      </c>
      <c r="N11" s="80" t="s">
        <v>236</v>
      </c>
      <c r="O11" s="80" t="s">
        <v>235</v>
      </c>
      <c r="P11" s="80" t="s">
        <v>234</v>
      </c>
      <c r="Q11" s="80" t="s">
        <v>233</v>
      </c>
      <c r="R11" s="80" t="s">
        <v>232</v>
      </c>
      <c r="S11" s="80" t="s">
        <v>231</v>
      </c>
      <c r="T11" s="81" t="s">
        <v>230</v>
      </c>
      <c r="U11" s="82" t="s">
        <v>229</v>
      </c>
      <c r="V11" s="19"/>
    </row>
    <row r="12" spans="1:22" s="16" customFormat="1" ht="26.25" customHeight="1">
      <c r="A12" s="203" t="s">
        <v>92</v>
      </c>
      <c r="B12" s="83"/>
      <c r="C12" s="185" t="s">
        <v>228</v>
      </c>
      <c r="D12" s="185"/>
      <c r="E12" s="197">
        <f>SUM(E13:F14)</f>
        <v>66705</v>
      </c>
      <c r="F12" s="197"/>
      <c r="G12" s="84">
        <f>SUM(G13:G14)</f>
        <v>31071.47</v>
      </c>
      <c r="H12" s="84">
        <f aca="true" t="shared" si="0" ref="H12:H43">SUM(G12/E12)*100</f>
        <v>46.58042125777678</v>
      </c>
      <c r="I12" s="84">
        <f aca="true" t="shared" si="1" ref="I12:U12">SUM(I13:I14)</f>
        <v>31071.47</v>
      </c>
      <c r="J12" s="84">
        <f t="shared" si="1"/>
        <v>31071.47</v>
      </c>
      <c r="K12" s="84">
        <f t="shared" si="1"/>
        <v>0</v>
      </c>
      <c r="L12" s="84">
        <f t="shared" si="1"/>
        <v>31071.47</v>
      </c>
      <c r="M12" s="84">
        <f t="shared" si="1"/>
        <v>0</v>
      </c>
      <c r="N12" s="84">
        <f t="shared" si="1"/>
        <v>0</v>
      </c>
      <c r="O12" s="84">
        <f t="shared" si="1"/>
        <v>0</v>
      </c>
      <c r="P12" s="84">
        <f t="shared" si="1"/>
        <v>0</v>
      </c>
      <c r="Q12" s="84">
        <f t="shared" si="1"/>
        <v>0</v>
      </c>
      <c r="R12" s="84">
        <f t="shared" si="1"/>
        <v>0</v>
      </c>
      <c r="S12" s="84">
        <f t="shared" si="1"/>
        <v>0</v>
      </c>
      <c r="T12" s="84">
        <f t="shared" si="1"/>
        <v>0</v>
      </c>
      <c r="U12" s="85">
        <f t="shared" si="1"/>
        <v>0</v>
      </c>
      <c r="V12" s="17"/>
    </row>
    <row r="13" spans="1:22" ht="39" customHeight="1">
      <c r="A13" s="193"/>
      <c r="B13" s="86" t="s">
        <v>93</v>
      </c>
      <c r="C13" s="164" t="s">
        <v>227</v>
      </c>
      <c r="D13" s="164"/>
      <c r="E13" s="160">
        <v>3075</v>
      </c>
      <c r="F13" s="160"/>
      <c r="G13" s="48">
        <f>SUM(I13+R13)</f>
        <v>3075</v>
      </c>
      <c r="H13" s="48">
        <f t="shared" si="0"/>
        <v>100</v>
      </c>
      <c r="I13" s="48">
        <f>SUM(J13+M13+N13+O13+P13+Q13)</f>
        <v>3075</v>
      </c>
      <c r="J13" s="48">
        <f>SUM(K13+L13)</f>
        <v>3075</v>
      </c>
      <c r="K13" s="48">
        <v>0</v>
      </c>
      <c r="L13" s="48">
        <v>3075</v>
      </c>
      <c r="M13" s="48">
        <v>0</v>
      </c>
      <c r="N13" s="48">
        <v>0</v>
      </c>
      <c r="O13" s="48">
        <v>0</v>
      </c>
      <c r="P13" s="48">
        <v>0</v>
      </c>
      <c r="Q13" s="48">
        <v>0</v>
      </c>
      <c r="R13" s="48">
        <f>SUM(S13)</f>
        <v>0</v>
      </c>
      <c r="S13" s="48">
        <v>0</v>
      </c>
      <c r="T13" s="45">
        <v>0</v>
      </c>
      <c r="U13" s="38">
        <v>0</v>
      </c>
      <c r="V13" s="15"/>
    </row>
    <row r="14" spans="1:22" ht="18" customHeight="1">
      <c r="A14" s="166"/>
      <c r="B14" s="86" t="s">
        <v>91</v>
      </c>
      <c r="C14" s="164" t="s">
        <v>151</v>
      </c>
      <c r="D14" s="164"/>
      <c r="E14" s="160">
        <v>63630</v>
      </c>
      <c r="F14" s="160"/>
      <c r="G14" s="48">
        <f>SUM(I14+R14)</f>
        <v>27996.47</v>
      </c>
      <c r="H14" s="48">
        <f t="shared" si="0"/>
        <v>43.9988527424171</v>
      </c>
      <c r="I14" s="48">
        <f>SUM(J14+M14+N14+O14+P14+Q14)</f>
        <v>27996.47</v>
      </c>
      <c r="J14" s="48">
        <f>SUM(K14+L14)</f>
        <v>27996.47</v>
      </c>
      <c r="K14" s="48">
        <v>0</v>
      </c>
      <c r="L14" s="48">
        <v>27996.47</v>
      </c>
      <c r="M14" s="48">
        <v>0</v>
      </c>
      <c r="N14" s="48">
        <v>0</v>
      </c>
      <c r="O14" s="48">
        <v>0</v>
      </c>
      <c r="P14" s="48">
        <v>0</v>
      </c>
      <c r="Q14" s="48">
        <v>0</v>
      </c>
      <c r="R14" s="48">
        <f>SUM(S14)</f>
        <v>0</v>
      </c>
      <c r="S14" s="48">
        <v>0</v>
      </c>
      <c r="T14" s="45">
        <v>0</v>
      </c>
      <c r="U14" s="38">
        <v>0</v>
      </c>
      <c r="V14" s="15"/>
    </row>
    <row r="15" spans="1:22" s="16" customFormat="1" ht="14.25" customHeight="1">
      <c r="A15" s="161" t="s">
        <v>102</v>
      </c>
      <c r="B15" s="87"/>
      <c r="C15" s="163" t="s">
        <v>226</v>
      </c>
      <c r="D15" s="163"/>
      <c r="E15" s="157">
        <f>SUM(E16:F17)</f>
        <v>262272</v>
      </c>
      <c r="F15" s="157"/>
      <c r="G15" s="47">
        <f>SUM(G16:G17)</f>
        <v>242460.45</v>
      </c>
      <c r="H15" s="47">
        <f t="shared" si="0"/>
        <v>92.44618182650073</v>
      </c>
      <c r="I15" s="47">
        <f aca="true" t="shared" si="2" ref="I15:O15">SUM(I16:I17)</f>
        <v>242460.45</v>
      </c>
      <c r="J15" s="47">
        <f t="shared" si="2"/>
        <v>11373.22</v>
      </c>
      <c r="K15" s="47">
        <f t="shared" si="2"/>
        <v>0</v>
      </c>
      <c r="L15" s="47">
        <f t="shared" si="2"/>
        <v>11373.22</v>
      </c>
      <c r="M15" s="47">
        <f t="shared" si="2"/>
        <v>0</v>
      </c>
      <c r="N15" s="47">
        <f t="shared" si="2"/>
        <v>231087.23</v>
      </c>
      <c r="O15" s="47">
        <f t="shared" si="2"/>
        <v>0</v>
      </c>
      <c r="P15" s="47">
        <v>0</v>
      </c>
      <c r="Q15" s="47">
        <f>SUM(Q16:Q17)</f>
        <v>0</v>
      </c>
      <c r="R15" s="47">
        <f>SUM(R16:R17)</f>
        <v>0</v>
      </c>
      <c r="S15" s="47">
        <f>SUM(S16:S17)</f>
        <v>0</v>
      </c>
      <c r="T15" s="47">
        <f>SUM(T16:T17)</f>
        <v>0</v>
      </c>
      <c r="U15" s="39">
        <f>SUM(U16:U17)</f>
        <v>0</v>
      </c>
      <c r="V15" s="17"/>
    </row>
    <row r="16" spans="1:22" ht="17.25" customHeight="1">
      <c r="A16" s="193"/>
      <c r="B16" s="86" t="s">
        <v>101</v>
      </c>
      <c r="C16" s="164" t="s">
        <v>225</v>
      </c>
      <c r="D16" s="164"/>
      <c r="E16" s="160">
        <v>239272</v>
      </c>
      <c r="F16" s="160"/>
      <c r="G16" s="48">
        <f>SUM(I16+R16)</f>
        <v>231087.23</v>
      </c>
      <c r="H16" s="48">
        <f t="shared" si="0"/>
        <v>96.57930305259286</v>
      </c>
      <c r="I16" s="48">
        <f>SUM(J16+M16+N16+O16+P16+Q16)</f>
        <v>231087.23</v>
      </c>
      <c r="J16" s="48">
        <f>SUM(K16+L16)</f>
        <v>0</v>
      </c>
      <c r="K16" s="48">
        <v>0</v>
      </c>
      <c r="L16" s="48">
        <v>0</v>
      </c>
      <c r="M16" s="48">
        <v>0</v>
      </c>
      <c r="N16" s="48">
        <v>231087.23</v>
      </c>
      <c r="O16" s="48">
        <v>0</v>
      </c>
      <c r="P16" s="48">
        <v>0</v>
      </c>
      <c r="Q16" s="48">
        <v>0</v>
      </c>
      <c r="R16" s="48">
        <f>SUM(S16)</f>
        <v>0</v>
      </c>
      <c r="S16" s="48">
        <v>0</v>
      </c>
      <c r="T16" s="45">
        <v>0</v>
      </c>
      <c r="U16" s="38">
        <v>0</v>
      </c>
      <c r="V16" s="15"/>
    </row>
    <row r="17" spans="1:22" ht="30" customHeight="1">
      <c r="A17" s="166"/>
      <c r="B17" s="86" t="s">
        <v>224</v>
      </c>
      <c r="C17" s="164" t="s">
        <v>223</v>
      </c>
      <c r="D17" s="164"/>
      <c r="E17" s="160">
        <v>23000</v>
      </c>
      <c r="F17" s="160"/>
      <c r="G17" s="48">
        <f>SUM(I17+R17)</f>
        <v>11373.22</v>
      </c>
      <c r="H17" s="48">
        <f t="shared" si="0"/>
        <v>49.44878260869565</v>
      </c>
      <c r="I17" s="48">
        <f>SUM(J17+M17+N17+O17+P17+Q17)</f>
        <v>11373.22</v>
      </c>
      <c r="J17" s="48">
        <f>SUM(K17+L17)</f>
        <v>11373.22</v>
      </c>
      <c r="K17" s="48">
        <v>0</v>
      </c>
      <c r="L17" s="48">
        <v>11373.22</v>
      </c>
      <c r="M17" s="48">
        <v>0</v>
      </c>
      <c r="N17" s="48">
        <v>0</v>
      </c>
      <c r="O17" s="48">
        <v>0</v>
      </c>
      <c r="P17" s="48">
        <v>0</v>
      </c>
      <c r="Q17" s="48">
        <v>0</v>
      </c>
      <c r="R17" s="48">
        <v>0</v>
      </c>
      <c r="S17" s="48">
        <v>0</v>
      </c>
      <c r="T17" s="45">
        <v>0</v>
      </c>
      <c r="U17" s="38">
        <v>0</v>
      </c>
      <c r="V17" s="15"/>
    </row>
    <row r="18" spans="1:22" s="16" customFormat="1" ht="20.25" customHeight="1">
      <c r="A18" s="161" t="s">
        <v>76</v>
      </c>
      <c r="B18" s="87"/>
      <c r="C18" s="163" t="s">
        <v>222</v>
      </c>
      <c r="D18" s="163"/>
      <c r="E18" s="157">
        <f>SUM(E19:F22)</f>
        <v>8149695</v>
      </c>
      <c r="F18" s="157"/>
      <c r="G18" s="47">
        <f>SUM(G19:G22)</f>
        <v>7512916.16</v>
      </c>
      <c r="H18" s="47">
        <f t="shared" si="0"/>
        <v>92.18647029121949</v>
      </c>
      <c r="I18" s="47">
        <f>SUM(I19:I22)</f>
        <v>3890493.61</v>
      </c>
      <c r="J18" s="47">
        <f>SUM(J19:J22)</f>
        <v>3813416.94</v>
      </c>
      <c r="K18" s="47">
        <f>SUM(K19:K22)</f>
        <v>1217109.13</v>
      </c>
      <c r="L18" s="47">
        <f>SUM(L19:L22)</f>
        <v>2596307.81</v>
      </c>
      <c r="M18" s="47">
        <f>SUM(M19:M21)</f>
        <v>43835</v>
      </c>
      <c r="N18" s="47">
        <f>SUM(N19:N21)</f>
        <v>33241.67</v>
      </c>
      <c r="O18" s="47">
        <f>SUM(O19:O21)</f>
        <v>0</v>
      </c>
      <c r="P18" s="47">
        <v>0</v>
      </c>
      <c r="Q18" s="47">
        <v>0</v>
      </c>
      <c r="R18" s="47">
        <f>SUM(R19:R22)</f>
        <v>3622422.55</v>
      </c>
      <c r="S18" s="47">
        <f>SUM(S19:S22)</f>
        <v>3622422.55</v>
      </c>
      <c r="T18" s="47">
        <f>SUM(T19:T21)</f>
        <v>0</v>
      </c>
      <c r="U18" s="39">
        <f>SUM(U19:U21)</f>
        <v>0</v>
      </c>
      <c r="V18" s="17"/>
    </row>
    <row r="19" spans="1:22" ht="28.5" customHeight="1">
      <c r="A19" s="193"/>
      <c r="B19" s="86" t="s">
        <v>338</v>
      </c>
      <c r="C19" s="158" t="s">
        <v>339</v>
      </c>
      <c r="D19" s="159"/>
      <c r="E19" s="175">
        <v>43835</v>
      </c>
      <c r="F19" s="176"/>
      <c r="G19" s="48">
        <f>SUM(I19+R19)</f>
        <v>43835</v>
      </c>
      <c r="H19" s="48">
        <f t="shared" si="0"/>
        <v>100</v>
      </c>
      <c r="I19" s="48">
        <f>SUM(J19+M19+N19+O19+P19+Q19)</f>
        <v>43835</v>
      </c>
      <c r="J19" s="48">
        <f>SUM(K19+L19)</f>
        <v>0</v>
      </c>
      <c r="K19" s="48">
        <v>0</v>
      </c>
      <c r="L19" s="48">
        <v>0</v>
      </c>
      <c r="M19" s="48">
        <v>43835</v>
      </c>
      <c r="N19" s="48">
        <v>0</v>
      </c>
      <c r="O19" s="48">
        <v>0</v>
      </c>
      <c r="P19" s="48">
        <v>0</v>
      </c>
      <c r="Q19" s="48">
        <v>0</v>
      </c>
      <c r="R19" s="48">
        <f>SUM(S19)</f>
        <v>0</v>
      </c>
      <c r="S19" s="48">
        <v>0</v>
      </c>
      <c r="T19" s="45">
        <v>0</v>
      </c>
      <c r="U19" s="38">
        <v>0</v>
      </c>
      <c r="V19" s="15"/>
    </row>
    <row r="20" spans="1:22" ht="28.5" customHeight="1">
      <c r="A20" s="193"/>
      <c r="B20" s="86" t="s">
        <v>77</v>
      </c>
      <c r="C20" s="158" t="s">
        <v>221</v>
      </c>
      <c r="D20" s="159"/>
      <c r="E20" s="175">
        <v>7852844</v>
      </c>
      <c r="F20" s="176"/>
      <c r="G20" s="48">
        <f>SUM(I20+R20)</f>
        <v>7225533.24</v>
      </c>
      <c r="H20" s="48">
        <f t="shared" si="0"/>
        <v>92.01167424184156</v>
      </c>
      <c r="I20" s="48">
        <f>SUM(J20+M20+N20+O20+P20+Q20)</f>
        <v>3603110.69</v>
      </c>
      <c r="J20" s="48">
        <f>SUM(K20+L20)</f>
        <v>3569869.02</v>
      </c>
      <c r="K20" s="48">
        <v>1216218.13</v>
      </c>
      <c r="L20" s="48">
        <v>2353650.89</v>
      </c>
      <c r="M20" s="48">
        <v>0</v>
      </c>
      <c r="N20" s="48">
        <v>33241.67</v>
      </c>
      <c r="O20" s="48">
        <v>0</v>
      </c>
      <c r="P20" s="48">
        <v>0</v>
      </c>
      <c r="Q20" s="48">
        <v>0</v>
      </c>
      <c r="R20" s="48">
        <f>SUM(S20)</f>
        <v>3622422.55</v>
      </c>
      <c r="S20" s="48">
        <v>3622422.55</v>
      </c>
      <c r="T20" s="45">
        <v>0</v>
      </c>
      <c r="U20" s="38">
        <v>0</v>
      </c>
      <c r="V20" s="15"/>
    </row>
    <row r="21" spans="1:22" ht="26.25" customHeight="1">
      <c r="A21" s="166"/>
      <c r="B21" s="86" t="s">
        <v>75</v>
      </c>
      <c r="C21" s="164" t="s">
        <v>203</v>
      </c>
      <c r="D21" s="164"/>
      <c r="E21" s="160">
        <v>252125</v>
      </c>
      <c r="F21" s="160"/>
      <c r="G21" s="48">
        <f>SUM(I21+R21)</f>
        <v>242656.92</v>
      </c>
      <c r="H21" s="48">
        <f t="shared" si="0"/>
        <v>96.2446881507189</v>
      </c>
      <c r="I21" s="48">
        <f>SUM(J21+M21+N21+O21+P21+Q21)</f>
        <v>242656.92</v>
      </c>
      <c r="J21" s="48">
        <f>SUM(K21+L21)</f>
        <v>242656.92</v>
      </c>
      <c r="K21" s="48">
        <v>0</v>
      </c>
      <c r="L21" s="48">
        <v>242656.92</v>
      </c>
      <c r="M21" s="48">
        <v>0</v>
      </c>
      <c r="N21" s="48">
        <v>0</v>
      </c>
      <c r="O21" s="48">
        <v>0</v>
      </c>
      <c r="P21" s="48">
        <v>0</v>
      </c>
      <c r="Q21" s="48">
        <v>0</v>
      </c>
      <c r="R21" s="48">
        <f>SUM(S21)</f>
        <v>0</v>
      </c>
      <c r="S21" s="48">
        <v>0</v>
      </c>
      <c r="T21" s="45">
        <v>0</v>
      </c>
      <c r="U21" s="38">
        <v>0</v>
      </c>
      <c r="V21" s="15"/>
    </row>
    <row r="22" spans="1:22" ht="26.25" customHeight="1">
      <c r="A22" s="49"/>
      <c r="B22" s="86" t="s">
        <v>280</v>
      </c>
      <c r="C22" s="164" t="s">
        <v>151</v>
      </c>
      <c r="D22" s="164"/>
      <c r="E22" s="160">
        <v>891</v>
      </c>
      <c r="F22" s="160"/>
      <c r="G22" s="48">
        <f>SUM(I22+R22)</f>
        <v>891</v>
      </c>
      <c r="H22" s="48">
        <f t="shared" si="0"/>
        <v>100</v>
      </c>
      <c r="I22" s="48">
        <f>SUM(J22+M22+N22+O22+P22+Q22)</f>
        <v>891</v>
      </c>
      <c r="J22" s="48">
        <f>SUM(K22+L22)</f>
        <v>891</v>
      </c>
      <c r="K22" s="48">
        <v>891</v>
      </c>
      <c r="L22" s="48">
        <v>0</v>
      </c>
      <c r="M22" s="48">
        <v>0</v>
      </c>
      <c r="N22" s="48">
        <v>0</v>
      </c>
      <c r="O22" s="48">
        <v>0</v>
      </c>
      <c r="P22" s="48">
        <v>0</v>
      </c>
      <c r="Q22" s="48">
        <v>0</v>
      </c>
      <c r="R22" s="48">
        <f>SUM(S22)</f>
        <v>0</v>
      </c>
      <c r="S22" s="48">
        <v>0</v>
      </c>
      <c r="T22" s="45">
        <v>0</v>
      </c>
      <c r="U22" s="38">
        <v>0</v>
      </c>
      <c r="V22" s="15"/>
    </row>
    <row r="23" spans="1:22" ht="18.75" customHeight="1">
      <c r="A23" s="153">
        <v>630</v>
      </c>
      <c r="B23" s="86"/>
      <c r="C23" s="155" t="s">
        <v>274</v>
      </c>
      <c r="D23" s="156"/>
      <c r="E23" s="157">
        <f>SUM(E24)</f>
        <v>332</v>
      </c>
      <c r="F23" s="157"/>
      <c r="G23" s="47">
        <f>SUM(G24)</f>
        <v>0</v>
      </c>
      <c r="H23" s="47">
        <f t="shared" si="0"/>
        <v>0</v>
      </c>
      <c r="I23" s="47">
        <f>SUM(I24)</f>
        <v>0</v>
      </c>
      <c r="J23" s="47">
        <f>SUM(J24)</f>
        <v>0</v>
      </c>
      <c r="K23" s="47">
        <f>SUM(K24)</f>
        <v>0</v>
      </c>
      <c r="L23" s="47">
        <f>SUM(L24)</f>
        <v>0</v>
      </c>
      <c r="M23" s="47">
        <f>SUM(M24:M25)</f>
        <v>0</v>
      </c>
      <c r="N23" s="47">
        <f>SUM(N24:N25)</f>
        <v>0</v>
      </c>
      <c r="O23" s="47">
        <f>SUM(O24:O25)</f>
        <v>0</v>
      </c>
      <c r="P23" s="47">
        <v>0</v>
      </c>
      <c r="Q23" s="47">
        <v>0</v>
      </c>
      <c r="R23" s="47">
        <f>SUM(R24)</f>
        <v>0</v>
      </c>
      <c r="S23" s="47">
        <f>SUM(S24)</f>
        <v>0</v>
      </c>
      <c r="T23" s="47">
        <f>SUM(T24)</f>
        <v>0</v>
      </c>
      <c r="U23" s="39">
        <f>SUM(U24:U25)</f>
        <v>0</v>
      </c>
      <c r="V23" s="15"/>
    </row>
    <row r="24" spans="1:22" ht="15.75" customHeight="1">
      <c r="A24" s="154"/>
      <c r="B24" s="86" t="s">
        <v>275</v>
      </c>
      <c r="C24" s="158" t="s">
        <v>151</v>
      </c>
      <c r="D24" s="159"/>
      <c r="E24" s="160">
        <v>332</v>
      </c>
      <c r="F24" s="160"/>
      <c r="G24" s="48">
        <f>SUM(I24+R24)</f>
        <v>0</v>
      </c>
      <c r="H24" s="48">
        <f t="shared" si="0"/>
        <v>0</v>
      </c>
      <c r="I24" s="48">
        <f>SUM(J24+M24+N24+O24+P24+Q24)</f>
        <v>0</v>
      </c>
      <c r="J24" s="48">
        <f>SUM(K24+L24)</f>
        <v>0</v>
      </c>
      <c r="K24" s="48">
        <v>0</v>
      </c>
      <c r="L24" s="48">
        <v>0</v>
      </c>
      <c r="M24" s="48">
        <v>0</v>
      </c>
      <c r="N24" s="48">
        <v>0</v>
      </c>
      <c r="O24" s="48">
        <v>0</v>
      </c>
      <c r="P24" s="48">
        <v>0</v>
      </c>
      <c r="Q24" s="48">
        <v>0</v>
      </c>
      <c r="R24" s="48">
        <f>SUM(S24)</f>
        <v>0</v>
      </c>
      <c r="S24" s="48">
        <v>0</v>
      </c>
      <c r="T24" s="45">
        <v>0</v>
      </c>
      <c r="U24" s="38">
        <v>0</v>
      </c>
      <c r="V24" s="15"/>
    </row>
    <row r="25" spans="1:22" s="16" customFormat="1" ht="32.25" customHeight="1">
      <c r="A25" s="161" t="s">
        <v>90</v>
      </c>
      <c r="B25" s="87"/>
      <c r="C25" s="163" t="s">
        <v>220</v>
      </c>
      <c r="D25" s="163"/>
      <c r="E25" s="157">
        <f>SUM(E26:F27)</f>
        <v>2808694</v>
      </c>
      <c r="F25" s="157"/>
      <c r="G25" s="47">
        <f>SUM(G26:G27)</f>
        <v>2687904.83</v>
      </c>
      <c r="H25" s="47">
        <f t="shared" si="0"/>
        <v>95.69945426593284</v>
      </c>
      <c r="I25" s="47">
        <f>SUM(I26:I27)</f>
        <v>125268.97</v>
      </c>
      <c r="J25" s="47">
        <f>SUM(J26:J27)</f>
        <v>125268.97</v>
      </c>
      <c r="K25" s="47">
        <f>SUM(K26:K27)</f>
        <v>37952</v>
      </c>
      <c r="L25" s="47">
        <f>SUM(L26:L27)</f>
        <v>87316.97</v>
      </c>
      <c r="M25" s="47">
        <f>SUM(M26)</f>
        <v>0</v>
      </c>
      <c r="N25" s="47">
        <f>SUM(N26)</f>
        <v>0</v>
      </c>
      <c r="O25" s="47">
        <f>SUM(O26)</f>
        <v>0</v>
      </c>
      <c r="P25" s="47">
        <v>0</v>
      </c>
      <c r="Q25" s="47">
        <f>SUM(Q26)</f>
        <v>0</v>
      </c>
      <c r="R25" s="47">
        <f>SUM(R26:R27)</f>
        <v>2562635.86</v>
      </c>
      <c r="S25" s="47">
        <f>SUM(S26:S27)</f>
        <v>2562635.86</v>
      </c>
      <c r="T25" s="47">
        <f>SUM(T26:T27)</f>
        <v>1502981.62</v>
      </c>
      <c r="U25" s="39">
        <f>SUM(U26)</f>
        <v>0</v>
      </c>
      <c r="V25" s="17"/>
    </row>
    <row r="26" spans="1:22" ht="36" customHeight="1">
      <c r="A26" s="162"/>
      <c r="B26" s="86" t="s">
        <v>89</v>
      </c>
      <c r="C26" s="158" t="s">
        <v>219</v>
      </c>
      <c r="D26" s="159"/>
      <c r="E26" s="175">
        <v>2708694</v>
      </c>
      <c r="F26" s="176"/>
      <c r="G26" s="48">
        <f>SUM(I26+R26)</f>
        <v>2587904.83</v>
      </c>
      <c r="H26" s="48">
        <f t="shared" si="0"/>
        <v>95.54068602802678</v>
      </c>
      <c r="I26" s="48">
        <f>SUM(J26+M26+N26+O26+P26+Q26)</f>
        <v>125268.97</v>
      </c>
      <c r="J26" s="48">
        <f>SUM(K26+L26)</f>
        <v>125268.97</v>
      </c>
      <c r="K26" s="48">
        <v>37952</v>
      </c>
      <c r="L26" s="48">
        <v>87316.97</v>
      </c>
      <c r="M26" s="48">
        <v>0</v>
      </c>
      <c r="N26" s="48">
        <v>0</v>
      </c>
      <c r="O26" s="48">
        <v>0</v>
      </c>
      <c r="P26" s="48">
        <v>0</v>
      </c>
      <c r="Q26" s="48">
        <v>0</v>
      </c>
      <c r="R26" s="48">
        <v>2462635.86</v>
      </c>
      <c r="S26" s="48">
        <v>2462635.86</v>
      </c>
      <c r="T26" s="45">
        <v>1502981.62</v>
      </c>
      <c r="U26" s="38">
        <v>0</v>
      </c>
      <c r="V26" s="15"/>
    </row>
    <row r="27" spans="1:22" ht="27.75" customHeight="1">
      <c r="A27" s="51"/>
      <c r="B27" s="86" t="s">
        <v>340</v>
      </c>
      <c r="C27" s="158" t="s">
        <v>151</v>
      </c>
      <c r="D27" s="159"/>
      <c r="E27" s="175">
        <v>100000</v>
      </c>
      <c r="F27" s="176"/>
      <c r="G27" s="48">
        <f>SUM(I27+R27)</f>
        <v>100000</v>
      </c>
      <c r="H27" s="48">
        <f t="shared" si="0"/>
        <v>100</v>
      </c>
      <c r="I27" s="48">
        <f>SUM(J27+M27+N27+O27+P27+Q27)</f>
        <v>0</v>
      </c>
      <c r="J27" s="48">
        <f>SUM(K27+L27)</f>
        <v>0</v>
      </c>
      <c r="K27" s="48">
        <v>0</v>
      </c>
      <c r="L27" s="48">
        <v>0</v>
      </c>
      <c r="M27" s="48">
        <v>0</v>
      </c>
      <c r="N27" s="48">
        <v>0</v>
      </c>
      <c r="O27" s="48">
        <v>0</v>
      </c>
      <c r="P27" s="48">
        <v>0</v>
      </c>
      <c r="Q27" s="48">
        <v>0</v>
      </c>
      <c r="R27" s="48">
        <v>100000</v>
      </c>
      <c r="S27" s="48">
        <v>100000</v>
      </c>
      <c r="T27" s="45">
        <v>0</v>
      </c>
      <c r="U27" s="38">
        <v>0</v>
      </c>
      <c r="V27" s="15"/>
    </row>
    <row r="28" spans="1:22" s="16" customFormat="1" ht="24.75" customHeight="1">
      <c r="A28" s="161" t="s">
        <v>88</v>
      </c>
      <c r="B28" s="87"/>
      <c r="C28" s="155" t="s">
        <v>218</v>
      </c>
      <c r="D28" s="156"/>
      <c r="E28" s="177">
        <f>SUM(E29:F31)</f>
        <v>2280032</v>
      </c>
      <c r="F28" s="178"/>
      <c r="G28" s="47">
        <f>SUM(G29:G31)</f>
        <v>627699.6599999999</v>
      </c>
      <c r="H28" s="47">
        <f t="shared" si="0"/>
        <v>27.530300451923477</v>
      </c>
      <c r="I28" s="47">
        <f>SUM(I29:I31)</f>
        <v>612837.1499999999</v>
      </c>
      <c r="J28" s="47">
        <f>SUM(J29:J31)</f>
        <v>612837.1499999999</v>
      </c>
      <c r="K28" s="47">
        <f>SUM(K29:K31)</f>
        <v>459437.8</v>
      </c>
      <c r="L28" s="47">
        <f>SUM(L29:L31)</f>
        <v>153399.35</v>
      </c>
      <c r="M28" s="47">
        <f>SUM(M30:M31)</f>
        <v>0</v>
      </c>
      <c r="N28" s="47">
        <f>SUM(N29:N31)</f>
        <v>0</v>
      </c>
      <c r="O28" s="47">
        <f>SUM(O30:O30)</f>
        <v>0</v>
      </c>
      <c r="P28" s="47">
        <v>0</v>
      </c>
      <c r="Q28" s="47">
        <f>SUM(Q30:Q30)</f>
        <v>0</v>
      </c>
      <c r="R28" s="47">
        <f>SUM(R29:R31)</f>
        <v>14862.51</v>
      </c>
      <c r="S28" s="47">
        <f>SUM(S29:S31)</f>
        <v>14862.51</v>
      </c>
      <c r="T28" s="47">
        <f>SUM(T29:T31)</f>
        <v>14862.51</v>
      </c>
      <c r="U28" s="39">
        <f>SUM(U30:U30)</f>
        <v>0</v>
      </c>
      <c r="V28" s="17"/>
    </row>
    <row r="29" spans="1:22" s="16" customFormat="1" ht="40.5" customHeight="1">
      <c r="A29" s="162"/>
      <c r="B29" s="86" t="s">
        <v>217</v>
      </c>
      <c r="C29" s="179" t="s">
        <v>286</v>
      </c>
      <c r="D29" s="180"/>
      <c r="E29" s="173">
        <v>372788</v>
      </c>
      <c r="F29" s="174"/>
      <c r="G29" s="48">
        <f>SUM(I29+R29)</f>
        <v>317397.67</v>
      </c>
      <c r="H29" s="48">
        <f t="shared" si="0"/>
        <v>85.14160058800175</v>
      </c>
      <c r="I29" s="48">
        <f>SUM(J29+M29+N29+O29+P29+Q29)</f>
        <v>317397.67</v>
      </c>
      <c r="J29" s="48">
        <f>SUM(K29+L29)</f>
        <v>317397.67</v>
      </c>
      <c r="K29" s="48">
        <v>204788</v>
      </c>
      <c r="L29" s="48">
        <v>112609.67</v>
      </c>
      <c r="M29" s="48">
        <v>0</v>
      </c>
      <c r="N29" s="48">
        <v>0</v>
      </c>
      <c r="O29" s="48">
        <v>0</v>
      </c>
      <c r="P29" s="48">
        <v>0</v>
      </c>
      <c r="Q29" s="48">
        <v>0</v>
      </c>
      <c r="R29" s="48">
        <f>SUM(S29)</f>
        <v>0</v>
      </c>
      <c r="S29" s="48">
        <v>0</v>
      </c>
      <c r="T29" s="45">
        <v>0</v>
      </c>
      <c r="U29" s="38">
        <v>0</v>
      </c>
      <c r="V29" s="17"/>
    </row>
    <row r="30" spans="1:22" ht="24" customHeight="1">
      <c r="A30" s="162"/>
      <c r="B30" s="86" t="s">
        <v>87</v>
      </c>
      <c r="C30" s="158" t="s">
        <v>216</v>
      </c>
      <c r="D30" s="159"/>
      <c r="E30" s="175">
        <v>295444</v>
      </c>
      <c r="F30" s="176"/>
      <c r="G30" s="48">
        <f>SUM(I30+R30)</f>
        <v>295439.48</v>
      </c>
      <c r="H30" s="48">
        <f t="shared" si="0"/>
        <v>99.99847009924045</v>
      </c>
      <c r="I30" s="48">
        <f>SUM(J30+M30+N30+O30+P30+Q30)</f>
        <v>295439.48</v>
      </c>
      <c r="J30" s="48">
        <f>SUM(K30+L30)</f>
        <v>295439.48</v>
      </c>
      <c r="K30" s="48">
        <v>254649.8</v>
      </c>
      <c r="L30" s="48">
        <v>40789.68</v>
      </c>
      <c r="M30" s="48">
        <v>0</v>
      </c>
      <c r="N30" s="48">
        <v>0</v>
      </c>
      <c r="O30" s="48">
        <v>0</v>
      </c>
      <c r="P30" s="48">
        <v>0</v>
      </c>
      <c r="Q30" s="48">
        <v>0</v>
      </c>
      <c r="R30" s="48">
        <f>SUM(S30)</f>
        <v>0</v>
      </c>
      <c r="S30" s="48">
        <v>0</v>
      </c>
      <c r="T30" s="45">
        <v>0</v>
      </c>
      <c r="U30" s="38">
        <v>0</v>
      </c>
      <c r="V30" s="15"/>
    </row>
    <row r="31" spans="1:22" ht="24" customHeight="1">
      <c r="A31" s="51"/>
      <c r="B31" s="86" t="s">
        <v>278</v>
      </c>
      <c r="C31" s="158" t="s">
        <v>151</v>
      </c>
      <c r="D31" s="159"/>
      <c r="E31" s="175">
        <v>1611800</v>
      </c>
      <c r="F31" s="176"/>
      <c r="G31" s="48">
        <f>SUM(I31+R31)</f>
        <v>14862.51</v>
      </c>
      <c r="H31" s="48">
        <f t="shared" si="0"/>
        <v>0.9221063407370642</v>
      </c>
      <c r="I31" s="48">
        <f>SUM(J31+M31+N31+O31+P31+Q31)</f>
        <v>0</v>
      </c>
      <c r="J31" s="48">
        <f>SUM(K31+L31)</f>
        <v>0</v>
      </c>
      <c r="K31" s="48">
        <v>0</v>
      </c>
      <c r="L31" s="48">
        <v>0</v>
      </c>
      <c r="M31" s="48">
        <v>0</v>
      </c>
      <c r="N31" s="48">
        <v>0</v>
      </c>
      <c r="O31" s="48">
        <v>0</v>
      </c>
      <c r="P31" s="48">
        <v>0</v>
      </c>
      <c r="Q31" s="48">
        <v>0</v>
      </c>
      <c r="R31" s="48">
        <v>14862.51</v>
      </c>
      <c r="S31" s="48">
        <v>14862.51</v>
      </c>
      <c r="T31" s="45">
        <v>14862.51</v>
      </c>
      <c r="U31" s="38">
        <v>0</v>
      </c>
      <c r="V31" s="15"/>
    </row>
    <row r="32" spans="1:22" ht="24" customHeight="1">
      <c r="A32" s="153">
        <v>720</v>
      </c>
      <c r="B32" s="86"/>
      <c r="C32" s="155" t="s">
        <v>310</v>
      </c>
      <c r="D32" s="156"/>
      <c r="E32" s="157">
        <f>SUM(E33)</f>
        <v>14880</v>
      </c>
      <c r="F32" s="157"/>
      <c r="G32" s="47">
        <f>SUM(G33)</f>
        <v>3690</v>
      </c>
      <c r="H32" s="47">
        <f t="shared" si="0"/>
        <v>24.798387096774192</v>
      </c>
      <c r="I32" s="47">
        <f aca="true" t="shared" si="3" ref="I32:N32">SUM(I33)</f>
        <v>3690</v>
      </c>
      <c r="J32" s="47">
        <f t="shared" si="3"/>
        <v>3690</v>
      </c>
      <c r="K32" s="47">
        <f t="shared" si="3"/>
        <v>0</v>
      </c>
      <c r="L32" s="47">
        <f t="shared" si="3"/>
        <v>3690</v>
      </c>
      <c r="M32" s="47">
        <f t="shared" si="3"/>
        <v>0</v>
      </c>
      <c r="N32" s="47">
        <f t="shared" si="3"/>
        <v>0</v>
      </c>
      <c r="O32" s="47">
        <f>SUM(O33:O34)</f>
        <v>0</v>
      </c>
      <c r="P32" s="47">
        <v>0</v>
      </c>
      <c r="Q32" s="47">
        <v>0</v>
      </c>
      <c r="R32" s="47">
        <f>SUM(R33)</f>
        <v>0</v>
      </c>
      <c r="S32" s="47">
        <f>SUM(S33)</f>
        <v>0</v>
      </c>
      <c r="T32" s="47">
        <f>SUM(T33)</f>
        <v>0</v>
      </c>
      <c r="U32" s="39">
        <f>SUM(U33:U34)</f>
        <v>0</v>
      </c>
      <c r="V32" s="15"/>
    </row>
    <row r="33" spans="1:22" ht="24" customHeight="1">
      <c r="A33" s="154"/>
      <c r="B33" s="86" t="s">
        <v>309</v>
      </c>
      <c r="C33" s="158" t="s">
        <v>151</v>
      </c>
      <c r="D33" s="159"/>
      <c r="E33" s="160">
        <v>14880</v>
      </c>
      <c r="F33" s="160"/>
      <c r="G33" s="48">
        <f>SUM(I33+R33)</f>
        <v>3690</v>
      </c>
      <c r="H33" s="48">
        <f t="shared" si="0"/>
        <v>24.798387096774192</v>
      </c>
      <c r="I33" s="48">
        <f>SUM(J33+M33+N33+O33+P33+Q33)</f>
        <v>3690</v>
      </c>
      <c r="J33" s="48">
        <f>SUM(K33+L33)</f>
        <v>3690</v>
      </c>
      <c r="K33" s="48">
        <v>0</v>
      </c>
      <c r="L33" s="48">
        <v>3690</v>
      </c>
      <c r="M33" s="48">
        <v>0</v>
      </c>
      <c r="N33" s="48">
        <v>0</v>
      </c>
      <c r="O33" s="48">
        <v>0</v>
      </c>
      <c r="P33" s="48">
        <v>0</v>
      </c>
      <c r="Q33" s="48">
        <v>0</v>
      </c>
      <c r="R33" s="48">
        <f>SUM(S33)</f>
        <v>0</v>
      </c>
      <c r="S33" s="48">
        <v>0</v>
      </c>
      <c r="T33" s="45">
        <v>0</v>
      </c>
      <c r="U33" s="38">
        <v>0</v>
      </c>
      <c r="V33" s="15"/>
    </row>
    <row r="34" spans="1:22" s="16" customFormat="1" ht="28.5" customHeight="1">
      <c r="A34" s="161" t="s">
        <v>69</v>
      </c>
      <c r="B34" s="87"/>
      <c r="C34" s="163" t="s">
        <v>215</v>
      </c>
      <c r="D34" s="163"/>
      <c r="E34" s="157">
        <f>SUM(E35:F39)</f>
        <v>9253398</v>
      </c>
      <c r="F34" s="157"/>
      <c r="G34" s="47">
        <f>SUM(G35:G39)</f>
        <v>6585027.119999999</v>
      </c>
      <c r="H34" s="47">
        <f t="shared" si="0"/>
        <v>71.16334042910506</v>
      </c>
      <c r="I34" s="47">
        <f>SUM(I35:I39)</f>
        <v>6585027.119999999</v>
      </c>
      <c r="J34" s="47">
        <f>SUM(J35:J39)</f>
        <v>6324620.3599999985</v>
      </c>
      <c r="K34" s="47">
        <f>SUM(K35:K39)</f>
        <v>4308162.31</v>
      </c>
      <c r="L34" s="47">
        <f>SUM(L35:L39)</f>
        <v>2016458.05</v>
      </c>
      <c r="M34" s="47">
        <f>SUM(M35+M36+M37+M38+M39)</f>
        <v>0</v>
      </c>
      <c r="N34" s="47">
        <f>SUM(N35:N39)</f>
        <v>260406.76</v>
      </c>
      <c r="O34" s="47">
        <f>SUM(O35:O39)</f>
        <v>0</v>
      </c>
      <c r="P34" s="47">
        <v>0</v>
      </c>
      <c r="Q34" s="47">
        <f>SUM(Q35:Q39)</f>
        <v>0</v>
      </c>
      <c r="R34" s="47">
        <f>SUM(R35:R39)</f>
        <v>0</v>
      </c>
      <c r="S34" s="47">
        <f>SUM(S35:S39)</f>
        <v>0</v>
      </c>
      <c r="T34" s="47">
        <f>SUM(T35:T39)</f>
        <v>0</v>
      </c>
      <c r="U34" s="39">
        <f>SUM(U35:U39)</f>
        <v>0</v>
      </c>
      <c r="V34" s="17"/>
    </row>
    <row r="35" spans="1:22" ht="32.25" customHeight="1">
      <c r="A35" s="193"/>
      <c r="B35" s="86" t="s">
        <v>214</v>
      </c>
      <c r="C35" s="164" t="s">
        <v>213</v>
      </c>
      <c r="D35" s="164"/>
      <c r="E35" s="160">
        <v>300800</v>
      </c>
      <c r="F35" s="160"/>
      <c r="G35" s="48">
        <f>SUM(I35+R35)</f>
        <v>270364.67</v>
      </c>
      <c r="H35" s="48">
        <f t="shared" si="0"/>
        <v>89.88187167553191</v>
      </c>
      <c r="I35" s="48">
        <f>SUM(J35+M35+N35+O35+P35+Q35)</f>
        <v>270364.67</v>
      </c>
      <c r="J35" s="48">
        <f>SUM(K35+L35)</f>
        <v>14378.67</v>
      </c>
      <c r="K35" s="48">
        <v>0</v>
      </c>
      <c r="L35" s="48">
        <v>14378.67</v>
      </c>
      <c r="M35" s="48">
        <v>0</v>
      </c>
      <c r="N35" s="48">
        <v>255986</v>
      </c>
      <c r="O35" s="48">
        <v>0</v>
      </c>
      <c r="P35" s="48">
        <v>0</v>
      </c>
      <c r="Q35" s="48">
        <v>0</v>
      </c>
      <c r="R35" s="48">
        <f>SUM(S35)</f>
        <v>0</v>
      </c>
      <c r="S35" s="48">
        <v>0</v>
      </c>
      <c r="T35" s="45">
        <v>0</v>
      </c>
      <c r="U35" s="38">
        <v>0</v>
      </c>
      <c r="V35" s="15"/>
    </row>
    <row r="36" spans="1:22" ht="29.25" customHeight="1">
      <c r="A36" s="193"/>
      <c r="B36" s="86" t="s">
        <v>137</v>
      </c>
      <c r="C36" s="164" t="s">
        <v>212</v>
      </c>
      <c r="D36" s="164"/>
      <c r="E36" s="160">
        <v>8773708</v>
      </c>
      <c r="F36" s="160"/>
      <c r="G36" s="48">
        <f>SUM(I36+R36)</f>
        <v>6183338.18</v>
      </c>
      <c r="H36" s="48">
        <f t="shared" si="0"/>
        <v>70.47576896792097</v>
      </c>
      <c r="I36" s="48">
        <f>SUM(J36+M36+N36+O36+P36+Q36)</f>
        <v>6183338.18</v>
      </c>
      <c r="J36" s="48">
        <f>SUM(K36+L36)</f>
        <v>6181388.18</v>
      </c>
      <c r="K36" s="48">
        <v>4287873.31</v>
      </c>
      <c r="L36" s="48">
        <v>1893514.87</v>
      </c>
      <c r="M36" s="48">
        <v>0</v>
      </c>
      <c r="N36" s="48">
        <v>1950</v>
      </c>
      <c r="O36" s="48">
        <v>0</v>
      </c>
      <c r="P36" s="48">
        <v>0</v>
      </c>
      <c r="Q36" s="48">
        <v>0</v>
      </c>
      <c r="R36" s="48">
        <v>0</v>
      </c>
      <c r="S36" s="48">
        <v>0</v>
      </c>
      <c r="T36" s="45">
        <v>0</v>
      </c>
      <c r="U36" s="38">
        <v>0</v>
      </c>
      <c r="V36" s="15"/>
    </row>
    <row r="37" spans="1:22" ht="27.75" customHeight="1">
      <c r="A37" s="193"/>
      <c r="B37" s="86" t="s">
        <v>68</v>
      </c>
      <c r="C37" s="164" t="s">
        <v>211</v>
      </c>
      <c r="D37" s="164"/>
      <c r="E37" s="160">
        <v>28390</v>
      </c>
      <c r="F37" s="160"/>
      <c r="G37" s="48">
        <f>SUM(I37+R37)</f>
        <v>28388.78</v>
      </c>
      <c r="H37" s="48">
        <f t="shared" si="0"/>
        <v>99.99570271222261</v>
      </c>
      <c r="I37" s="48">
        <f>SUM(J37+M37+N37+O37+P37+Q37)</f>
        <v>28388.78</v>
      </c>
      <c r="J37" s="48">
        <f>SUM(K37+L37)</f>
        <v>25918.02</v>
      </c>
      <c r="K37" s="48">
        <v>19121</v>
      </c>
      <c r="L37" s="48">
        <v>6797.02</v>
      </c>
      <c r="M37" s="48">
        <v>0</v>
      </c>
      <c r="N37" s="48">
        <v>2470.76</v>
      </c>
      <c r="O37" s="48">
        <v>0</v>
      </c>
      <c r="P37" s="48">
        <v>0</v>
      </c>
      <c r="Q37" s="48">
        <v>0</v>
      </c>
      <c r="R37" s="48">
        <f>SUM(S37)</f>
        <v>0</v>
      </c>
      <c r="S37" s="48">
        <v>0</v>
      </c>
      <c r="T37" s="45">
        <v>0</v>
      </c>
      <c r="U37" s="38">
        <v>0</v>
      </c>
      <c r="V37" s="15"/>
    </row>
    <row r="38" spans="1:22" ht="37.5" customHeight="1">
      <c r="A38" s="193"/>
      <c r="B38" s="86" t="s">
        <v>210</v>
      </c>
      <c r="C38" s="164" t="s">
        <v>209</v>
      </c>
      <c r="D38" s="164"/>
      <c r="E38" s="160">
        <v>53000</v>
      </c>
      <c r="F38" s="160"/>
      <c r="G38" s="48">
        <f>SUM(I38+R38)</f>
        <v>38171.18</v>
      </c>
      <c r="H38" s="48">
        <f t="shared" si="0"/>
        <v>72.02109433962264</v>
      </c>
      <c r="I38" s="48">
        <f>SUM(J38+M38+N38+O38+P38+Q38)</f>
        <v>38171.18</v>
      </c>
      <c r="J38" s="48">
        <f>SUM(K38+L38)</f>
        <v>38171.18</v>
      </c>
      <c r="K38" s="48">
        <v>1168</v>
      </c>
      <c r="L38" s="48">
        <v>37003.18</v>
      </c>
      <c r="M38" s="48">
        <v>0</v>
      </c>
      <c r="N38" s="48">
        <v>0</v>
      </c>
      <c r="O38" s="48">
        <v>0</v>
      </c>
      <c r="P38" s="48">
        <v>0</v>
      </c>
      <c r="Q38" s="48">
        <v>0</v>
      </c>
      <c r="R38" s="48">
        <f>SUM(S38)</f>
        <v>0</v>
      </c>
      <c r="S38" s="48">
        <v>0</v>
      </c>
      <c r="T38" s="45">
        <v>0</v>
      </c>
      <c r="U38" s="38">
        <v>0</v>
      </c>
      <c r="V38" s="15"/>
    </row>
    <row r="39" spans="1:22" ht="21" customHeight="1">
      <c r="A39" s="166"/>
      <c r="B39" s="86" t="s">
        <v>208</v>
      </c>
      <c r="C39" s="164" t="s">
        <v>151</v>
      </c>
      <c r="D39" s="164"/>
      <c r="E39" s="160">
        <v>97500</v>
      </c>
      <c r="F39" s="160"/>
      <c r="G39" s="48">
        <f>SUM(I39+R39)</f>
        <v>64764.31</v>
      </c>
      <c r="H39" s="48">
        <f t="shared" si="0"/>
        <v>66.42493333333334</v>
      </c>
      <c r="I39" s="48">
        <f>SUM(J39+M39+N39+O39+P39+Q39)</f>
        <v>64764.31</v>
      </c>
      <c r="J39" s="48">
        <f>SUM(K39+L39)</f>
        <v>64764.31</v>
      </c>
      <c r="K39" s="48">
        <v>0</v>
      </c>
      <c r="L39" s="48">
        <v>64764.31</v>
      </c>
      <c r="M39" s="48">
        <v>0</v>
      </c>
      <c r="N39" s="48">
        <v>0</v>
      </c>
      <c r="O39" s="48">
        <v>0</v>
      </c>
      <c r="P39" s="48">
        <v>0</v>
      </c>
      <c r="Q39" s="48">
        <v>0</v>
      </c>
      <c r="R39" s="48">
        <f>SUM(S39)</f>
        <v>0</v>
      </c>
      <c r="S39" s="48">
        <v>0</v>
      </c>
      <c r="T39" s="45">
        <v>0</v>
      </c>
      <c r="U39" s="38">
        <v>0</v>
      </c>
      <c r="V39" s="15"/>
    </row>
    <row r="40" spans="1:22" ht="21" customHeight="1">
      <c r="A40" s="153">
        <v>752</v>
      </c>
      <c r="B40" s="86"/>
      <c r="C40" s="155" t="s">
        <v>311</v>
      </c>
      <c r="D40" s="156"/>
      <c r="E40" s="157">
        <f>SUM(E41)</f>
        <v>56400</v>
      </c>
      <c r="F40" s="157"/>
      <c r="G40" s="47">
        <f>SUM(G41)</f>
        <v>56400</v>
      </c>
      <c r="H40" s="47">
        <f t="shared" si="0"/>
        <v>100</v>
      </c>
      <c r="I40" s="47">
        <f aca="true" t="shared" si="4" ref="I40:N40">SUM(I41)</f>
        <v>56400</v>
      </c>
      <c r="J40" s="47">
        <f t="shared" si="4"/>
        <v>56400</v>
      </c>
      <c r="K40" s="47">
        <f t="shared" si="4"/>
        <v>0</v>
      </c>
      <c r="L40" s="47">
        <f t="shared" si="4"/>
        <v>56400</v>
      </c>
      <c r="M40" s="47">
        <f t="shared" si="4"/>
        <v>0</v>
      </c>
      <c r="N40" s="47">
        <f t="shared" si="4"/>
        <v>0</v>
      </c>
      <c r="O40" s="47">
        <f>SUM(O41:O42)</f>
        <v>0</v>
      </c>
      <c r="P40" s="47">
        <v>0</v>
      </c>
      <c r="Q40" s="47">
        <v>0</v>
      </c>
      <c r="R40" s="47">
        <f>SUM(R41)</f>
        <v>0</v>
      </c>
      <c r="S40" s="47">
        <f>SUM(S41)</f>
        <v>0</v>
      </c>
      <c r="T40" s="47">
        <f>SUM(T41)</f>
        <v>0</v>
      </c>
      <c r="U40" s="39">
        <f>SUM(U41:U42)</f>
        <v>0</v>
      </c>
      <c r="V40" s="15"/>
    </row>
    <row r="41" spans="1:22" ht="21" customHeight="1">
      <c r="A41" s="154"/>
      <c r="B41" s="86" t="s">
        <v>312</v>
      </c>
      <c r="C41" s="158" t="s">
        <v>151</v>
      </c>
      <c r="D41" s="159"/>
      <c r="E41" s="160">
        <v>56400</v>
      </c>
      <c r="F41" s="160"/>
      <c r="G41" s="48">
        <f>SUM(I41+R41)</f>
        <v>56400</v>
      </c>
      <c r="H41" s="48">
        <f t="shared" si="0"/>
        <v>100</v>
      </c>
      <c r="I41" s="48">
        <f>SUM(J41+M41+N41+O41+P41+Q41)</f>
        <v>56400</v>
      </c>
      <c r="J41" s="48">
        <f>SUM(K41+L41)</f>
        <v>56400</v>
      </c>
      <c r="K41" s="48">
        <v>0</v>
      </c>
      <c r="L41" s="48">
        <v>56400</v>
      </c>
      <c r="M41" s="48">
        <v>0</v>
      </c>
      <c r="N41" s="48">
        <v>0</v>
      </c>
      <c r="O41" s="48">
        <v>0</v>
      </c>
      <c r="P41" s="48">
        <v>0</v>
      </c>
      <c r="Q41" s="48">
        <v>0</v>
      </c>
      <c r="R41" s="48">
        <v>0</v>
      </c>
      <c r="S41" s="48">
        <v>0</v>
      </c>
      <c r="T41" s="45">
        <v>0</v>
      </c>
      <c r="U41" s="38">
        <v>0</v>
      </c>
      <c r="V41" s="15"/>
    </row>
    <row r="42" spans="1:22" s="16" customFormat="1" ht="45" customHeight="1">
      <c r="A42" s="161" t="s">
        <v>85</v>
      </c>
      <c r="B42" s="87"/>
      <c r="C42" s="163" t="s">
        <v>207</v>
      </c>
      <c r="D42" s="163"/>
      <c r="E42" s="157">
        <f>SUM(E43:F46)</f>
        <v>4510762</v>
      </c>
      <c r="F42" s="157"/>
      <c r="G42" s="47">
        <f>SUM(G43:G46)</f>
        <v>4340384.71</v>
      </c>
      <c r="H42" s="47">
        <f t="shared" si="0"/>
        <v>96.2228712133338</v>
      </c>
      <c r="I42" s="47">
        <f aca="true" t="shared" si="5" ref="I42:O42">SUM(I43:I46)</f>
        <v>4327884.71</v>
      </c>
      <c r="J42" s="47">
        <f t="shared" si="5"/>
        <v>4127197.96</v>
      </c>
      <c r="K42" s="47">
        <f t="shared" si="5"/>
        <v>3739921.1</v>
      </c>
      <c r="L42" s="47">
        <f t="shared" si="5"/>
        <v>387276.86</v>
      </c>
      <c r="M42" s="47">
        <f t="shared" si="5"/>
        <v>0</v>
      </c>
      <c r="N42" s="47">
        <f t="shared" si="5"/>
        <v>200686.75</v>
      </c>
      <c r="O42" s="47">
        <f t="shared" si="5"/>
        <v>0</v>
      </c>
      <c r="P42" s="47">
        <v>0</v>
      </c>
      <c r="Q42" s="47">
        <f>SUM(Q43:Q46)</f>
        <v>0</v>
      </c>
      <c r="R42" s="47">
        <f>SUM(R43:R46)</f>
        <v>12500</v>
      </c>
      <c r="S42" s="47">
        <f>SUM(S43:S46)</f>
        <v>12500</v>
      </c>
      <c r="T42" s="47">
        <f>SUM(T43:T46)</f>
        <v>0</v>
      </c>
      <c r="U42" s="39">
        <f>SUM(U43:U46)</f>
        <v>0</v>
      </c>
      <c r="V42" s="17"/>
    </row>
    <row r="43" spans="1:22" s="16" customFormat="1" ht="27" customHeight="1">
      <c r="A43" s="162"/>
      <c r="B43" s="86" t="s">
        <v>302</v>
      </c>
      <c r="C43" s="164" t="s">
        <v>303</v>
      </c>
      <c r="D43" s="164"/>
      <c r="E43" s="160">
        <v>25000</v>
      </c>
      <c r="F43" s="160"/>
      <c r="G43" s="48">
        <f>SUM(I43+R43)</f>
        <v>17500</v>
      </c>
      <c r="H43" s="48">
        <f t="shared" si="0"/>
        <v>70</v>
      </c>
      <c r="I43" s="48">
        <f>SUM(J43+M43+N43+O43+P43+Q43)</f>
        <v>5000</v>
      </c>
      <c r="J43" s="48">
        <f>SUM(K43+L43)</f>
        <v>5000</v>
      </c>
      <c r="K43" s="48">
        <v>0</v>
      </c>
      <c r="L43" s="48">
        <v>5000</v>
      </c>
      <c r="M43" s="48">
        <v>0</v>
      </c>
      <c r="N43" s="48">
        <v>0</v>
      </c>
      <c r="O43" s="48">
        <v>0</v>
      </c>
      <c r="P43" s="48">
        <v>0</v>
      </c>
      <c r="Q43" s="48">
        <v>0</v>
      </c>
      <c r="R43" s="48">
        <v>12500</v>
      </c>
      <c r="S43" s="48">
        <v>12500</v>
      </c>
      <c r="T43" s="45">
        <v>0</v>
      </c>
      <c r="U43" s="38">
        <v>0</v>
      </c>
      <c r="V43" s="17"/>
    </row>
    <row r="44" spans="1:22" ht="41.25" customHeight="1">
      <c r="A44" s="193"/>
      <c r="B44" s="86" t="s">
        <v>86</v>
      </c>
      <c r="C44" s="164" t="s">
        <v>206</v>
      </c>
      <c r="D44" s="164"/>
      <c r="E44" s="160">
        <v>4302762</v>
      </c>
      <c r="F44" s="160"/>
      <c r="G44" s="48">
        <f>SUM(I44+R44)</f>
        <v>4302756.84</v>
      </c>
      <c r="H44" s="48">
        <f aca="true" t="shared" si="6" ref="H44:H75">SUM(G44/E44)*100</f>
        <v>99.99988007702959</v>
      </c>
      <c r="I44" s="48">
        <f>SUM(J44+M44+N44+O44+P44+Q44)</f>
        <v>4302756.84</v>
      </c>
      <c r="J44" s="48">
        <f>SUM(K44+L44)</f>
        <v>4103421.08</v>
      </c>
      <c r="K44" s="48">
        <v>3739921.1</v>
      </c>
      <c r="L44" s="48">
        <v>363499.98</v>
      </c>
      <c r="M44" s="48">
        <v>0</v>
      </c>
      <c r="N44" s="48">
        <v>199335.76</v>
      </c>
      <c r="O44" s="48">
        <v>0</v>
      </c>
      <c r="P44" s="48">
        <v>0</v>
      </c>
      <c r="Q44" s="48">
        <v>0</v>
      </c>
      <c r="R44" s="48">
        <v>0</v>
      </c>
      <c r="S44" s="48">
        <v>0</v>
      </c>
      <c r="T44" s="45">
        <v>0</v>
      </c>
      <c r="U44" s="38">
        <v>0</v>
      </c>
      <c r="V44" s="15"/>
    </row>
    <row r="45" spans="1:22" ht="25.5" customHeight="1">
      <c r="A45" s="193"/>
      <c r="B45" s="86" t="s">
        <v>205</v>
      </c>
      <c r="C45" s="164" t="s">
        <v>204</v>
      </c>
      <c r="D45" s="164"/>
      <c r="E45" s="160">
        <v>165000</v>
      </c>
      <c r="F45" s="160"/>
      <c r="G45" s="48">
        <f>SUM(I45+R45)</f>
        <v>3796.62</v>
      </c>
      <c r="H45" s="48">
        <f t="shared" si="6"/>
        <v>2.300981818181818</v>
      </c>
      <c r="I45" s="48">
        <f>SUM(J45+M45+N45+O45+P45+Q45)</f>
        <v>3796.62</v>
      </c>
      <c r="J45" s="48">
        <f>SUM(K45+L45)</f>
        <v>3796.62</v>
      </c>
      <c r="K45" s="48">
        <v>0</v>
      </c>
      <c r="L45" s="48">
        <v>3796.62</v>
      </c>
      <c r="M45" s="48">
        <v>0</v>
      </c>
      <c r="N45" s="48">
        <v>0</v>
      </c>
      <c r="O45" s="48">
        <v>0</v>
      </c>
      <c r="P45" s="48">
        <v>0</v>
      </c>
      <c r="Q45" s="48">
        <v>0</v>
      </c>
      <c r="R45" s="48">
        <f>SUM(S45)</f>
        <v>0</v>
      </c>
      <c r="S45" s="48">
        <v>0</v>
      </c>
      <c r="T45" s="45">
        <v>0</v>
      </c>
      <c r="U45" s="38">
        <v>0</v>
      </c>
      <c r="V45" s="15"/>
    </row>
    <row r="46" spans="1:22" ht="18" customHeight="1">
      <c r="A46" s="166"/>
      <c r="B46" s="86" t="s">
        <v>202</v>
      </c>
      <c r="C46" s="164" t="s">
        <v>151</v>
      </c>
      <c r="D46" s="164"/>
      <c r="E46" s="160">
        <v>18000</v>
      </c>
      <c r="F46" s="160"/>
      <c r="G46" s="48">
        <f>SUM(I46+R46)</f>
        <v>16331.25</v>
      </c>
      <c r="H46" s="48">
        <f t="shared" si="6"/>
        <v>90.72916666666667</v>
      </c>
      <c r="I46" s="48">
        <f>SUM(J46+M46+N46+O46+P46+Q46)</f>
        <v>16331.25</v>
      </c>
      <c r="J46" s="48">
        <f>SUM(K46+L46)</f>
        <v>14980.26</v>
      </c>
      <c r="K46" s="48">
        <v>0</v>
      </c>
      <c r="L46" s="48">
        <v>14980.26</v>
      </c>
      <c r="M46" s="48">
        <v>0</v>
      </c>
      <c r="N46" s="48">
        <v>1350.99</v>
      </c>
      <c r="O46" s="48">
        <v>0</v>
      </c>
      <c r="P46" s="48">
        <v>0</v>
      </c>
      <c r="Q46" s="48">
        <v>0</v>
      </c>
      <c r="R46" s="48">
        <f>SUM(S46)</f>
        <v>0</v>
      </c>
      <c r="S46" s="48">
        <v>0</v>
      </c>
      <c r="T46" s="45">
        <v>0</v>
      </c>
      <c r="U46" s="38">
        <v>0</v>
      </c>
      <c r="V46" s="15"/>
    </row>
    <row r="47" spans="1:22" ht="25.5" customHeight="1">
      <c r="A47" s="165">
        <v>755</v>
      </c>
      <c r="B47" s="87"/>
      <c r="C47" s="163" t="s">
        <v>287</v>
      </c>
      <c r="D47" s="163"/>
      <c r="E47" s="157">
        <f>SUM(E48:E49)</f>
        <v>352000</v>
      </c>
      <c r="F47" s="157"/>
      <c r="G47" s="47">
        <f>SUM(G48:G49)</f>
        <v>347040</v>
      </c>
      <c r="H47" s="47">
        <f t="shared" si="6"/>
        <v>98.5909090909091</v>
      </c>
      <c r="I47" s="47">
        <f aca="true" t="shared" si="7" ref="I47:Q47">SUM(I48:I49)</f>
        <v>128040</v>
      </c>
      <c r="J47" s="47">
        <f t="shared" si="7"/>
        <v>128040</v>
      </c>
      <c r="K47" s="47">
        <f t="shared" si="7"/>
        <v>0</v>
      </c>
      <c r="L47" s="47">
        <f t="shared" si="7"/>
        <v>128040</v>
      </c>
      <c r="M47" s="47">
        <f t="shared" si="7"/>
        <v>0</v>
      </c>
      <c r="N47" s="47">
        <f t="shared" si="7"/>
        <v>0</v>
      </c>
      <c r="O47" s="47">
        <f t="shared" si="7"/>
        <v>0</v>
      </c>
      <c r="P47" s="47">
        <f t="shared" si="7"/>
        <v>0</v>
      </c>
      <c r="Q47" s="47">
        <f t="shared" si="7"/>
        <v>0</v>
      </c>
      <c r="R47" s="47">
        <f>SUM(R48:R49)</f>
        <v>219000</v>
      </c>
      <c r="S47" s="47">
        <f>SUM(S48:S49)</f>
        <v>219000</v>
      </c>
      <c r="T47" s="47">
        <f>SUM(T48)</f>
        <v>0</v>
      </c>
      <c r="U47" s="39">
        <f>SUM(U48)</f>
        <v>0</v>
      </c>
      <c r="V47" s="15"/>
    </row>
    <row r="48" spans="1:22" ht="48" customHeight="1">
      <c r="A48" s="166"/>
      <c r="B48" s="86" t="s">
        <v>341</v>
      </c>
      <c r="C48" s="164" t="s">
        <v>342</v>
      </c>
      <c r="D48" s="164"/>
      <c r="E48" s="160">
        <v>220000</v>
      </c>
      <c r="F48" s="160"/>
      <c r="G48" s="48">
        <f>SUM(I48+R48)</f>
        <v>219000</v>
      </c>
      <c r="H48" s="48">
        <f t="shared" si="6"/>
        <v>99.54545454545455</v>
      </c>
      <c r="I48" s="48">
        <f>SUM(J48+M48+N48+O48+P48+Q48)</f>
        <v>0</v>
      </c>
      <c r="J48" s="48">
        <f>SUM(K48+L48)</f>
        <v>0</v>
      </c>
      <c r="K48" s="48">
        <v>0</v>
      </c>
      <c r="L48" s="48">
        <v>0</v>
      </c>
      <c r="M48" s="48">
        <v>0</v>
      </c>
      <c r="N48" s="48">
        <v>0</v>
      </c>
      <c r="O48" s="48">
        <v>0</v>
      </c>
      <c r="P48" s="48">
        <v>0</v>
      </c>
      <c r="Q48" s="48">
        <v>0</v>
      </c>
      <c r="R48" s="48">
        <v>219000</v>
      </c>
      <c r="S48" s="48">
        <v>219000</v>
      </c>
      <c r="T48" s="45">
        <v>0</v>
      </c>
      <c r="U48" s="38">
        <v>0</v>
      </c>
      <c r="V48" s="15"/>
    </row>
    <row r="49" spans="1:22" ht="28.5" customHeight="1">
      <c r="A49" s="49"/>
      <c r="B49" s="86" t="s">
        <v>283</v>
      </c>
      <c r="C49" s="164" t="s">
        <v>288</v>
      </c>
      <c r="D49" s="164"/>
      <c r="E49" s="160">
        <v>132000</v>
      </c>
      <c r="F49" s="160"/>
      <c r="G49" s="48">
        <f>SUM(I49+R49)</f>
        <v>128040</v>
      </c>
      <c r="H49" s="48">
        <f t="shared" si="6"/>
        <v>97</v>
      </c>
      <c r="I49" s="48">
        <f>SUM(J49+M49+N49+O49+P49+Q49)</f>
        <v>128040</v>
      </c>
      <c r="J49" s="48">
        <f>SUM(K49+L49)</f>
        <v>128040</v>
      </c>
      <c r="K49" s="48">
        <v>0</v>
      </c>
      <c r="L49" s="48">
        <v>128040</v>
      </c>
      <c r="M49" s="48">
        <v>0</v>
      </c>
      <c r="N49" s="48">
        <v>0</v>
      </c>
      <c r="O49" s="48">
        <v>0</v>
      </c>
      <c r="P49" s="48">
        <v>0</v>
      </c>
      <c r="Q49" s="48">
        <v>0</v>
      </c>
      <c r="R49" s="48">
        <f>SUM(S49)</f>
        <v>0</v>
      </c>
      <c r="S49" s="48">
        <v>0</v>
      </c>
      <c r="T49" s="45">
        <v>0</v>
      </c>
      <c r="U49" s="38">
        <v>0</v>
      </c>
      <c r="V49" s="15"/>
    </row>
    <row r="50" spans="1:22" s="16" customFormat="1" ht="24.75" customHeight="1">
      <c r="A50" s="161" t="s">
        <v>201</v>
      </c>
      <c r="B50" s="87"/>
      <c r="C50" s="163" t="s">
        <v>200</v>
      </c>
      <c r="D50" s="163"/>
      <c r="E50" s="157">
        <f>SUM(E51+E52)</f>
        <v>630403</v>
      </c>
      <c r="F50" s="157"/>
      <c r="G50" s="47">
        <f>SUM(G51+G52)</f>
        <v>6062.38</v>
      </c>
      <c r="H50" s="47">
        <f t="shared" si="6"/>
        <v>0.9616673778519454</v>
      </c>
      <c r="I50" s="47">
        <f>SUM(I51+I52)</f>
        <v>6062.38</v>
      </c>
      <c r="J50" s="47">
        <f aca="true" t="shared" si="8" ref="J50:O50">SUM(J51)</f>
        <v>0</v>
      </c>
      <c r="K50" s="47">
        <f t="shared" si="8"/>
        <v>0</v>
      </c>
      <c r="L50" s="47">
        <f t="shared" si="8"/>
        <v>0</v>
      </c>
      <c r="M50" s="47">
        <f t="shared" si="8"/>
        <v>0</v>
      </c>
      <c r="N50" s="47">
        <f t="shared" si="8"/>
        <v>0</v>
      </c>
      <c r="O50" s="47">
        <f t="shared" si="8"/>
        <v>0</v>
      </c>
      <c r="P50" s="47">
        <v>0</v>
      </c>
      <c r="Q50" s="47">
        <f>SUM(Q51+Q52)</f>
        <v>6062.38</v>
      </c>
      <c r="R50" s="47">
        <f>SUM(R51)</f>
        <v>0</v>
      </c>
      <c r="S50" s="47">
        <f>SUM(S51)</f>
        <v>0</v>
      </c>
      <c r="T50" s="47">
        <f>SUM(T51)</f>
        <v>0</v>
      </c>
      <c r="U50" s="39">
        <f>SUM(U51)</f>
        <v>0</v>
      </c>
      <c r="V50" s="17"/>
    </row>
    <row r="51" spans="1:22" ht="51.75" customHeight="1">
      <c r="A51" s="162"/>
      <c r="B51" s="86" t="s">
        <v>199</v>
      </c>
      <c r="C51" s="164" t="s">
        <v>198</v>
      </c>
      <c r="D51" s="164"/>
      <c r="E51" s="160">
        <v>15000</v>
      </c>
      <c r="F51" s="160"/>
      <c r="G51" s="48">
        <f>SUM(I51+R51)</f>
        <v>6062.38</v>
      </c>
      <c r="H51" s="48">
        <f t="shared" si="6"/>
        <v>40.415866666666666</v>
      </c>
      <c r="I51" s="48">
        <f>SUM(J51+M51+N51+O51+P51+Q51)</f>
        <v>6062.38</v>
      </c>
      <c r="J51" s="48">
        <f>SUM(K51+L51)</f>
        <v>0</v>
      </c>
      <c r="K51" s="48">
        <v>0</v>
      </c>
      <c r="L51" s="48">
        <v>0</v>
      </c>
      <c r="M51" s="48">
        <v>0</v>
      </c>
      <c r="N51" s="48">
        <v>0</v>
      </c>
      <c r="O51" s="48">
        <v>0</v>
      </c>
      <c r="P51" s="48">
        <v>0</v>
      </c>
      <c r="Q51" s="48">
        <v>6062.38</v>
      </c>
      <c r="R51" s="48">
        <f>SUM(S51)</f>
        <v>0</v>
      </c>
      <c r="S51" s="48">
        <v>0</v>
      </c>
      <c r="T51" s="45">
        <v>0</v>
      </c>
      <c r="U51" s="38">
        <v>0</v>
      </c>
      <c r="V51" s="15"/>
    </row>
    <row r="52" spans="1:22" ht="69.75" customHeight="1">
      <c r="A52" s="162"/>
      <c r="B52" s="86" t="s">
        <v>197</v>
      </c>
      <c r="C52" s="158" t="s">
        <v>196</v>
      </c>
      <c r="D52" s="159"/>
      <c r="E52" s="160">
        <v>615403</v>
      </c>
      <c r="F52" s="160"/>
      <c r="G52" s="48">
        <f>SUM(I52+R52)</f>
        <v>0</v>
      </c>
      <c r="H52" s="48">
        <f t="shared" si="6"/>
        <v>0</v>
      </c>
      <c r="I52" s="48">
        <f>SUM(J52+M52+N52+O52+P52+Q52)</f>
        <v>0</v>
      </c>
      <c r="J52" s="48">
        <f>SUM(K52+L52)</f>
        <v>0</v>
      </c>
      <c r="K52" s="48">
        <v>0</v>
      </c>
      <c r="L52" s="48">
        <v>0</v>
      </c>
      <c r="M52" s="48">
        <v>0</v>
      </c>
      <c r="N52" s="48">
        <v>0</v>
      </c>
      <c r="O52" s="48">
        <v>0</v>
      </c>
      <c r="P52" s="48">
        <v>0</v>
      </c>
      <c r="Q52" s="48">
        <v>0</v>
      </c>
      <c r="R52" s="48">
        <f>SUM(S52)</f>
        <v>0</v>
      </c>
      <c r="S52" s="48">
        <v>0</v>
      </c>
      <c r="T52" s="45">
        <v>0</v>
      </c>
      <c r="U52" s="38">
        <v>0</v>
      </c>
      <c r="V52" s="15"/>
    </row>
    <row r="53" spans="1:22" ht="18.75" customHeight="1">
      <c r="A53" s="88">
        <v>758</v>
      </c>
      <c r="B53" s="86"/>
      <c r="C53" s="155" t="s">
        <v>195</v>
      </c>
      <c r="D53" s="156"/>
      <c r="E53" s="157">
        <f>SUM(E54)</f>
        <v>731900</v>
      </c>
      <c r="F53" s="157"/>
      <c r="G53" s="47">
        <f>SUM(G54)</f>
        <v>0</v>
      </c>
      <c r="H53" s="47">
        <f t="shared" si="6"/>
        <v>0</v>
      </c>
      <c r="I53" s="47">
        <f>SUM(I54)</f>
        <v>0</v>
      </c>
      <c r="J53" s="47">
        <f>SUM(J54)</f>
        <v>0</v>
      </c>
      <c r="K53" s="47">
        <f>SUM(K54)</f>
        <v>0</v>
      </c>
      <c r="L53" s="47">
        <f>SUM(L54)</f>
        <v>0</v>
      </c>
      <c r="M53" s="47">
        <f>SUM(M54)</f>
        <v>0</v>
      </c>
      <c r="N53" s="47">
        <v>0</v>
      </c>
      <c r="O53" s="47">
        <v>0</v>
      </c>
      <c r="P53" s="47">
        <v>0</v>
      </c>
      <c r="Q53" s="47">
        <v>0</v>
      </c>
      <c r="R53" s="47">
        <v>0</v>
      </c>
      <c r="S53" s="47">
        <f>SUM(S54)</f>
        <v>0</v>
      </c>
      <c r="T53" s="47">
        <f>SUM(T54)</f>
        <v>0</v>
      </c>
      <c r="U53" s="39">
        <f>SUM(U54:U65)</f>
        <v>0</v>
      </c>
      <c r="V53" s="15"/>
    </row>
    <row r="54" spans="1:22" ht="21" customHeight="1">
      <c r="A54" s="88"/>
      <c r="B54" s="86" t="s">
        <v>194</v>
      </c>
      <c r="C54" s="158" t="s">
        <v>193</v>
      </c>
      <c r="D54" s="159"/>
      <c r="E54" s="173">
        <v>731900</v>
      </c>
      <c r="F54" s="174"/>
      <c r="G54" s="48">
        <f>SUM(I54+R54)</f>
        <v>0</v>
      </c>
      <c r="H54" s="48">
        <f t="shared" si="6"/>
        <v>0</v>
      </c>
      <c r="I54" s="48">
        <f>SUM(J54+M54+N54+O54+P54+Q54)</f>
        <v>0</v>
      </c>
      <c r="J54" s="48">
        <f>SUM(K54+L54)</f>
        <v>0</v>
      </c>
      <c r="K54" s="48">
        <v>0</v>
      </c>
      <c r="L54" s="48">
        <v>0</v>
      </c>
      <c r="M54" s="48">
        <v>0</v>
      </c>
      <c r="N54" s="48">
        <v>0</v>
      </c>
      <c r="O54" s="48">
        <v>0</v>
      </c>
      <c r="P54" s="48">
        <v>0</v>
      </c>
      <c r="Q54" s="48">
        <v>0</v>
      </c>
      <c r="R54" s="48">
        <f>SUM(S54)</f>
        <v>0</v>
      </c>
      <c r="S54" s="48">
        <v>0</v>
      </c>
      <c r="T54" s="45">
        <v>0</v>
      </c>
      <c r="U54" s="38">
        <v>0</v>
      </c>
      <c r="V54" s="15"/>
    </row>
    <row r="55" spans="1:22" s="16" customFormat="1" ht="26.25" customHeight="1">
      <c r="A55" s="161" t="s">
        <v>74</v>
      </c>
      <c r="B55" s="87"/>
      <c r="C55" s="163" t="s">
        <v>192</v>
      </c>
      <c r="D55" s="163"/>
      <c r="E55" s="157">
        <f>SUM(E56:F70)</f>
        <v>26629776.59</v>
      </c>
      <c r="F55" s="157"/>
      <c r="G55" s="47">
        <f>SUM(G56:G70)</f>
        <v>24996129.13</v>
      </c>
      <c r="H55" s="47">
        <f t="shared" si="6"/>
        <v>93.86533546581286</v>
      </c>
      <c r="I55" s="47">
        <f aca="true" t="shared" si="9" ref="I55:O55">SUM(I56:I70)</f>
        <v>21059370.7</v>
      </c>
      <c r="J55" s="47">
        <f t="shared" si="9"/>
        <v>18811431.55</v>
      </c>
      <c r="K55" s="47">
        <f t="shared" si="9"/>
        <v>16294277.700000001</v>
      </c>
      <c r="L55" s="47">
        <f t="shared" si="9"/>
        <v>2517153.85</v>
      </c>
      <c r="M55" s="47">
        <f t="shared" si="9"/>
        <v>1110310.29</v>
      </c>
      <c r="N55" s="47">
        <f t="shared" si="9"/>
        <v>360977.17</v>
      </c>
      <c r="O55" s="47">
        <f t="shared" si="9"/>
        <v>776651.69</v>
      </c>
      <c r="P55" s="47">
        <v>0</v>
      </c>
      <c r="Q55" s="47">
        <f>SUM(Q56:Q70)</f>
        <v>0</v>
      </c>
      <c r="R55" s="47">
        <f>SUM(R56:R70)</f>
        <v>3936758.43</v>
      </c>
      <c r="S55" s="47">
        <f>SUM(S56:S70)</f>
        <v>3936758.43</v>
      </c>
      <c r="T55" s="47">
        <f>SUM(T56:T70)</f>
        <v>2869519.89</v>
      </c>
      <c r="U55" s="39">
        <f>SUM(U56:U70)</f>
        <v>0</v>
      </c>
      <c r="V55" s="17"/>
    </row>
    <row r="56" spans="1:22" ht="27" customHeight="1">
      <c r="A56" s="193"/>
      <c r="B56" s="86" t="s">
        <v>191</v>
      </c>
      <c r="C56" s="164" t="s">
        <v>190</v>
      </c>
      <c r="D56" s="164"/>
      <c r="E56" s="160">
        <v>2201604</v>
      </c>
      <c r="F56" s="160"/>
      <c r="G56" s="48">
        <f aca="true" t="shared" si="10" ref="G56:G70">SUM(I56+R56)</f>
        <v>2179135.17</v>
      </c>
      <c r="H56" s="48">
        <f t="shared" si="6"/>
        <v>98.97943363111622</v>
      </c>
      <c r="I56" s="48">
        <f aca="true" t="shared" si="11" ref="I56:I70">SUM(J56+M56+N56+O56+P56+Q56)</f>
        <v>2179135.17</v>
      </c>
      <c r="J56" s="48">
        <f aca="true" t="shared" si="12" ref="J56:J70">SUM(K56+L56)</f>
        <v>2066259.96</v>
      </c>
      <c r="K56" s="48">
        <v>1878388.67</v>
      </c>
      <c r="L56" s="48">
        <v>187871.29</v>
      </c>
      <c r="M56" s="48">
        <v>0</v>
      </c>
      <c r="N56" s="48">
        <v>112875.21</v>
      </c>
      <c r="O56" s="48">
        <v>0</v>
      </c>
      <c r="P56" s="48">
        <v>0</v>
      </c>
      <c r="Q56" s="48">
        <v>0</v>
      </c>
      <c r="R56" s="48">
        <f aca="true" t="shared" si="13" ref="R56:R68">SUM(S56)</f>
        <v>0</v>
      </c>
      <c r="S56" s="48">
        <v>0</v>
      </c>
      <c r="T56" s="45">
        <v>0</v>
      </c>
      <c r="U56" s="38">
        <v>0</v>
      </c>
      <c r="V56" s="15"/>
    </row>
    <row r="57" spans="1:21" s="46" customFormat="1" ht="24.75" customHeight="1">
      <c r="A57" s="193"/>
      <c r="B57" s="86" t="s">
        <v>276</v>
      </c>
      <c r="C57" s="164" t="s">
        <v>277</v>
      </c>
      <c r="D57" s="164"/>
      <c r="E57" s="160">
        <v>350309</v>
      </c>
      <c r="F57" s="160"/>
      <c r="G57" s="48">
        <f t="shared" si="10"/>
        <v>346084.82999999996</v>
      </c>
      <c r="H57" s="48">
        <f t="shared" si="6"/>
        <v>98.79415887116801</v>
      </c>
      <c r="I57" s="48">
        <f t="shared" si="11"/>
        <v>346084.82999999996</v>
      </c>
      <c r="J57" s="48">
        <f t="shared" si="12"/>
        <v>328650.05</v>
      </c>
      <c r="K57" s="48">
        <v>289050.19</v>
      </c>
      <c r="L57" s="48">
        <v>39599.86</v>
      </c>
      <c r="M57" s="48">
        <v>0</v>
      </c>
      <c r="N57" s="48">
        <v>17434.78</v>
      </c>
      <c r="O57" s="48">
        <v>0</v>
      </c>
      <c r="P57" s="48">
        <v>0</v>
      </c>
      <c r="Q57" s="48">
        <v>0</v>
      </c>
      <c r="R57" s="48">
        <f t="shared" si="13"/>
        <v>0</v>
      </c>
      <c r="S57" s="48">
        <v>0</v>
      </c>
      <c r="T57" s="45">
        <v>0</v>
      </c>
      <c r="U57" s="38">
        <v>0</v>
      </c>
    </row>
    <row r="58" spans="1:21" s="46" customFormat="1" ht="24" customHeight="1">
      <c r="A58" s="193"/>
      <c r="B58" s="86" t="s">
        <v>189</v>
      </c>
      <c r="C58" s="164" t="s">
        <v>188</v>
      </c>
      <c r="D58" s="164"/>
      <c r="E58" s="160">
        <v>616612</v>
      </c>
      <c r="F58" s="160"/>
      <c r="G58" s="48">
        <f t="shared" si="10"/>
        <v>615576.0800000001</v>
      </c>
      <c r="H58" s="48">
        <f t="shared" si="6"/>
        <v>99.83199807982979</v>
      </c>
      <c r="I58" s="48">
        <f t="shared" si="11"/>
        <v>615576.0800000001</v>
      </c>
      <c r="J58" s="48">
        <f t="shared" si="12"/>
        <v>588425.02</v>
      </c>
      <c r="K58" s="48">
        <v>499150.31</v>
      </c>
      <c r="L58" s="48">
        <v>89274.71</v>
      </c>
      <c r="M58" s="48">
        <v>0</v>
      </c>
      <c r="N58" s="48">
        <v>27151.06</v>
      </c>
      <c r="O58" s="48">
        <v>0</v>
      </c>
      <c r="P58" s="48">
        <v>0</v>
      </c>
      <c r="Q58" s="48">
        <v>0</v>
      </c>
      <c r="R58" s="48">
        <f t="shared" si="13"/>
        <v>0</v>
      </c>
      <c r="S58" s="48">
        <v>0</v>
      </c>
      <c r="T58" s="45">
        <v>0</v>
      </c>
      <c r="U58" s="38">
        <v>0</v>
      </c>
    </row>
    <row r="59" spans="1:21" s="46" customFormat="1" ht="24" customHeight="1">
      <c r="A59" s="193"/>
      <c r="B59" s="86" t="s">
        <v>313</v>
      </c>
      <c r="C59" s="164" t="s">
        <v>314</v>
      </c>
      <c r="D59" s="164"/>
      <c r="E59" s="160">
        <v>8027791</v>
      </c>
      <c r="F59" s="160"/>
      <c r="G59" s="48">
        <f t="shared" si="10"/>
        <v>7063784.5600000005</v>
      </c>
      <c r="H59" s="48">
        <f t="shared" si="6"/>
        <v>87.99163505876025</v>
      </c>
      <c r="I59" s="48">
        <f t="shared" si="11"/>
        <v>7063784.5600000005</v>
      </c>
      <c r="J59" s="48">
        <f t="shared" si="12"/>
        <v>6291805.53</v>
      </c>
      <c r="K59" s="48">
        <v>5331231.9</v>
      </c>
      <c r="L59" s="48">
        <v>960573.63</v>
      </c>
      <c r="M59" s="48">
        <v>675593.94</v>
      </c>
      <c r="N59" s="48">
        <v>52023</v>
      </c>
      <c r="O59" s="48">
        <v>44362.09</v>
      </c>
      <c r="P59" s="48">
        <v>0</v>
      </c>
      <c r="Q59" s="48">
        <v>0</v>
      </c>
      <c r="R59" s="48">
        <f t="shared" si="13"/>
        <v>0</v>
      </c>
      <c r="S59" s="48">
        <v>0</v>
      </c>
      <c r="T59" s="45">
        <v>0</v>
      </c>
      <c r="U59" s="38">
        <v>0</v>
      </c>
    </row>
    <row r="60" spans="1:21" s="46" customFormat="1" ht="24" customHeight="1">
      <c r="A60" s="193"/>
      <c r="B60" s="86" t="s">
        <v>315</v>
      </c>
      <c r="C60" s="164" t="s">
        <v>316</v>
      </c>
      <c r="D60" s="164"/>
      <c r="E60" s="160">
        <v>448576</v>
      </c>
      <c r="F60" s="160"/>
      <c r="G60" s="48">
        <f t="shared" si="10"/>
        <v>435221.99</v>
      </c>
      <c r="H60" s="48">
        <f t="shared" si="6"/>
        <v>97.02302173990583</v>
      </c>
      <c r="I60" s="48">
        <f t="shared" si="11"/>
        <v>435221.99</v>
      </c>
      <c r="J60" s="48">
        <f t="shared" si="12"/>
        <v>77454</v>
      </c>
      <c r="K60" s="48">
        <v>65405</v>
      </c>
      <c r="L60" s="48">
        <v>12049</v>
      </c>
      <c r="M60" s="48">
        <v>357645.99</v>
      </c>
      <c r="N60" s="48">
        <v>122</v>
      </c>
      <c r="O60" s="48">
        <v>0</v>
      </c>
      <c r="P60" s="48">
        <v>0</v>
      </c>
      <c r="Q60" s="48">
        <v>0</v>
      </c>
      <c r="R60" s="48">
        <f t="shared" si="13"/>
        <v>0</v>
      </c>
      <c r="S60" s="48">
        <v>0</v>
      </c>
      <c r="T60" s="45">
        <v>0</v>
      </c>
      <c r="U60" s="38">
        <v>0</v>
      </c>
    </row>
    <row r="61" spans="1:21" s="46" customFormat="1" ht="24" customHeight="1">
      <c r="A61" s="193"/>
      <c r="B61" s="86" t="s">
        <v>317</v>
      </c>
      <c r="C61" s="164" t="s">
        <v>318</v>
      </c>
      <c r="D61" s="164"/>
      <c r="E61" s="160">
        <v>1079067</v>
      </c>
      <c r="F61" s="160"/>
      <c r="G61" s="48">
        <f t="shared" si="10"/>
        <v>1069412.59</v>
      </c>
      <c r="H61" s="48">
        <f t="shared" si="6"/>
        <v>99.10530022695532</v>
      </c>
      <c r="I61" s="48">
        <f t="shared" si="11"/>
        <v>1069412.59</v>
      </c>
      <c r="J61" s="48">
        <f t="shared" si="12"/>
        <v>1049709.59</v>
      </c>
      <c r="K61" s="48">
        <v>965000.17</v>
      </c>
      <c r="L61" s="48">
        <v>84709.42</v>
      </c>
      <c r="M61" s="48">
        <v>0</v>
      </c>
      <c r="N61" s="48">
        <v>19703</v>
      </c>
      <c r="O61" s="48">
        <v>0</v>
      </c>
      <c r="P61" s="48">
        <v>0</v>
      </c>
      <c r="Q61" s="48">
        <v>0</v>
      </c>
      <c r="R61" s="48">
        <f t="shared" si="13"/>
        <v>0</v>
      </c>
      <c r="S61" s="48">
        <v>0</v>
      </c>
      <c r="T61" s="45">
        <v>0</v>
      </c>
      <c r="U61" s="38">
        <v>0</v>
      </c>
    </row>
    <row r="62" spans="1:21" s="46" customFormat="1" ht="26.25" customHeight="1">
      <c r="A62" s="193"/>
      <c r="B62" s="86" t="s">
        <v>126</v>
      </c>
      <c r="C62" s="164" t="s">
        <v>187</v>
      </c>
      <c r="D62" s="164"/>
      <c r="E62" s="160">
        <v>4570726</v>
      </c>
      <c r="F62" s="160"/>
      <c r="G62" s="48">
        <f t="shared" si="10"/>
        <v>4562623.28</v>
      </c>
      <c r="H62" s="48">
        <f t="shared" si="6"/>
        <v>99.8227257551645</v>
      </c>
      <c r="I62" s="48">
        <f t="shared" si="11"/>
        <v>4562623.28</v>
      </c>
      <c r="J62" s="48">
        <f t="shared" si="12"/>
        <v>4452548.16</v>
      </c>
      <c r="K62" s="48">
        <v>4077137.2</v>
      </c>
      <c r="L62" s="48">
        <v>375410.96</v>
      </c>
      <c r="M62" s="48">
        <v>77070.36</v>
      </c>
      <c r="N62" s="48">
        <v>33004.76</v>
      </c>
      <c r="O62" s="48">
        <v>0</v>
      </c>
      <c r="P62" s="48">
        <v>0</v>
      </c>
      <c r="Q62" s="48">
        <v>0</v>
      </c>
      <c r="R62" s="48">
        <f t="shared" si="13"/>
        <v>0</v>
      </c>
      <c r="S62" s="48">
        <v>0</v>
      </c>
      <c r="T62" s="45">
        <v>0</v>
      </c>
      <c r="U62" s="38">
        <v>0</v>
      </c>
    </row>
    <row r="63" spans="1:21" s="46" customFormat="1" ht="21" customHeight="1">
      <c r="A63" s="193"/>
      <c r="B63" s="86" t="s">
        <v>125</v>
      </c>
      <c r="C63" s="164" t="s">
        <v>186</v>
      </c>
      <c r="D63" s="164"/>
      <c r="E63" s="160">
        <v>717404</v>
      </c>
      <c r="F63" s="160"/>
      <c r="G63" s="48">
        <f t="shared" si="10"/>
        <v>717387.18</v>
      </c>
      <c r="H63" s="48">
        <f t="shared" si="6"/>
        <v>99.99765543543108</v>
      </c>
      <c r="I63" s="48">
        <f t="shared" si="11"/>
        <v>717387.18</v>
      </c>
      <c r="J63" s="48">
        <f t="shared" si="12"/>
        <v>709411.2000000001</v>
      </c>
      <c r="K63" s="48">
        <v>648501.16</v>
      </c>
      <c r="L63" s="48">
        <v>60910.04</v>
      </c>
      <c r="M63" s="48">
        <v>0</v>
      </c>
      <c r="N63" s="48">
        <v>7975.98</v>
      </c>
      <c r="O63" s="48">
        <v>0</v>
      </c>
      <c r="P63" s="48">
        <v>0</v>
      </c>
      <c r="Q63" s="48">
        <v>0</v>
      </c>
      <c r="R63" s="48">
        <f t="shared" si="13"/>
        <v>0</v>
      </c>
      <c r="S63" s="48">
        <v>0</v>
      </c>
      <c r="T63" s="45">
        <v>0</v>
      </c>
      <c r="U63" s="38">
        <v>0</v>
      </c>
    </row>
    <row r="64" spans="1:21" s="46" customFormat="1" ht="29.25" customHeight="1">
      <c r="A64" s="193"/>
      <c r="B64" s="86" t="s">
        <v>185</v>
      </c>
      <c r="C64" s="164" t="s">
        <v>184</v>
      </c>
      <c r="D64" s="164"/>
      <c r="E64" s="160">
        <v>1837117</v>
      </c>
      <c r="F64" s="160"/>
      <c r="G64" s="48">
        <f t="shared" si="10"/>
        <v>1822787.79</v>
      </c>
      <c r="H64" s="48">
        <f t="shared" si="6"/>
        <v>99.22001647146045</v>
      </c>
      <c r="I64" s="48">
        <f t="shared" si="11"/>
        <v>1822787.79</v>
      </c>
      <c r="J64" s="48">
        <f t="shared" si="12"/>
        <v>1734073.4100000001</v>
      </c>
      <c r="K64" s="48">
        <v>1631292.3</v>
      </c>
      <c r="L64" s="48">
        <v>102781.11</v>
      </c>
      <c r="M64" s="48">
        <v>0</v>
      </c>
      <c r="N64" s="48">
        <v>88714.38</v>
      </c>
      <c r="O64" s="48">
        <v>0</v>
      </c>
      <c r="P64" s="48">
        <v>0</v>
      </c>
      <c r="Q64" s="48">
        <v>0</v>
      </c>
      <c r="R64" s="48">
        <f t="shared" si="13"/>
        <v>0</v>
      </c>
      <c r="S64" s="48">
        <v>0</v>
      </c>
      <c r="T64" s="45">
        <v>0</v>
      </c>
      <c r="U64" s="38">
        <v>0</v>
      </c>
    </row>
    <row r="65" spans="1:21" s="46" customFormat="1" ht="35.25" customHeight="1">
      <c r="A65" s="193"/>
      <c r="B65" s="86" t="s">
        <v>183</v>
      </c>
      <c r="C65" s="164" t="s">
        <v>157</v>
      </c>
      <c r="D65" s="164"/>
      <c r="E65" s="160">
        <v>106878</v>
      </c>
      <c r="F65" s="160"/>
      <c r="G65" s="48">
        <f t="shared" si="10"/>
        <v>101636.8</v>
      </c>
      <c r="H65" s="48">
        <f t="shared" si="6"/>
        <v>95.09609086996389</v>
      </c>
      <c r="I65" s="48">
        <f t="shared" si="11"/>
        <v>101636.8</v>
      </c>
      <c r="J65" s="48">
        <f t="shared" si="12"/>
        <v>101636.8</v>
      </c>
      <c r="K65" s="48">
        <v>0</v>
      </c>
      <c r="L65" s="48">
        <v>101636.8</v>
      </c>
      <c r="M65" s="48">
        <v>0</v>
      </c>
      <c r="N65" s="48">
        <v>0</v>
      </c>
      <c r="O65" s="48">
        <v>0</v>
      </c>
      <c r="P65" s="48">
        <v>0</v>
      </c>
      <c r="Q65" s="48">
        <v>0</v>
      </c>
      <c r="R65" s="48">
        <f t="shared" si="13"/>
        <v>0</v>
      </c>
      <c r="S65" s="48">
        <v>0</v>
      </c>
      <c r="T65" s="45">
        <v>0</v>
      </c>
      <c r="U65" s="38">
        <v>0</v>
      </c>
    </row>
    <row r="66" spans="1:21" s="46" customFormat="1" ht="30.75" customHeight="1">
      <c r="A66" s="193"/>
      <c r="B66" s="86" t="s">
        <v>123</v>
      </c>
      <c r="C66" s="164" t="s">
        <v>182</v>
      </c>
      <c r="D66" s="164"/>
      <c r="E66" s="160">
        <v>509213.59</v>
      </c>
      <c r="F66" s="160"/>
      <c r="G66" s="48">
        <f t="shared" si="10"/>
        <v>508577.15</v>
      </c>
      <c r="H66" s="48">
        <f t="shared" si="6"/>
        <v>99.87501511890129</v>
      </c>
      <c r="I66" s="48">
        <f t="shared" si="11"/>
        <v>508577.15</v>
      </c>
      <c r="J66" s="48">
        <f t="shared" si="12"/>
        <v>508577.15</v>
      </c>
      <c r="K66" s="48">
        <v>266815.93</v>
      </c>
      <c r="L66" s="48">
        <v>241761.22</v>
      </c>
      <c r="M66" s="48">
        <v>0</v>
      </c>
      <c r="N66" s="48">
        <v>0</v>
      </c>
      <c r="O66" s="48">
        <v>0</v>
      </c>
      <c r="P66" s="48">
        <v>0</v>
      </c>
      <c r="Q66" s="48">
        <v>0</v>
      </c>
      <c r="R66" s="48">
        <f t="shared" si="13"/>
        <v>0</v>
      </c>
      <c r="S66" s="48">
        <v>0</v>
      </c>
      <c r="T66" s="45">
        <v>0</v>
      </c>
      <c r="U66" s="38">
        <v>0</v>
      </c>
    </row>
    <row r="67" spans="1:21" s="46" customFormat="1" ht="29.25" customHeight="1">
      <c r="A67" s="193"/>
      <c r="B67" s="86" t="s">
        <v>289</v>
      </c>
      <c r="C67" s="164" t="s">
        <v>290</v>
      </c>
      <c r="D67" s="164"/>
      <c r="E67" s="160">
        <v>673478</v>
      </c>
      <c r="F67" s="160"/>
      <c r="G67" s="48">
        <f t="shared" si="10"/>
        <v>671741.01</v>
      </c>
      <c r="H67" s="48">
        <f t="shared" si="6"/>
        <v>99.7420866011956</v>
      </c>
      <c r="I67" s="48">
        <f t="shared" si="11"/>
        <v>671741.01</v>
      </c>
      <c r="J67" s="48">
        <f t="shared" si="12"/>
        <v>670433.01</v>
      </c>
      <c r="K67" s="48">
        <v>478626.01</v>
      </c>
      <c r="L67" s="48">
        <v>191807</v>
      </c>
      <c r="M67" s="48">
        <v>0</v>
      </c>
      <c r="N67" s="48">
        <v>1308</v>
      </c>
      <c r="O67" s="48">
        <v>0</v>
      </c>
      <c r="P67" s="48">
        <v>0</v>
      </c>
      <c r="Q67" s="48">
        <v>0</v>
      </c>
      <c r="R67" s="48">
        <f t="shared" si="13"/>
        <v>0</v>
      </c>
      <c r="S67" s="48">
        <v>0</v>
      </c>
      <c r="T67" s="45">
        <v>0</v>
      </c>
      <c r="U67" s="38">
        <v>0</v>
      </c>
    </row>
    <row r="68" spans="1:21" s="46" customFormat="1" ht="185.25" customHeight="1">
      <c r="A68" s="193"/>
      <c r="B68" s="86" t="s">
        <v>319</v>
      </c>
      <c r="C68" s="172" t="s">
        <v>320</v>
      </c>
      <c r="D68" s="172"/>
      <c r="E68" s="160">
        <v>107479</v>
      </c>
      <c r="F68" s="160"/>
      <c r="G68" s="48">
        <f t="shared" si="10"/>
        <v>105309.3</v>
      </c>
      <c r="H68" s="48">
        <f t="shared" si="6"/>
        <v>97.98128006401251</v>
      </c>
      <c r="I68" s="48">
        <f t="shared" si="11"/>
        <v>105309.3</v>
      </c>
      <c r="J68" s="48">
        <f t="shared" si="12"/>
        <v>104644.3</v>
      </c>
      <c r="K68" s="48">
        <v>100798.45</v>
      </c>
      <c r="L68" s="48">
        <v>3845.85</v>
      </c>
      <c r="M68" s="48">
        <v>0</v>
      </c>
      <c r="N68" s="48">
        <v>665</v>
      </c>
      <c r="O68" s="48">
        <v>0</v>
      </c>
      <c r="P68" s="48">
        <v>0</v>
      </c>
      <c r="Q68" s="48">
        <v>0</v>
      </c>
      <c r="R68" s="48">
        <f t="shared" si="13"/>
        <v>0</v>
      </c>
      <c r="S68" s="48">
        <v>0</v>
      </c>
      <c r="T68" s="45">
        <v>0</v>
      </c>
      <c r="U68" s="38">
        <v>0</v>
      </c>
    </row>
    <row r="69" spans="1:21" s="46" customFormat="1" ht="72" customHeight="1">
      <c r="A69" s="193"/>
      <c r="B69" s="86" t="s">
        <v>321</v>
      </c>
      <c r="C69" s="164" t="s">
        <v>322</v>
      </c>
      <c r="D69" s="164"/>
      <c r="E69" s="160">
        <v>11174</v>
      </c>
      <c r="F69" s="160"/>
      <c r="G69" s="48">
        <f t="shared" si="10"/>
        <v>11173.9</v>
      </c>
      <c r="H69" s="48">
        <f t="shared" si="6"/>
        <v>99.99910506533023</v>
      </c>
      <c r="I69" s="48">
        <f t="shared" si="11"/>
        <v>11173.9</v>
      </c>
      <c r="J69" s="48">
        <f t="shared" si="12"/>
        <v>11173.9</v>
      </c>
      <c r="K69" s="48">
        <v>0</v>
      </c>
      <c r="L69" s="48">
        <v>11173.9</v>
      </c>
      <c r="M69" s="48">
        <v>0</v>
      </c>
      <c r="N69" s="48">
        <v>0</v>
      </c>
      <c r="O69" s="48">
        <v>0</v>
      </c>
      <c r="P69" s="48">
        <v>0</v>
      </c>
      <c r="Q69" s="48">
        <v>0</v>
      </c>
      <c r="R69" s="48">
        <v>0</v>
      </c>
      <c r="S69" s="48">
        <v>0</v>
      </c>
      <c r="T69" s="45">
        <v>0</v>
      </c>
      <c r="U69" s="38">
        <v>0</v>
      </c>
    </row>
    <row r="70" spans="1:21" s="46" customFormat="1" ht="24" customHeight="1">
      <c r="A70" s="166"/>
      <c r="B70" s="86" t="s">
        <v>73</v>
      </c>
      <c r="C70" s="164" t="s">
        <v>151</v>
      </c>
      <c r="D70" s="164"/>
      <c r="E70" s="160">
        <v>5372348</v>
      </c>
      <c r="F70" s="160"/>
      <c r="G70" s="48">
        <f t="shared" si="10"/>
        <v>4785677.5</v>
      </c>
      <c r="H70" s="48">
        <f t="shared" si="6"/>
        <v>89.07981203004721</v>
      </c>
      <c r="I70" s="48">
        <f t="shared" si="11"/>
        <v>848919.07</v>
      </c>
      <c r="J70" s="48">
        <f t="shared" si="12"/>
        <v>116629.47</v>
      </c>
      <c r="K70" s="48">
        <v>62880.41</v>
      </c>
      <c r="L70" s="48">
        <v>53749.06</v>
      </c>
      <c r="M70" s="48">
        <v>0</v>
      </c>
      <c r="N70" s="48">
        <v>0</v>
      </c>
      <c r="O70" s="48">
        <v>732289.6</v>
      </c>
      <c r="P70" s="48">
        <v>0</v>
      </c>
      <c r="Q70" s="48">
        <v>0</v>
      </c>
      <c r="R70" s="48">
        <v>3936758.43</v>
      </c>
      <c r="S70" s="48">
        <v>3936758.43</v>
      </c>
      <c r="T70" s="45">
        <v>2869519.89</v>
      </c>
      <c r="U70" s="38">
        <v>0</v>
      </c>
    </row>
    <row r="71" spans="1:22" s="16" customFormat="1" ht="25.5" customHeight="1">
      <c r="A71" s="161" t="s">
        <v>84</v>
      </c>
      <c r="B71" s="87"/>
      <c r="C71" s="163" t="s">
        <v>181</v>
      </c>
      <c r="D71" s="163"/>
      <c r="E71" s="157">
        <f>SUM(E72:F75)</f>
        <v>11605434</v>
      </c>
      <c r="F71" s="157"/>
      <c r="G71" s="47">
        <f>SUM(G72:G75)</f>
        <v>9890922.83</v>
      </c>
      <c r="H71" s="47">
        <f t="shared" si="6"/>
        <v>85.2266518425765</v>
      </c>
      <c r="I71" s="47">
        <f aca="true" t="shared" si="14" ref="I71:O71">SUM(I72:I75)</f>
        <v>4008147.79</v>
      </c>
      <c r="J71" s="47">
        <f t="shared" si="14"/>
        <v>3733878.2800000003</v>
      </c>
      <c r="K71" s="47">
        <f t="shared" si="14"/>
        <v>0</v>
      </c>
      <c r="L71" s="47">
        <f t="shared" si="14"/>
        <v>3733878.2800000003</v>
      </c>
      <c r="M71" s="47">
        <f t="shared" si="14"/>
        <v>274269.51</v>
      </c>
      <c r="N71" s="47">
        <f t="shared" si="14"/>
        <v>0</v>
      </c>
      <c r="O71" s="47">
        <f t="shared" si="14"/>
        <v>0</v>
      </c>
      <c r="P71" s="47">
        <v>0</v>
      </c>
      <c r="Q71" s="47">
        <f>SUM(Q75+Q72)</f>
        <v>0</v>
      </c>
      <c r="R71" s="47">
        <f>SUM(R72:R75)</f>
        <v>5882775.04</v>
      </c>
      <c r="S71" s="47">
        <f>SUM(S72:S75)</f>
        <v>2882775.04</v>
      </c>
      <c r="T71" s="47">
        <f>SUM(T72:T75)</f>
        <v>0</v>
      </c>
      <c r="U71" s="89">
        <f>SUM(U72:U75)</f>
        <v>3000000</v>
      </c>
      <c r="V71" s="17"/>
    </row>
    <row r="72" spans="1:21" s="46" customFormat="1" ht="24" customHeight="1">
      <c r="A72" s="193"/>
      <c r="B72" s="86" t="s">
        <v>343</v>
      </c>
      <c r="C72" s="164" t="s">
        <v>344</v>
      </c>
      <c r="D72" s="164"/>
      <c r="E72" s="160">
        <v>3810321</v>
      </c>
      <c r="F72" s="160"/>
      <c r="G72" s="48">
        <f>SUM(I72+R72)</f>
        <v>3157044.55</v>
      </c>
      <c r="H72" s="48">
        <f t="shared" si="6"/>
        <v>82.85508097611724</v>
      </c>
      <c r="I72" s="48">
        <f>SUM(J72+M72+N72+O72+P72+Q72)</f>
        <v>274269.51</v>
      </c>
      <c r="J72" s="48">
        <f>SUM(K72+L72)</f>
        <v>0</v>
      </c>
      <c r="K72" s="48">
        <v>0</v>
      </c>
      <c r="L72" s="48">
        <v>0</v>
      </c>
      <c r="M72" s="48">
        <v>274269.51</v>
      </c>
      <c r="N72" s="48">
        <v>0</v>
      </c>
      <c r="O72" s="48">
        <v>0</v>
      </c>
      <c r="P72" s="48">
        <v>0</v>
      </c>
      <c r="Q72" s="48">
        <v>0</v>
      </c>
      <c r="R72" s="48">
        <v>2882775.04</v>
      </c>
      <c r="S72" s="48">
        <v>2882775.04</v>
      </c>
      <c r="T72" s="45">
        <v>0</v>
      </c>
      <c r="U72" s="38">
        <v>0</v>
      </c>
    </row>
    <row r="73" spans="1:22" ht="24.75" customHeight="1">
      <c r="A73" s="193"/>
      <c r="B73" s="86" t="s">
        <v>345</v>
      </c>
      <c r="C73" s="164" t="s">
        <v>346</v>
      </c>
      <c r="D73" s="164"/>
      <c r="E73" s="160">
        <v>498295</v>
      </c>
      <c r="F73" s="160"/>
      <c r="G73" s="48">
        <f>SUM(I73+R73)</f>
        <v>0</v>
      </c>
      <c r="H73" s="48">
        <f t="shared" si="6"/>
        <v>0</v>
      </c>
      <c r="I73" s="48">
        <f>SUM(J73+M73+N73+O73+P73+Q73)</f>
        <v>0</v>
      </c>
      <c r="J73" s="48">
        <f>SUM(K73+L73)</f>
        <v>0</v>
      </c>
      <c r="K73" s="48">
        <v>0</v>
      </c>
      <c r="L73" s="48">
        <v>0</v>
      </c>
      <c r="M73" s="48">
        <v>0</v>
      </c>
      <c r="N73" s="48">
        <v>0</v>
      </c>
      <c r="O73" s="48">
        <v>0</v>
      </c>
      <c r="P73" s="48">
        <v>0</v>
      </c>
      <c r="Q73" s="48">
        <v>0</v>
      </c>
      <c r="R73" s="48">
        <f>SUM(S73)</f>
        <v>0</v>
      </c>
      <c r="S73" s="48">
        <v>0</v>
      </c>
      <c r="T73" s="45">
        <v>0</v>
      </c>
      <c r="U73" s="38">
        <v>0</v>
      </c>
      <c r="V73" s="15"/>
    </row>
    <row r="74" spans="1:21" s="46" customFormat="1" ht="83.25" customHeight="1">
      <c r="A74" s="193"/>
      <c r="B74" s="86" t="s">
        <v>83</v>
      </c>
      <c r="C74" s="164" t="s">
        <v>180</v>
      </c>
      <c r="D74" s="164"/>
      <c r="E74" s="160">
        <v>1999947</v>
      </c>
      <c r="F74" s="160"/>
      <c r="G74" s="48">
        <f>SUM(I74+R74)</f>
        <v>1878659.47</v>
      </c>
      <c r="H74" s="48">
        <f t="shared" si="6"/>
        <v>93.93546278976392</v>
      </c>
      <c r="I74" s="48">
        <f>SUM(J74+M74+N74+O74+P74+Q74)</f>
        <v>1878659.47</v>
      </c>
      <c r="J74" s="48">
        <f>SUM(K74+L74)</f>
        <v>1878659.47</v>
      </c>
      <c r="K74" s="48">
        <v>0</v>
      </c>
      <c r="L74" s="48">
        <v>1878659.47</v>
      </c>
      <c r="M74" s="48">
        <v>0</v>
      </c>
      <c r="N74" s="48">
        <v>0</v>
      </c>
      <c r="O74" s="48">
        <v>0</v>
      </c>
      <c r="P74" s="48">
        <v>0</v>
      </c>
      <c r="Q74" s="48">
        <v>0</v>
      </c>
      <c r="R74" s="48">
        <f>SUM(S74)</f>
        <v>0</v>
      </c>
      <c r="S74" s="48">
        <v>0</v>
      </c>
      <c r="T74" s="45">
        <v>0</v>
      </c>
      <c r="U74" s="38">
        <v>0</v>
      </c>
    </row>
    <row r="75" spans="1:21" s="46" customFormat="1" ht="21.75" customHeight="1">
      <c r="A75" s="166"/>
      <c r="B75" s="86" t="s">
        <v>179</v>
      </c>
      <c r="C75" s="164" t="s">
        <v>151</v>
      </c>
      <c r="D75" s="164"/>
      <c r="E75" s="160">
        <v>5296871</v>
      </c>
      <c r="F75" s="160"/>
      <c r="G75" s="48">
        <f>SUM(I75+R75)</f>
        <v>4855218.8100000005</v>
      </c>
      <c r="H75" s="48">
        <f t="shared" si="6"/>
        <v>91.66201725509269</v>
      </c>
      <c r="I75" s="48">
        <f>SUM(J75+M75+N75+O75+P75+Q75)</f>
        <v>1855218.81</v>
      </c>
      <c r="J75" s="48">
        <f>SUM(K75+L75)</f>
        <v>1855218.81</v>
      </c>
      <c r="K75" s="48">
        <v>0</v>
      </c>
      <c r="L75" s="48">
        <v>1855218.81</v>
      </c>
      <c r="M75" s="48">
        <v>0</v>
      </c>
      <c r="N75" s="48">
        <v>0</v>
      </c>
      <c r="O75" s="48">
        <v>0</v>
      </c>
      <c r="P75" s="48">
        <v>0</v>
      </c>
      <c r="Q75" s="48">
        <v>0</v>
      </c>
      <c r="R75" s="48">
        <f>SUM(S75+U75)</f>
        <v>3000000</v>
      </c>
      <c r="S75" s="48">
        <v>0</v>
      </c>
      <c r="T75" s="45">
        <v>0</v>
      </c>
      <c r="U75" s="90">
        <v>3000000</v>
      </c>
    </row>
    <row r="76" spans="1:22" s="16" customFormat="1" ht="21" customHeight="1">
      <c r="A76" s="161" t="s">
        <v>67</v>
      </c>
      <c r="B76" s="87"/>
      <c r="C76" s="163" t="s">
        <v>178</v>
      </c>
      <c r="D76" s="163"/>
      <c r="E76" s="157">
        <f>SUM(E77:F81)</f>
        <v>23685649</v>
      </c>
      <c r="F76" s="157"/>
      <c r="G76" s="47">
        <f>SUM(G77:G81)</f>
        <v>22626167.68</v>
      </c>
      <c r="H76" s="47">
        <f aca="true" t="shared" si="15" ref="H76:H107">SUM(G76/E76)*100</f>
        <v>95.52690610250959</v>
      </c>
      <c r="I76" s="47">
        <f aca="true" t="shared" si="16" ref="I76:O76">SUM(I77:I81)</f>
        <v>21985841.45</v>
      </c>
      <c r="J76" s="47">
        <f t="shared" si="16"/>
        <v>21925011.12</v>
      </c>
      <c r="K76" s="47">
        <f t="shared" si="16"/>
        <v>15599304.020000001</v>
      </c>
      <c r="L76" s="47">
        <f t="shared" si="16"/>
        <v>6325707.1</v>
      </c>
      <c r="M76" s="47">
        <f t="shared" si="16"/>
        <v>0</v>
      </c>
      <c r="N76" s="47">
        <f t="shared" si="16"/>
        <v>60830.33</v>
      </c>
      <c r="O76" s="47">
        <f t="shared" si="16"/>
        <v>0</v>
      </c>
      <c r="P76" s="47">
        <v>0</v>
      </c>
      <c r="Q76" s="47">
        <f>SUM(Q77:Q81)</f>
        <v>0</v>
      </c>
      <c r="R76" s="47">
        <f>SUM(R77:R81)</f>
        <v>640326.23</v>
      </c>
      <c r="S76" s="47">
        <f>SUM(S77:S81)</f>
        <v>640326.23</v>
      </c>
      <c r="T76" s="47">
        <f>SUM(T77:T81)</f>
        <v>0</v>
      </c>
      <c r="U76" s="39">
        <f>SUM(U77:U81)</f>
        <v>0</v>
      </c>
      <c r="V76" s="17"/>
    </row>
    <row r="77" spans="1:21" s="46" customFormat="1" ht="32.25" customHeight="1">
      <c r="A77" s="193"/>
      <c r="B77" s="86" t="s">
        <v>72</v>
      </c>
      <c r="C77" s="164" t="s">
        <v>177</v>
      </c>
      <c r="D77" s="164"/>
      <c r="E77" s="160">
        <v>21661319</v>
      </c>
      <c r="F77" s="160"/>
      <c r="G77" s="48">
        <f>SUM(I77+R77)</f>
        <v>21189683.169999998</v>
      </c>
      <c r="H77" s="48">
        <f t="shared" si="15"/>
        <v>97.82268185053735</v>
      </c>
      <c r="I77" s="48">
        <f>SUM(J77+M77+N77+O77+P77+Q77)</f>
        <v>20677276.939999998</v>
      </c>
      <c r="J77" s="48">
        <f>SUM(K77+L77)</f>
        <v>20617995.61</v>
      </c>
      <c r="K77" s="48">
        <v>14763549.8</v>
      </c>
      <c r="L77" s="48">
        <v>5854445.81</v>
      </c>
      <c r="M77" s="48">
        <v>0</v>
      </c>
      <c r="N77" s="48">
        <v>59281.33</v>
      </c>
      <c r="O77" s="48">
        <v>0</v>
      </c>
      <c r="P77" s="48">
        <v>0</v>
      </c>
      <c r="Q77" s="48">
        <v>0</v>
      </c>
      <c r="R77" s="48">
        <v>512406.23</v>
      </c>
      <c r="S77" s="48">
        <v>512406.23</v>
      </c>
      <c r="T77" s="45">
        <v>0</v>
      </c>
      <c r="U77" s="38">
        <v>0</v>
      </c>
    </row>
    <row r="78" spans="1:21" s="46" customFormat="1" ht="32.25" customHeight="1">
      <c r="A78" s="193"/>
      <c r="B78" s="86" t="s">
        <v>347</v>
      </c>
      <c r="C78" s="164" t="s">
        <v>174</v>
      </c>
      <c r="D78" s="164"/>
      <c r="E78" s="160">
        <v>136448</v>
      </c>
      <c r="F78" s="160"/>
      <c r="G78" s="48">
        <f>SUM(I78+R78)</f>
        <v>127920</v>
      </c>
      <c r="H78" s="48">
        <f t="shared" si="15"/>
        <v>93.75</v>
      </c>
      <c r="I78" s="48">
        <f>SUM(J78+M78+N78+O78+P78+Q78)</f>
        <v>0</v>
      </c>
      <c r="J78" s="48">
        <f>SUM(K78+L78)</f>
        <v>0</v>
      </c>
      <c r="K78" s="48">
        <v>0</v>
      </c>
      <c r="L78" s="48">
        <v>0</v>
      </c>
      <c r="M78" s="48">
        <v>0</v>
      </c>
      <c r="N78" s="48">
        <v>0</v>
      </c>
      <c r="O78" s="48">
        <v>0</v>
      </c>
      <c r="P78" s="48">
        <v>0</v>
      </c>
      <c r="Q78" s="48">
        <v>0</v>
      </c>
      <c r="R78" s="48">
        <v>127920</v>
      </c>
      <c r="S78" s="48">
        <v>127920</v>
      </c>
      <c r="T78" s="45">
        <v>0</v>
      </c>
      <c r="U78" s="38">
        <v>0</v>
      </c>
    </row>
    <row r="79" spans="1:21" s="46" customFormat="1" ht="30.75" customHeight="1">
      <c r="A79" s="193"/>
      <c r="B79" s="86" t="s">
        <v>175</v>
      </c>
      <c r="C79" s="164" t="s">
        <v>174</v>
      </c>
      <c r="D79" s="164"/>
      <c r="E79" s="160">
        <v>790900</v>
      </c>
      <c r="F79" s="160"/>
      <c r="G79" s="48">
        <f>SUM(I79+R79)</f>
        <v>703868.69</v>
      </c>
      <c r="H79" s="48">
        <f t="shared" si="15"/>
        <v>88.99591478062966</v>
      </c>
      <c r="I79" s="48">
        <f>SUM(J79+M79+N79+O79+P79+Q79)</f>
        <v>703868.69</v>
      </c>
      <c r="J79" s="48">
        <f>SUM(K79+L79)</f>
        <v>702319.69</v>
      </c>
      <c r="K79" s="48">
        <v>534071</v>
      </c>
      <c r="L79" s="48">
        <v>168248.69</v>
      </c>
      <c r="M79" s="48">
        <v>0</v>
      </c>
      <c r="N79" s="48">
        <v>1549</v>
      </c>
      <c r="O79" s="48">
        <v>0</v>
      </c>
      <c r="P79" s="48">
        <v>0</v>
      </c>
      <c r="Q79" s="48">
        <v>0</v>
      </c>
      <c r="R79" s="48">
        <f>SUM(S79)</f>
        <v>0</v>
      </c>
      <c r="S79" s="48">
        <v>0</v>
      </c>
      <c r="T79" s="45">
        <v>0</v>
      </c>
      <c r="U79" s="38">
        <v>0</v>
      </c>
    </row>
    <row r="80" spans="1:21" s="46" customFormat="1" ht="70.5" customHeight="1">
      <c r="A80" s="193"/>
      <c r="B80" s="86" t="s">
        <v>173</v>
      </c>
      <c r="C80" s="158" t="s">
        <v>172</v>
      </c>
      <c r="D80" s="159"/>
      <c r="E80" s="160">
        <v>5000</v>
      </c>
      <c r="F80" s="160"/>
      <c r="G80" s="48">
        <f>SUM(I80+R80)</f>
        <v>3741.12</v>
      </c>
      <c r="H80" s="48">
        <f t="shared" si="15"/>
        <v>74.8224</v>
      </c>
      <c r="I80" s="48">
        <f>SUM(J80+M80+N80+O80+P80+Q80)</f>
        <v>3741.12</v>
      </c>
      <c r="J80" s="48">
        <f>SUM(K80+L80)</f>
        <v>3741.12</v>
      </c>
      <c r="K80" s="48">
        <v>0</v>
      </c>
      <c r="L80" s="48">
        <v>3741.12</v>
      </c>
      <c r="M80" s="48">
        <v>0</v>
      </c>
      <c r="N80" s="48">
        <v>0</v>
      </c>
      <c r="O80" s="48">
        <v>0</v>
      </c>
      <c r="P80" s="48">
        <v>0</v>
      </c>
      <c r="Q80" s="48">
        <v>0</v>
      </c>
      <c r="R80" s="48">
        <f>SUM(S80)</f>
        <v>0</v>
      </c>
      <c r="S80" s="48">
        <v>0</v>
      </c>
      <c r="T80" s="45">
        <v>0</v>
      </c>
      <c r="U80" s="38">
        <v>0</v>
      </c>
    </row>
    <row r="81" spans="1:21" s="46" customFormat="1" ht="22.5" customHeight="1">
      <c r="A81" s="166"/>
      <c r="B81" s="86" t="s">
        <v>98</v>
      </c>
      <c r="C81" s="164" t="s">
        <v>151</v>
      </c>
      <c r="D81" s="164"/>
      <c r="E81" s="160">
        <v>1091982</v>
      </c>
      <c r="F81" s="160"/>
      <c r="G81" s="48">
        <f>SUM(I81+R81)</f>
        <v>600954.7</v>
      </c>
      <c r="H81" s="48">
        <f t="shared" si="15"/>
        <v>55.03338882875358</v>
      </c>
      <c r="I81" s="48">
        <f>SUM(J81+M81+N81+O81+P81+Q81)</f>
        <v>600954.7</v>
      </c>
      <c r="J81" s="48">
        <f>SUM(K81+L81)</f>
        <v>600954.7</v>
      </c>
      <c r="K81" s="48">
        <v>301683.22</v>
      </c>
      <c r="L81" s="48">
        <v>299271.48</v>
      </c>
      <c r="M81" s="48">
        <v>0</v>
      </c>
      <c r="N81" s="48">
        <v>0</v>
      </c>
      <c r="O81" s="48">
        <v>0</v>
      </c>
      <c r="P81" s="48">
        <v>0</v>
      </c>
      <c r="Q81" s="48">
        <v>0</v>
      </c>
      <c r="R81" s="48">
        <v>0</v>
      </c>
      <c r="S81" s="48">
        <v>0</v>
      </c>
      <c r="T81" s="45">
        <v>0</v>
      </c>
      <c r="U81" s="38">
        <v>0</v>
      </c>
    </row>
    <row r="82" spans="1:22" s="16" customFormat="1" ht="40.5" customHeight="1">
      <c r="A82" s="161" t="s">
        <v>82</v>
      </c>
      <c r="B82" s="87"/>
      <c r="C82" s="163" t="s">
        <v>171</v>
      </c>
      <c r="D82" s="163"/>
      <c r="E82" s="157">
        <f>SUM(E83:F86)</f>
        <v>4548029.9</v>
      </c>
      <c r="F82" s="157"/>
      <c r="G82" s="47">
        <f>SUM(G83:G86)</f>
        <v>4303663.02</v>
      </c>
      <c r="H82" s="47">
        <f t="shared" si="15"/>
        <v>94.62697287896017</v>
      </c>
      <c r="I82" s="47">
        <f aca="true" t="shared" si="17" ref="I82:O82">SUM(I83:I86)</f>
        <v>4162733.25</v>
      </c>
      <c r="J82" s="47">
        <f t="shared" si="17"/>
        <v>3089487.1399999997</v>
      </c>
      <c r="K82" s="47">
        <f t="shared" si="17"/>
        <v>2586842.71</v>
      </c>
      <c r="L82" s="47">
        <f t="shared" si="17"/>
        <v>502644.43</v>
      </c>
      <c r="M82" s="47">
        <f t="shared" si="17"/>
        <v>318361.73</v>
      </c>
      <c r="N82" s="47">
        <f t="shared" si="17"/>
        <v>1200</v>
      </c>
      <c r="O82" s="47">
        <f t="shared" si="17"/>
        <v>753684.38</v>
      </c>
      <c r="P82" s="47">
        <v>0</v>
      </c>
      <c r="Q82" s="47">
        <f>SUM(Q83:Q86)</f>
        <v>0</v>
      </c>
      <c r="R82" s="47">
        <f>SUM(R83:R86)</f>
        <v>140929.77</v>
      </c>
      <c r="S82" s="47">
        <f>SUM(S83:S86)</f>
        <v>140929.77</v>
      </c>
      <c r="T82" s="47">
        <f>SUM(T83:T86)</f>
        <v>0</v>
      </c>
      <c r="U82" s="39">
        <f>SUM(U83:U86)</f>
        <v>0</v>
      </c>
      <c r="V82" s="17"/>
    </row>
    <row r="83" spans="1:21" s="46" customFormat="1" ht="47.25" customHeight="1">
      <c r="A83" s="193"/>
      <c r="B83" s="86" t="s">
        <v>122</v>
      </c>
      <c r="C83" s="164" t="s">
        <v>170</v>
      </c>
      <c r="D83" s="164"/>
      <c r="E83" s="160">
        <v>975907</v>
      </c>
      <c r="F83" s="160"/>
      <c r="G83" s="48">
        <f>SUM(I83+R83)</f>
        <v>903543.9199999999</v>
      </c>
      <c r="H83" s="48">
        <f t="shared" si="15"/>
        <v>92.58504345188628</v>
      </c>
      <c r="I83" s="48">
        <f>SUM(J83+M83+N83+O83+P83+Q83)</f>
        <v>762614.1499999999</v>
      </c>
      <c r="J83" s="48">
        <f>SUM(K83+L83)</f>
        <v>444252.42</v>
      </c>
      <c r="K83" s="48">
        <v>342024.55</v>
      </c>
      <c r="L83" s="48">
        <v>102227.87</v>
      </c>
      <c r="M83" s="48">
        <v>318361.73</v>
      </c>
      <c r="N83" s="48">
        <v>0</v>
      </c>
      <c r="O83" s="48">
        <v>0</v>
      </c>
      <c r="P83" s="48">
        <v>0</v>
      </c>
      <c r="Q83" s="48">
        <v>0</v>
      </c>
      <c r="R83" s="48">
        <v>140929.77</v>
      </c>
      <c r="S83" s="48">
        <v>140929.77</v>
      </c>
      <c r="T83" s="45">
        <v>0</v>
      </c>
      <c r="U83" s="38">
        <v>0</v>
      </c>
    </row>
    <row r="84" spans="1:21" s="46" customFormat="1" ht="37.5" customHeight="1">
      <c r="A84" s="193"/>
      <c r="B84" s="86" t="s">
        <v>81</v>
      </c>
      <c r="C84" s="164" t="s">
        <v>169</v>
      </c>
      <c r="D84" s="164"/>
      <c r="E84" s="160">
        <v>636485.9</v>
      </c>
      <c r="F84" s="160"/>
      <c r="G84" s="48">
        <f>SUM(I84+R84)</f>
        <v>636249.29</v>
      </c>
      <c r="H84" s="48">
        <f t="shared" si="15"/>
        <v>99.9628255708414</v>
      </c>
      <c r="I84" s="48">
        <f>SUM(J84+M84+N84+O84+P84+Q84)</f>
        <v>636249.29</v>
      </c>
      <c r="J84" s="48">
        <f>SUM(K84+L84)</f>
        <v>636249.29</v>
      </c>
      <c r="K84" s="48">
        <v>489918.02</v>
      </c>
      <c r="L84" s="48">
        <v>146331.27</v>
      </c>
      <c r="M84" s="48">
        <v>0</v>
      </c>
      <c r="N84" s="48">
        <v>0</v>
      </c>
      <c r="O84" s="48">
        <v>0</v>
      </c>
      <c r="P84" s="48">
        <v>0</v>
      </c>
      <c r="Q84" s="48">
        <v>0</v>
      </c>
      <c r="R84" s="48">
        <f>SUM(S84)</f>
        <v>0</v>
      </c>
      <c r="S84" s="48">
        <v>0</v>
      </c>
      <c r="T84" s="45">
        <v>0</v>
      </c>
      <c r="U84" s="38">
        <v>0</v>
      </c>
    </row>
    <row r="85" spans="1:21" s="46" customFormat="1" ht="25.5" customHeight="1">
      <c r="A85" s="193"/>
      <c r="B85" s="86" t="s">
        <v>119</v>
      </c>
      <c r="C85" s="164" t="s">
        <v>168</v>
      </c>
      <c r="D85" s="164"/>
      <c r="E85" s="160">
        <v>2027488</v>
      </c>
      <c r="F85" s="160"/>
      <c r="G85" s="48">
        <f>SUM(I85+R85)</f>
        <v>2009796.43</v>
      </c>
      <c r="H85" s="48">
        <f t="shared" si="15"/>
        <v>99.12741431761864</v>
      </c>
      <c r="I85" s="48">
        <f>SUM(J85+M85+N85+O85+P85+Q85)</f>
        <v>2009796.43</v>
      </c>
      <c r="J85" s="48">
        <f>SUM(K85+L85)</f>
        <v>2008596.43</v>
      </c>
      <c r="K85" s="48">
        <v>1754900.14</v>
      </c>
      <c r="L85" s="48">
        <v>253696.29</v>
      </c>
      <c r="M85" s="48">
        <v>0</v>
      </c>
      <c r="N85" s="48">
        <v>1200</v>
      </c>
      <c r="O85" s="48">
        <v>0</v>
      </c>
      <c r="P85" s="48">
        <v>0</v>
      </c>
      <c r="Q85" s="48">
        <v>0</v>
      </c>
      <c r="R85" s="48">
        <f>SUM(S85)</f>
        <v>0</v>
      </c>
      <c r="S85" s="48">
        <v>0</v>
      </c>
      <c r="T85" s="45">
        <v>0</v>
      </c>
      <c r="U85" s="38">
        <v>0</v>
      </c>
    </row>
    <row r="86" spans="1:21" s="46" customFormat="1" ht="19.5" customHeight="1">
      <c r="A86" s="166"/>
      <c r="B86" s="86" t="s">
        <v>167</v>
      </c>
      <c r="C86" s="164" t="s">
        <v>151</v>
      </c>
      <c r="D86" s="164"/>
      <c r="E86" s="160">
        <v>908149</v>
      </c>
      <c r="F86" s="160"/>
      <c r="G86" s="48">
        <f>SUM(I86+R86)</f>
        <v>754073.38</v>
      </c>
      <c r="H86" s="48">
        <f t="shared" si="15"/>
        <v>83.03410343456856</v>
      </c>
      <c r="I86" s="48">
        <f>SUM(J86+M86+N86+O86+P86+Q86)</f>
        <v>754073.38</v>
      </c>
      <c r="J86" s="48">
        <f>SUM(K86+L86)</f>
        <v>389</v>
      </c>
      <c r="K86" s="48">
        <v>0</v>
      </c>
      <c r="L86" s="48">
        <v>389</v>
      </c>
      <c r="M86" s="48">
        <v>0</v>
      </c>
      <c r="N86" s="48">
        <v>0</v>
      </c>
      <c r="O86" s="48">
        <v>753684.38</v>
      </c>
      <c r="P86" s="48">
        <v>0</v>
      </c>
      <c r="Q86" s="48">
        <v>0</v>
      </c>
      <c r="R86" s="48">
        <f>SUM(S86)</f>
        <v>0</v>
      </c>
      <c r="S86" s="48">
        <v>0</v>
      </c>
      <c r="T86" s="45">
        <v>0</v>
      </c>
      <c r="U86" s="38">
        <v>0</v>
      </c>
    </row>
    <row r="87" spans="1:22" s="16" customFormat="1" ht="27.75" customHeight="1">
      <c r="A87" s="161" t="s">
        <v>112</v>
      </c>
      <c r="B87" s="87"/>
      <c r="C87" s="163" t="s">
        <v>166</v>
      </c>
      <c r="D87" s="163"/>
      <c r="E87" s="157">
        <f>SUM(E88:F94)</f>
        <v>12467910.23</v>
      </c>
      <c r="F87" s="157"/>
      <c r="G87" s="47">
        <f>SUM(G88:G94)</f>
        <v>11317813.609999998</v>
      </c>
      <c r="H87" s="47">
        <f t="shared" si="15"/>
        <v>90.7755461919138</v>
      </c>
      <c r="I87" s="47">
        <f aca="true" t="shared" si="18" ref="I87:O87">SUM(I88:I94)</f>
        <v>9754594.24</v>
      </c>
      <c r="J87" s="47">
        <f t="shared" si="18"/>
        <v>9548717.879999999</v>
      </c>
      <c r="K87" s="47">
        <f t="shared" si="18"/>
        <v>7770240.260000001</v>
      </c>
      <c r="L87" s="47">
        <f t="shared" si="18"/>
        <v>1778477.62</v>
      </c>
      <c r="M87" s="47">
        <f t="shared" si="18"/>
        <v>0</v>
      </c>
      <c r="N87" s="47">
        <f t="shared" si="18"/>
        <v>205876.36000000002</v>
      </c>
      <c r="O87" s="47">
        <f t="shared" si="18"/>
        <v>0</v>
      </c>
      <c r="P87" s="47">
        <v>0</v>
      </c>
      <c r="Q87" s="47">
        <v>0</v>
      </c>
      <c r="R87" s="47">
        <f>SUM(R88:R94)</f>
        <v>1563219.37</v>
      </c>
      <c r="S87" s="47">
        <f>SUM(S88:S94)</f>
        <v>1563219.37</v>
      </c>
      <c r="T87" s="47">
        <f>SUM(T88:T94)</f>
        <v>0</v>
      </c>
      <c r="U87" s="39">
        <f>SUM(U88:U94)</f>
        <v>0</v>
      </c>
      <c r="V87" s="17"/>
    </row>
    <row r="88" spans="1:21" s="46" customFormat="1" ht="36" customHeight="1">
      <c r="A88" s="193"/>
      <c r="B88" s="86" t="s">
        <v>117</v>
      </c>
      <c r="C88" s="164" t="s">
        <v>165</v>
      </c>
      <c r="D88" s="164"/>
      <c r="E88" s="160">
        <v>7623867.8</v>
      </c>
      <c r="F88" s="160"/>
      <c r="G88" s="48">
        <f aca="true" t="shared" si="19" ref="G88:G94">SUM(I88+R88)</f>
        <v>7529359.53</v>
      </c>
      <c r="H88" s="48">
        <f t="shared" si="15"/>
        <v>98.76036321091507</v>
      </c>
      <c r="I88" s="48">
        <f aca="true" t="shared" si="20" ref="I88:I94">SUM(J88+M88+N88+O88+P88+Q88)</f>
        <v>7016163.65</v>
      </c>
      <c r="J88" s="48">
        <f aca="true" t="shared" si="21" ref="J88:J94">SUM(K88+L88)</f>
        <v>6851231.98</v>
      </c>
      <c r="K88" s="48">
        <v>5622156.4</v>
      </c>
      <c r="L88" s="48">
        <v>1229075.58</v>
      </c>
      <c r="M88" s="48">
        <v>0</v>
      </c>
      <c r="N88" s="48">
        <v>164931.67</v>
      </c>
      <c r="O88" s="48">
        <v>0</v>
      </c>
      <c r="P88" s="48">
        <v>0</v>
      </c>
      <c r="Q88" s="48">
        <v>0</v>
      </c>
      <c r="R88" s="48">
        <v>513195.88</v>
      </c>
      <c r="S88" s="48">
        <v>513195.88</v>
      </c>
      <c r="T88" s="45">
        <v>0</v>
      </c>
      <c r="U88" s="38">
        <v>0</v>
      </c>
    </row>
    <row r="89" spans="1:21" s="46" customFormat="1" ht="53.25" customHeight="1">
      <c r="A89" s="193"/>
      <c r="B89" s="86" t="s">
        <v>111</v>
      </c>
      <c r="C89" s="164" t="s">
        <v>164</v>
      </c>
      <c r="D89" s="164"/>
      <c r="E89" s="160">
        <v>1252978</v>
      </c>
      <c r="F89" s="160"/>
      <c r="G89" s="48">
        <f t="shared" si="19"/>
        <v>1250636.24</v>
      </c>
      <c r="H89" s="48">
        <f t="shared" si="15"/>
        <v>99.81310445993465</v>
      </c>
      <c r="I89" s="48">
        <f t="shared" si="20"/>
        <v>1250636.24</v>
      </c>
      <c r="J89" s="48">
        <f t="shared" si="21"/>
        <v>1231015.55</v>
      </c>
      <c r="K89" s="48">
        <v>1091445.25</v>
      </c>
      <c r="L89" s="48">
        <v>139570.3</v>
      </c>
      <c r="M89" s="48">
        <v>0</v>
      </c>
      <c r="N89" s="48">
        <v>19620.69</v>
      </c>
      <c r="O89" s="48">
        <v>0</v>
      </c>
      <c r="P89" s="48">
        <v>0</v>
      </c>
      <c r="Q89" s="48">
        <v>0</v>
      </c>
      <c r="R89" s="48">
        <f>SUM(S89)</f>
        <v>0</v>
      </c>
      <c r="S89" s="48">
        <v>0</v>
      </c>
      <c r="T89" s="45">
        <v>0</v>
      </c>
      <c r="U89" s="38">
        <v>0</v>
      </c>
    </row>
    <row r="90" spans="1:21" s="46" customFormat="1" ht="24" customHeight="1">
      <c r="A90" s="193"/>
      <c r="B90" s="86" t="s">
        <v>163</v>
      </c>
      <c r="C90" s="164" t="s">
        <v>162</v>
      </c>
      <c r="D90" s="164"/>
      <c r="E90" s="160">
        <v>3531017.43</v>
      </c>
      <c r="F90" s="160"/>
      <c r="G90" s="48">
        <f t="shared" si="19"/>
        <v>2500789.04</v>
      </c>
      <c r="H90" s="48">
        <f t="shared" si="15"/>
        <v>70.82346914384956</v>
      </c>
      <c r="I90" s="48">
        <f t="shared" si="20"/>
        <v>1450765.55</v>
      </c>
      <c r="J90" s="48">
        <f t="shared" si="21"/>
        <v>1435441.55</v>
      </c>
      <c r="K90" s="48">
        <v>1056638.61</v>
      </c>
      <c r="L90" s="48">
        <v>378802.94</v>
      </c>
      <c r="M90" s="48">
        <v>0</v>
      </c>
      <c r="N90" s="48">
        <v>15324</v>
      </c>
      <c r="O90" s="48">
        <v>0</v>
      </c>
      <c r="P90" s="48">
        <v>0</v>
      </c>
      <c r="Q90" s="48">
        <v>0</v>
      </c>
      <c r="R90" s="48">
        <v>1050023.49</v>
      </c>
      <c r="S90" s="48">
        <v>1050023.49</v>
      </c>
      <c r="T90" s="45">
        <v>0</v>
      </c>
      <c r="U90" s="38">
        <v>0</v>
      </c>
    </row>
    <row r="91" spans="1:21" s="46" customFormat="1" ht="34.5" customHeight="1">
      <c r="A91" s="193"/>
      <c r="B91" s="86" t="s">
        <v>161</v>
      </c>
      <c r="C91" s="164" t="s">
        <v>305</v>
      </c>
      <c r="D91" s="164"/>
      <c r="E91" s="160">
        <v>1500</v>
      </c>
      <c r="F91" s="160"/>
      <c r="G91" s="48">
        <f t="shared" si="19"/>
        <v>1500</v>
      </c>
      <c r="H91" s="48">
        <f t="shared" si="15"/>
        <v>100</v>
      </c>
      <c r="I91" s="48">
        <f t="shared" si="20"/>
        <v>1500</v>
      </c>
      <c r="J91" s="48">
        <f t="shared" si="21"/>
        <v>0</v>
      </c>
      <c r="K91" s="48">
        <v>0</v>
      </c>
      <c r="L91" s="48">
        <v>0</v>
      </c>
      <c r="M91" s="48">
        <v>0</v>
      </c>
      <c r="N91" s="48">
        <v>1500</v>
      </c>
      <c r="O91" s="48">
        <v>0</v>
      </c>
      <c r="P91" s="48">
        <v>0</v>
      </c>
      <c r="Q91" s="48">
        <v>0</v>
      </c>
      <c r="R91" s="48">
        <f>SUM(S91)</f>
        <v>0</v>
      </c>
      <c r="S91" s="48">
        <v>0</v>
      </c>
      <c r="T91" s="45">
        <v>0</v>
      </c>
      <c r="U91" s="38">
        <v>0</v>
      </c>
    </row>
    <row r="92" spans="1:21" s="46" customFormat="1" ht="34.5" customHeight="1">
      <c r="A92" s="193"/>
      <c r="B92" s="86" t="s">
        <v>304</v>
      </c>
      <c r="C92" s="164" t="s">
        <v>306</v>
      </c>
      <c r="D92" s="164"/>
      <c r="E92" s="160">
        <v>23000</v>
      </c>
      <c r="F92" s="160"/>
      <c r="G92" s="48">
        <f t="shared" si="19"/>
        <v>4500</v>
      </c>
      <c r="H92" s="48">
        <f t="shared" si="15"/>
        <v>19.565217391304348</v>
      </c>
      <c r="I92" s="48">
        <f t="shared" si="20"/>
        <v>4500</v>
      </c>
      <c r="J92" s="48">
        <f t="shared" si="21"/>
        <v>0</v>
      </c>
      <c r="K92" s="48">
        <v>0</v>
      </c>
      <c r="L92" s="48">
        <v>0</v>
      </c>
      <c r="M92" s="48">
        <v>0</v>
      </c>
      <c r="N92" s="48">
        <v>4500</v>
      </c>
      <c r="O92" s="48">
        <v>0</v>
      </c>
      <c r="P92" s="48">
        <v>0</v>
      </c>
      <c r="Q92" s="48">
        <v>0</v>
      </c>
      <c r="R92" s="48">
        <f>SUM(S92)</f>
        <v>0</v>
      </c>
      <c r="S92" s="48">
        <v>0</v>
      </c>
      <c r="T92" s="45">
        <v>0</v>
      </c>
      <c r="U92" s="38">
        <v>0</v>
      </c>
    </row>
    <row r="93" spans="1:21" s="46" customFormat="1" ht="24" customHeight="1">
      <c r="A93" s="193"/>
      <c r="B93" s="86" t="s">
        <v>160</v>
      </c>
      <c r="C93" s="164" t="s">
        <v>159</v>
      </c>
      <c r="D93" s="164"/>
      <c r="E93" s="160">
        <v>2000</v>
      </c>
      <c r="F93" s="160"/>
      <c r="G93" s="48">
        <f t="shared" si="19"/>
        <v>1999.43</v>
      </c>
      <c r="H93" s="48">
        <f t="shared" si="15"/>
        <v>99.9715</v>
      </c>
      <c r="I93" s="48">
        <f t="shared" si="20"/>
        <v>1999.43</v>
      </c>
      <c r="J93" s="48">
        <f t="shared" si="21"/>
        <v>1999.43</v>
      </c>
      <c r="K93" s="48">
        <v>0</v>
      </c>
      <c r="L93" s="48">
        <v>1999.43</v>
      </c>
      <c r="M93" s="48">
        <v>0</v>
      </c>
      <c r="N93" s="48">
        <v>0</v>
      </c>
      <c r="O93" s="48">
        <v>0</v>
      </c>
      <c r="P93" s="48">
        <v>0</v>
      </c>
      <c r="Q93" s="48">
        <v>0</v>
      </c>
      <c r="R93" s="48">
        <f>SUM(S93)</f>
        <v>0</v>
      </c>
      <c r="S93" s="48">
        <v>0</v>
      </c>
      <c r="T93" s="45">
        <v>0</v>
      </c>
      <c r="U93" s="38">
        <v>0</v>
      </c>
    </row>
    <row r="94" spans="1:22" ht="24.75" customHeight="1">
      <c r="A94" s="166"/>
      <c r="B94" s="86" t="s">
        <v>158</v>
      </c>
      <c r="C94" s="164" t="s">
        <v>157</v>
      </c>
      <c r="D94" s="164"/>
      <c r="E94" s="160">
        <v>33547</v>
      </c>
      <c r="F94" s="160"/>
      <c r="G94" s="48">
        <f t="shared" si="19"/>
        <v>29029.37</v>
      </c>
      <c r="H94" s="48">
        <f t="shared" si="15"/>
        <v>86.53343070915432</v>
      </c>
      <c r="I94" s="48">
        <f t="shared" si="20"/>
        <v>29029.37</v>
      </c>
      <c r="J94" s="48">
        <f t="shared" si="21"/>
        <v>29029.37</v>
      </c>
      <c r="K94" s="48">
        <v>0</v>
      </c>
      <c r="L94" s="48">
        <v>29029.37</v>
      </c>
      <c r="M94" s="48">
        <v>0</v>
      </c>
      <c r="N94" s="48">
        <v>0</v>
      </c>
      <c r="O94" s="48">
        <v>0</v>
      </c>
      <c r="P94" s="48">
        <v>0</v>
      </c>
      <c r="Q94" s="48">
        <v>0</v>
      </c>
      <c r="R94" s="48">
        <f>SUM(S94)</f>
        <v>0</v>
      </c>
      <c r="S94" s="48">
        <v>0</v>
      </c>
      <c r="T94" s="45">
        <v>0</v>
      </c>
      <c r="U94" s="38">
        <v>0</v>
      </c>
      <c r="V94" s="15"/>
    </row>
    <row r="95" spans="1:21" s="46" customFormat="1" ht="20.25" customHeight="1">
      <c r="A95" s="161" t="s">
        <v>299</v>
      </c>
      <c r="B95" s="87"/>
      <c r="C95" s="163" t="s">
        <v>307</v>
      </c>
      <c r="D95" s="163"/>
      <c r="E95" s="157">
        <f>SUM(E96:F98)</f>
        <v>7039610</v>
      </c>
      <c r="F95" s="157"/>
      <c r="G95" s="47">
        <f>SUM(G96:G98)</f>
        <v>6556578.260000001</v>
      </c>
      <c r="H95" s="47">
        <f t="shared" si="15"/>
        <v>93.13837357467247</v>
      </c>
      <c r="I95" s="47">
        <f aca="true" t="shared" si="22" ref="I95:O95">SUM(I96:I98)</f>
        <v>6457178.260000001</v>
      </c>
      <c r="J95" s="47">
        <f t="shared" si="22"/>
        <v>5020928.83</v>
      </c>
      <c r="K95" s="47">
        <f t="shared" si="22"/>
        <v>3702737.6999999997</v>
      </c>
      <c r="L95" s="47">
        <f t="shared" si="22"/>
        <v>1318191.1300000001</v>
      </c>
      <c r="M95" s="47">
        <f t="shared" si="22"/>
        <v>83104.19</v>
      </c>
      <c r="N95" s="47">
        <f t="shared" si="22"/>
        <v>1353145.24</v>
      </c>
      <c r="O95" s="47">
        <f t="shared" si="22"/>
        <v>0</v>
      </c>
      <c r="P95" s="47">
        <v>0</v>
      </c>
      <c r="Q95" s="47">
        <f>SUM(Q96:Q98)</f>
        <v>0</v>
      </c>
      <c r="R95" s="47">
        <f>SUM(R96:R98)</f>
        <v>99400</v>
      </c>
      <c r="S95" s="47">
        <f>SUM(S96:S98)</f>
        <v>99400</v>
      </c>
      <c r="T95" s="47">
        <f>SUM(T96:T98)</f>
        <v>0</v>
      </c>
      <c r="U95" s="39">
        <f>SUM(U96:U98)</f>
        <v>0</v>
      </c>
    </row>
    <row r="96" spans="1:21" s="46" customFormat="1" ht="21.75" customHeight="1">
      <c r="A96" s="162"/>
      <c r="B96" s="86" t="s">
        <v>323</v>
      </c>
      <c r="C96" s="164" t="s">
        <v>324</v>
      </c>
      <c r="D96" s="164"/>
      <c r="E96" s="160">
        <v>38130</v>
      </c>
      <c r="F96" s="160"/>
      <c r="G96" s="48">
        <f>SUM(I96+R96)</f>
        <v>37510</v>
      </c>
      <c r="H96" s="48">
        <f t="shared" si="15"/>
        <v>98.3739837398374</v>
      </c>
      <c r="I96" s="48">
        <f>SUM(J96+M96+N96+O96+P96+Q96)</f>
        <v>37510</v>
      </c>
      <c r="J96" s="48">
        <f>SUM(K96+L96)</f>
        <v>1210</v>
      </c>
      <c r="K96" s="48">
        <v>1210</v>
      </c>
      <c r="L96" s="48">
        <v>0</v>
      </c>
      <c r="M96" s="48">
        <v>0</v>
      </c>
      <c r="N96" s="48">
        <v>36300</v>
      </c>
      <c r="O96" s="48">
        <v>0</v>
      </c>
      <c r="P96" s="48">
        <v>0</v>
      </c>
      <c r="Q96" s="48">
        <v>0</v>
      </c>
      <c r="R96" s="48">
        <f>SUM(S96)</f>
        <v>0</v>
      </c>
      <c r="S96" s="48">
        <v>0</v>
      </c>
      <c r="T96" s="45">
        <v>0</v>
      </c>
      <c r="U96" s="38">
        <v>0</v>
      </c>
    </row>
    <row r="97" spans="1:21" s="46" customFormat="1" ht="21.75" customHeight="1">
      <c r="A97" s="162"/>
      <c r="B97" s="86" t="s">
        <v>300</v>
      </c>
      <c r="C97" s="164" t="s">
        <v>176</v>
      </c>
      <c r="D97" s="164"/>
      <c r="E97" s="160">
        <v>1457440</v>
      </c>
      <c r="F97" s="160"/>
      <c r="G97" s="48">
        <f>SUM(I97+R97)</f>
        <v>1184927.1600000001</v>
      </c>
      <c r="H97" s="48">
        <f t="shared" si="15"/>
        <v>81.30195136678012</v>
      </c>
      <c r="I97" s="48">
        <f>SUM(J97+M97+N97+O97+P97+Q97)</f>
        <v>1184927.1600000001</v>
      </c>
      <c r="J97" s="48">
        <f>SUM(K97+L97)</f>
        <v>104673.17</v>
      </c>
      <c r="K97" s="48">
        <v>104143.86</v>
      </c>
      <c r="L97" s="48">
        <v>529.31</v>
      </c>
      <c r="M97" s="48">
        <v>83104.19</v>
      </c>
      <c r="N97" s="48">
        <v>997149.8</v>
      </c>
      <c r="O97" s="48">
        <v>0</v>
      </c>
      <c r="P97" s="48">
        <v>0</v>
      </c>
      <c r="Q97" s="48">
        <v>0</v>
      </c>
      <c r="R97" s="48">
        <f>SUM(S97)</f>
        <v>0</v>
      </c>
      <c r="S97" s="48">
        <v>0</v>
      </c>
      <c r="T97" s="45">
        <v>0</v>
      </c>
      <c r="U97" s="38">
        <v>0</v>
      </c>
    </row>
    <row r="98" spans="1:21" s="46" customFormat="1" ht="30" customHeight="1">
      <c r="A98" s="162"/>
      <c r="B98" s="86" t="s">
        <v>301</v>
      </c>
      <c r="C98" s="158" t="s">
        <v>308</v>
      </c>
      <c r="D98" s="159"/>
      <c r="E98" s="160">
        <v>5544040</v>
      </c>
      <c r="F98" s="160"/>
      <c r="G98" s="48">
        <f>SUM(I98+R98)</f>
        <v>5334141.100000001</v>
      </c>
      <c r="H98" s="48">
        <f t="shared" si="15"/>
        <v>96.21397212141328</v>
      </c>
      <c r="I98" s="48">
        <f>SUM(J98+M98+N98+O98+P98+Q98)</f>
        <v>5234741.100000001</v>
      </c>
      <c r="J98" s="48">
        <f>SUM(K98+L98)</f>
        <v>4915045.66</v>
      </c>
      <c r="K98" s="48">
        <v>3597383.84</v>
      </c>
      <c r="L98" s="48">
        <v>1317661.82</v>
      </c>
      <c r="M98" s="48">
        <v>0</v>
      </c>
      <c r="N98" s="48">
        <v>319695.44</v>
      </c>
      <c r="O98" s="48">
        <v>0</v>
      </c>
      <c r="P98" s="48">
        <v>0</v>
      </c>
      <c r="Q98" s="48">
        <v>0</v>
      </c>
      <c r="R98" s="48">
        <v>99400</v>
      </c>
      <c r="S98" s="48">
        <v>99400</v>
      </c>
      <c r="T98" s="45">
        <v>0</v>
      </c>
      <c r="U98" s="38">
        <v>0</v>
      </c>
    </row>
    <row r="99" spans="1:22" s="16" customFormat="1" ht="37.5" customHeight="1">
      <c r="A99" s="161" t="s">
        <v>97</v>
      </c>
      <c r="B99" s="87"/>
      <c r="C99" s="163" t="s">
        <v>156</v>
      </c>
      <c r="D99" s="163"/>
      <c r="E99" s="157">
        <f>SUM(E100)</f>
        <v>515376</v>
      </c>
      <c r="F99" s="157"/>
      <c r="G99" s="47">
        <f>SUM(G100)</f>
        <v>321311.37</v>
      </c>
      <c r="H99" s="47">
        <f t="shared" si="15"/>
        <v>62.345039349911524</v>
      </c>
      <c r="I99" s="47">
        <f aca="true" t="shared" si="23" ref="I99:O99">SUM(I100)</f>
        <v>56079.32</v>
      </c>
      <c r="J99" s="47">
        <f t="shared" si="23"/>
        <v>56079.32</v>
      </c>
      <c r="K99" s="47">
        <f t="shared" si="23"/>
        <v>0</v>
      </c>
      <c r="L99" s="47">
        <f t="shared" si="23"/>
        <v>56079.32</v>
      </c>
      <c r="M99" s="47">
        <f t="shared" si="23"/>
        <v>0</v>
      </c>
      <c r="N99" s="47">
        <f t="shared" si="23"/>
        <v>0</v>
      </c>
      <c r="O99" s="47">
        <f t="shared" si="23"/>
        <v>0</v>
      </c>
      <c r="P99" s="47">
        <v>0</v>
      </c>
      <c r="Q99" s="47">
        <v>0</v>
      </c>
      <c r="R99" s="47">
        <f>SUM(R100)</f>
        <v>265232.05</v>
      </c>
      <c r="S99" s="47">
        <f>SUM(S100)</f>
        <v>265232.05</v>
      </c>
      <c r="T99" s="47">
        <f>SUM(T100)</f>
        <v>265232.05</v>
      </c>
      <c r="U99" s="39">
        <f>SUM(U100)</f>
        <v>0</v>
      </c>
      <c r="V99" s="17"/>
    </row>
    <row r="100" spans="1:22" ht="62.25" customHeight="1">
      <c r="A100" s="166"/>
      <c r="B100" s="86" t="s">
        <v>109</v>
      </c>
      <c r="C100" s="164" t="s">
        <v>155</v>
      </c>
      <c r="D100" s="164"/>
      <c r="E100" s="160">
        <v>515376</v>
      </c>
      <c r="F100" s="160"/>
      <c r="G100" s="48">
        <f>SUM(I100+R100)</f>
        <v>321311.37</v>
      </c>
      <c r="H100" s="48">
        <f t="shared" si="15"/>
        <v>62.345039349911524</v>
      </c>
      <c r="I100" s="48">
        <f>SUM(J100+M100+N100+O100+P100+Q100)</f>
        <v>56079.32</v>
      </c>
      <c r="J100" s="48">
        <f>SUM(K100+L100)</f>
        <v>56079.32</v>
      </c>
      <c r="K100" s="48">
        <v>0</v>
      </c>
      <c r="L100" s="48">
        <v>56079.32</v>
      </c>
      <c r="M100" s="48">
        <v>0</v>
      </c>
      <c r="N100" s="48">
        <v>0</v>
      </c>
      <c r="O100" s="48">
        <v>0</v>
      </c>
      <c r="P100" s="48">
        <v>0</v>
      </c>
      <c r="Q100" s="48">
        <v>0</v>
      </c>
      <c r="R100" s="48">
        <v>265232.05</v>
      </c>
      <c r="S100" s="48">
        <v>265232.05</v>
      </c>
      <c r="T100" s="45">
        <v>265232.05</v>
      </c>
      <c r="U100" s="38">
        <v>0</v>
      </c>
      <c r="V100" s="15"/>
    </row>
    <row r="101" spans="1:21" s="50" customFormat="1" ht="38.25" customHeight="1">
      <c r="A101" s="161" t="s">
        <v>96</v>
      </c>
      <c r="B101" s="87"/>
      <c r="C101" s="163" t="s">
        <v>154</v>
      </c>
      <c r="D101" s="163"/>
      <c r="E101" s="157">
        <f>SUM(E102:F104)</f>
        <v>2449162</v>
      </c>
      <c r="F101" s="157"/>
      <c r="G101" s="47">
        <f>SUM(G102:G104)</f>
        <v>2113486.01</v>
      </c>
      <c r="H101" s="47">
        <f t="shared" si="15"/>
        <v>86.29425125818544</v>
      </c>
      <c r="I101" s="47">
        <f aca="true" t="shared" si="24" ref="I101:O101">SUM(I102:I104)</f>
        <v>628698.96</v>
      </c>
      <c r="J101" s="47">
        <f t="shared" si="24"/>
        <v>196698.96</v>
      </c>
      <c r="K101" s="47">
        <f t="shared" si="24"/>
        <v>0</v>
      </c>
      <c r="L101" s="47">
        <f t="shared" si="24"/>
        <v>196698.96</v>
      </c>
      <c r="M101" s="47">
        <f t="shared" si="24"/>
        <v>432000</v>
      </c>
      <c r="N101" s="47">
        <f t="shared" si="24"/>
        <v>0</v>
      </c>
      <c r="O101" s="47">
        <f t="shared" si="24"/>
        <v>0</v>
      </c>
      <c r="P101" s="47">
        <v>0</v>
      </c>
      <c r="Q101" s="47">
        <v>0</v>
      </c>
      <c r="R101" s="47">
        <f>SUM(R102:R104)</f>
        <v>1484787.05</v>
      </c>
      <c r="S101" s="47">
        <f>SUM(S102:S104)</f>
        <v>1484787.05</v>
      </c>
      <c r="T101" s="47">
        <f>SUM(T102:T104)</f>
        <v>1269750.94</v>
      </c>
      <c r="U101" s="39">
        <f>SUM(U104:U104)</f>
        <v>0</v>
      </c>
    </row>
    <row r="102" spans="1:21" s="50" customFormat="1" ht="28.5" customHeight="1">
      <c r="A102" s="162"/>
      <c r="B102" s="86" t="s">
        <v>348</v>
      </c>
      <c r="C102" s="164" t="s">
        <v>349</v>
      </c>
      <c r="D102" s="164"/>
      <c r="E102" s="160">
        <v>412000</v>
      </c>
      <c r="F102" s="160"/>
      <c r="G102" s="48">
        <f>SUM(I102+R102)</f>
        <v>412000</v>
      </c>
      <c r="H102" s="48">
        <f t="shared" si="15"/>
        <v>100</v>
      </c>
      <c r="I102" s="48">
        <f>SUM(J102+M102+N102+O102+P102+Q102)</f>
        <v>412000</v>
      </c>
      <c r="J102" s="48">
        <f>SUM(K102+L102)</f>
        <v>0</v>
      </c>
      <c r="K102" s="48">
        <v>0</v>
      </c>
      <c r="L102" s="48">
        <v>0</v>
      </c>
      <c r="M102" s="48">
        <v>412000</v>
      </c>
      <c r="N102" s="48">
        <v>0</v>
      </c>
      <c r="O102" s="48">
        <v>0</v>
      </c>
      <c r="P102" s="48">
        <v>0</v>
      </c>
      <c r="Q102" s="48">
        <v>0</v>
      </c>
      <c r="R102" s="48">
        <f>SUM(S102)</f>
        <v>0</v>
      </c>
      <c r="S102" s="48">
        <v>0</v>
      </c>
      <c r="T102" s="45">
        <v>0</v>
      </c>
      <c r="U102" s="38">
        <v>0</v>
      </c>
    </row>
    <row r="103" spans="1:21" s="50" customFormat="1" ht="28.5" customHeight="1">
      <c r="A103" s="162"/>
      <c r="B103" s="86" t="s">
        <v>153</v>
      </c>
      <c r="C103" s="164" t="s">
        <v>152</v>
      </c>
      <c r="D103" s="164"/>
      <c r="E103" s="160">
        <v>20000</v>
      </c>
      <c r="F103" s="160"/>
      <c r="G103" s="48">
        <f>SUM(I103+R103)</f>
        <v>20000</v>
      </c>
      <c r="H103" s="48">
        <f t="shared" si="15"/>
        <v>100</v>
      </c>
      <c r="I103" s="48">
        <f>SUM(J103+M103+N103+O103+P103+Q103)</f>
        <v>20000</v>
      </c>
      <c r="J103" s="48">
        <f>SUM(K103+L103)</f>
        <v>0</v>
      </c>
      <c r="K103" s="48">
        <v>0</v>
      </c>
      <c r="L103" s="48">
        <v>0</v>
      </c>
      <c r="M103" s="48">
        <v>20000</v>
      </c>
      <c r="N103" s="48">
        <v>0</v>
      </c>
      <c r="O103" s="48">
        <v>0</v>
      </c>
      <c r="P103" s="48">
        <v>0</v>
      </c>
      <c r="Q103" s="48">
        <v>0</v>
      </c>
      <c r="R103" s="48">
        <f>SUM(S103)</f>
        <v>0</v>
      </c>
      <c r="S103" s="48">
        <v>0</v>
      </c>
      <c r="T103" s="45">
        <v>0</v>
      </c>
      <c r="U103" s="38">
        <v>0</v>
      </c>
    </row>
    <row r="104" spans="1:21" s="46" customFormat="1" ht="17.25" customHeight="1">
      <c r="A104" s="166"/>
      <c r="B104" s="86" t="s">
        <v>95</v>
      </c>
      <c r="C104" s="164" t="s">
        <v>151</v>
      </c>
      <c r="D104" s="164"/>
      <c r="E104" s="160">
        <v>2017162</v>
      </c>
      <c r="F104" s="160"/>
      <c r="G104" s="48">
        <f>SUM(I104+R104)</f>
        <v>1681486.01</v>
      </c>
      <c r="H104" s="48">
        <f t="shared" si="15"/>
        <v>83.3589969471961</v>
      </c>
      <c r="I104" s="48">
        <f>SUM(J104+M104+N104+O104+P104+Q104)</f>
        <v>196698.96</v>
      </c>
      <c r="J104" s="48">
        <f>SUM(K104+L104)</f>
        <v>196698.96</v>
      </c>
      <c r="K104" s="48">
        <v>0</v>
      </c>
      <c r="L104" s="48">
        <v>196698.96</v>
      </c>
      <c r="M104" s="48">
        <v>0</v>
      </c>
      <c r="N104" s="48">
        <v>0</v>
      </c>
      <c r="O104" s="48">
        <v>0</v>
      </c>
      <c r="P104" s="48">
        <v>0</v>
      </c>
      <c r="Q104" s="48">
        <v>0</v>
      </c>
      <c r="R104" s="48">
        <v>1484787.05</v>
      </c>
      <c r="S104" s="48">
        <v>1484787.05</v>
      </c>
      <c r="T104" s="45">
        <v>1269750.94</v>
      </c>
      <c r="U104" s="38">
        <v>0</v>
      </c>
    </row>
    <row r="105" spans="1:21" s="50" customFormat="1" ht="20.25" customHeight="1">
      <c r="A105" s="161" t="s">
        <v>150</v>
      </c>
      <c r="B105" s="87"/>
      <c r="C105" s="163" t="s">
        <v>149</v>
      </c>
      <c r="D105" s="163"/>
      <c r="E105" s="157">
        <f>SUM(E106:E107)</f>
        <v>230175</v>
      </c>
      <c r="F105" s="157"/>
      <c r="G105" s="47">
        <f>SUM(G106:G107)</f>
        <v>181262.71</v>
      </c>
      <c r="H105" s="47">
        <f t="shared" si="15"/>
        <v>78.74995546866515</v>
      </c>
      <c r="I105" s="47">
        <f>SUM(I106:I107)</f>
        <v>41802.6</v>
      </c>
      <c r="J105" s="47">
        <f>SUM(J106:J107)</f>
        <v>41802.6</v>
      </c>
      <c r="K105" s="47">
        <f>SUM(K106:K107)</f>
        <v>15990</v>
      </c>
      <c r="L105" s="47">
        <f>SUM(L106:L107)</f>
        <v>25812.6</v>
      </c>
      <c r="M105" s="47">
        <f>SUM(M107)</f>
        <v>0</v>
      </c>
      <c r="N105" s="47">
        <f>SUM(N107)</f>
        <v>0</v>
      </c>
      <c r="O105" s="47">
        <f>SUM(O107)</f>
        <v>0</v>
      </c>
      <c r="P105" s="47">
        <v>0</v>
      </c>
      <c r="Q105" s="47">
        <v>0</v>
      </c>
      <c r="R105" s="47">
        <f>SUM(R106:R107)</f>
        <v>139460.11</v>
      </c>
      <c r="S105" s="47">
        <f>SUM(S106:S107)</f>
        <v>139460.11</v>
      </c>
      <c r="T105" s="47">
        <f>SUM(T107)</f>
        <v>0</v>
      </c>
      <c r="U105" s="39">
        <f>SUM(U107)</f>
        <v>0</v>
      </c>
    </row>
    <row r="106" spans="1:21" s="50" customFormat="1" ht="20.25" customHeight="1">
      <c r="A106" s="162"/>
      <c r="B106" s="86" t="s">
        <v>148</v>
      </c>
      <c r="C106" s="164" t="s">
        <v>147</v>
      </c>
      <c r="D106" s="164"/>
      <c r="E106" s="160">
        <v>86088</v>
      </c>
      <c r="F106" s="160"/>
      <c r="G106" s="48">
        <f>SUM(I106+R106)</f>
        <v>41802.6</v>
      </c>
      <c r="H106" s="48">
        <f t="shared" si="15"/>
        <v>48.55798717591302</v>
      </c>
      <c r="I106" s="48">
        <f>SUM(J106+M106+N106+O106+P106+Q106)</f>
        <v>41802.6</v>
      </c>
      <c r="J106" s="48">
        <f>SUM(K106+L106)</f>
        <v>41802.6</v>
      </c>
      <c r="K106" s="48">
        <v>15990</v>
      </c>
      <c r="L106" s="48">
        <v>25812.6</v>
      </c>
      <c r="M106" s="48">
        <v>0</v>
      </c>
      <c r="N106" s="48">
        <v>0</v>
      </c>
      <c r="O106" s="48">
        <v>0</v>
      </c>
      <c r="P106" s="48">
        <v>0</v>
      </c>
      <c r="Q106" s="48">
        <v>0</v>
      </c>
      <c r="R106" s="48">
        <f>SUM(S106)</f>
        <v>0</v>
      </c>
      <c r="S106" s="48">
        <v>0</v>
      </c>
      <c r="T106" s="45">
        <v>0</v>
      </c>
      <c r="U106" s="38">
        <v>0</v>
      </c>
    </row>
    <row r="107" spans="1:21" s="46" customFormat="1" ht="22.5" customHeight="1">
      <c r="A107" s="166"/>
      <c r="B107" s="86" t="s">
        <v>325</v>
      </c>
      <c r="C107" s="164" t="s">
        <v>151</v>
      </c>
      <c r="D107" s="164"/>
      <c r="E107" s="160">
        <v>144087</v>
      </c>
      <c r="F107" s="160"/>
      <c r="G107" s="48">
        <f>SUM(I107+R107)</f>
        <v>139460.11</v>
      </c>
      <c r="H107" s="48">
        <f t="shared" si="15"/>
        <v>96.78882203113396</v>
      </c>
      <c r="I107" s="48">
        <f>SUM(J107+M107+N107+O107+P107+Q107)</f>
        <v>0</v>
      </c>
      <c r="J107" s="48">
        <f>SUM(K107+L107)</f>
        <v>0</v>
      </c>
      <c r="K107" s="48">
        <v>0</v>
      </c>
      <c r="L107" s="48">
        <v>0</v>
      </c>
      <c r="M107" s="48">
        <v>0</v>
      </c>
      <c r="N107" s="48">
        <v>0</v>
      </c>
      <c r="O107" s="48">
        <v>0</v>
      </c>
      <c r="P107" s="48">
        <v>0</v>
      </c>
      <c r="Q107" s="48">
        <v>0</v>
      </c>
      <c r="R107" s="48">
        <v>139460.11</v>
      </c>
      <c r="S107" s="48">
        <v>139460.11</v>
      </c>
      <c r="T107" s="45">
        <v>0</v>
      </c>
      <c r="U107" s="38">
        <v>0</v>
      </c>
    </row>
    <row r="108" spans="1:22" ht="27.75" customHeight="1" thickBot="1">
      <c r="A108" s="168" t="s">
        <v>146</v>
      </c>
      <c r="B108" s="169"/>
      <c r="C108" s="169"/>
      <c r="D108" s="169"/>
      <c r="E108" s="170">
        <f>SUM(E12+E15+E18+E23+E25+E28+E32+E34+E40+E42+E47+E50+E53+E55+E71+E76+E82+E87+E95+E99+E101+E105)</f>
        <v>118288595.72000001</v>
      </c>
      <c r="F108" s="171"/>
      <c r="G108" s="91">
        <f>SUM(G12+G15+G18+G23+G25+G28+G32+G34+G40+G42+G47+G50+G53+G55+G71+G76+G82+G87+G95+G99+G101+G105)</f>
        <v>104747991.39999999</v>
      </c>
      <c r="H108" s="91">
        <f>SUM(G108/E108)*100</f>
        <v>88.55290804867455</v>
      </c>
      <c r="I108" s="91">
        <f aca="true" t="shared" si="25" ref="I108:T108">SUM(I12+I15+I18+I23+I25+I28+I32+I34+I40+I42+I47+I50+I53+I55+I71+I76+I82+I87+I95+I99+I101+I105)</f>
        <v>84163682.42999998</v>
      </c>
      <c r="J108" s="91">
        <f t="shared" si="25"/>
        <v>77657951.74999999</v>
      </c>
      <c r="K108" s="91">
        <f t="shared" si="25"/>
        <v>55731974.730000004</v>
      </c>
      <c r="L108" s="91">
        <f t="shared" si="25"/>
        <v>21925977.020000003</v>
      </c>
      <c r="M108" s="91">
        <f t="shared" si="25"/>
        <v>2261880.7199999997</v>
      </c>
      <c r="N108" s="91">
        <f t="shared" si="25"/>
        <v>2707451.5100000002</v>
      </c>
      <c r="O108" s="91">
        <f t="shared" si="25"/>
        <v>1530336.0699999998</v>
      </c>
      <c r="P108" s="91">
        <f t="shared" si="25"/>
        <v>0</v>
      </c>
      <c r="Q108" s="91">
        <f t="shared" si="25"/>
        <v>6062.38</v>
      </c>
      <c r="R108" s="91">
        <f t="shared" si="25"/>
        <v>20584308.970000003</v>
      </c>
      <c r="S108" s="91">
        <f t="shared" si="25"/>
        <v>17584308.970000003</v>
      </c>
      <c r="T108" s="91">
        <f t="shared" si="25"/>
        <v>5922347.01</v>
      </c>
      <c r="U108" s="91">
        <f>SUM(U12+U15+U18+U23+U25+U28+U32+U34+U40+U42+U47+U50+U53+U55+U71+U76+U82+U87+U95+U99+U101+U105)</f>
        <v>3000000</v>
      </c>
      <c r="V108" s="15"/>
    </row>
    <row r="109" spans="1:22" ht="32.25" customHeight="1">
      <c r="A109" s="167"/>
      <c r="B109" s="167"/>
      <c r="C109" s="167"/>
      <c r="D109" s="167"/>
      <c r="E109" s="167"/>
      <c r="F109" s="167"/>
      <c r="G109" s="167"/>
      <c r="H109" s="167"/>
      <c r="I109" s="167"/>
      <c r="J109" s="167"/>
      <c r="K109" s="167"/>
      <c r="L109" s="167"/>
      <c r="M109" s="167"/>
      <c r="N109" s="167"/>
      <c r="O109" s="167"/>
      <c r="P109" s="167"/>
      <c r="Q109" s="167"/>
      <c r="R109" s="167"/>
      <c r="S109" s="167"/>
      <c r="T109" s="167"/>
      <c r="U109" s="167"/>
      <c r="V109" s="15"/>
    </row>
    <row r="110" spans="1:21" ht="13.5" customHeight="1">
      <c r="A110" s="167"/>
      <c r="B110" s="167"/>
      <c r="C110" s="167"/>
      <c r="D110" s="167"/>
      <c r="E110" s="167"/>
      <c r="F110" s="167"/>
      <c r="G110" s="167"/>
      <c r="H110" s="167"/>
      <c r="I110" s="167"/>
      <c r="J110" s="167"/>
      <c r="K110" s="167"/>
      <c r="L110" s="167"/>
      <c r="M110" s="167"/>
      <c r="N110" s="167"/>
      <c r="O110" s="167"/>
      <c r="P110" s="167"/>
      <c r="Q110" s="167"/>
      <c r="R110" s="167"/>
      <c r="S110" s="167"/>
      <c r="T110" s="167"/>
      <c r="U110" s="32"/>
    </row>
    <row r="111" spans="1:21" ht="10.5">
      <c r="A111" s="31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</row>
    <row r="112" spans="1:21" ht="9.75">
      <c r="A112" s="15"/>
      <c r="B112" s="15"/>
      <c r="C112" s="15"/>
      <c r="D112" s="15"/>
      <c r="E112" s="15"/>
      <c r="F112" s="15"/>
      <c r="G112" s="33"/>
      <c r="H112" s="15"/>
      <c r="I112" s="33"/>
      <c r="J112" s="33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</row>
  </sheetData>
  <sheetProtection/>
  <mergeCells count="245">
    <mergeCell ref="C78:D78"/>
    <mergeCell ref="E78:F78"/>
    <mergeCell ref="C103:D103"/>
    <mergeCell ref="E103:F103"/>
    <mergeCell ref="C49:D49"/>
    <mergeCell ref="E49:F49"/>
    <mergeCell ref="C74:D74"/>
    <mergeCell ref="E74:F74"/>
    <mergeCell ref="C73:D73"/>
    <mergeCell ref="E73:F73"/>
    <mergeCell ref="E97:F97"/>
    <mergeCell ref="E35:F35"/>
    <mergeCell ref="C35:D35"/>
    <mergeCell ref="C36:D36"/>
    <mergeCell ref="E36:F36"/>
    <mergeCell ref="A23:A24"/>
    <mergeCell ref="C23:D23"/>
    <mergeCell ref="E23:F23"/>
    <mergeCell ref="A25:A26"/>
    <mergeCell ref="A28:A30"/>
    <mergeCell ref="S1:T1"/>
    <mergeCell ref="A4:U4"/>
    <mergeCell ref="A2:U2"/>
    <mergeCell ref="A3:U3"/>
    <mergeCell ref="A12:A14"/>
    <mergeCell ref="A15:A17"/>
    <mergeCell ref="M8:M10"/>
    <mergeCell ref="I6:I10"/>
    <mergeCell ref="G5:G10"/>
    <mergeCell ref="H5:H10"/>
    <mergeCell ref="A18:A21"/>
    <mergeCell ref="A5:A10"/>
    <mergeCell ref="B5:B10"/>
    <mergeCell ref="C5:D10"/>
    <mergeCell ref="E5:F10"/>
    <mergeCell ref="E18:F18"/>
    <mergeCell ref="E15:F15"/>
    <mergeCell ref="C16:D16"/>
    <mergeCell ref="E16:F16"/>
    <mergeCell ref="E12:F12"/>
    <mergeCell ref="C13:D13"/>
    <mergeCell ref="E13:F13"/>
    <mergeCell ref="C20:D20"/>
    <mergeCell ref="E20:F20"/>
    <mergeCell ref="C14:D14"/>
    <mergeCell ref="E14:F14"/>
    <mergeCell ref="C19:D19"/>
    <mergeCell ref="E19:F19"/>
    <mergeCell ref="A101:A104"/>
    <mergeCell ref="A105:A107"/>
    <mergeCell ref="A34:A39"/>
    <mergeCell ref="A42:A46"/>
    <mergeCell ref="A55:A70"/>
    <mergeCell ref="A71:A75"/>
    <mergeCell ref="A76:A81"/>
    <mergeCell ref="A82:A86"/>
    <mergeCell ref="A87:A94"/>
    <mergeCell ref="A99:A100"/>
    <mergeCell ref="C12:D12"/>
    <mergeCell ref="I5:U5"/>
    <mergeCell ref="S7:S10"/>
    <mergeCell ref="T7:T8"/>
    <mergeCell ref="U7:U10"/>
    <mergeCell ref="J8:J10"/>
    <mergeCell ref="J6:Q7"/>
    <mergeCell ref="N8:N10"/>
    <mergeCell ref="T9:T10"/>
    <mergeCell ref="P8:P10"/>
    <mergeCell ref="Q8:Q10"/>
    <mergeCell ref="O8:O10"/>
    <mergeCell ref="R6:R10"/>
    <mergeCell ref="S6:U6"/>
    <mergeCell ref="K8:L9"/>
    <mergeCell ref="C11:D11"/>
    <mergeCell ref="E11:F11"/>
    <mergeCell ref="C15:D15"/>
    <mergeCell ref="C21:D21"/>
    <mergeCell ref="E21:F21"/>
    <mergeCell ref="C17:D17"/>
    <mergeCell ref="E17:F17"/>
    <mergeCell ref="C18:D18"/>
    <mergeCell ref="C22:D22"/>
    <mergeCell ref="C30:D30"/>
    <mergeCell ref="E30:F30"/>
    <mergeCell ref="E22:F22"/>
    <mergeCell ref="C29:D29"/>
    <mergeCell ref="E29:F29"/>
    <mergeCell ref="C24:D24"/>
    <mergeCell ref="E24:F24"/>
    <mergeCell ref="C27:D27"/>
    <mergeCell ref="E27:F27"/>
    <mergeCell ref="E34:F34"/>
    <mergeCell ref="C31:D31"/>
    <mergeCell ref="E31:F31"/>
    <mergeCell ref="C25:D25"/>
    <mergeCell ref="E25:F25"/>
    <mergeCell ref="C34:D34"/>
    <mergeCell ref="E28:F28"/>
    <mergeCell ref="C28:D28"/>
    <mergeCell ref="C26:D26"/>
    <mergeCell ref="E26:F26"/>
    <mergeCell ref="C37:D37"/>
    <mergeCell ref="A40:A41"/>
    <mergeCell ref="C40:D40"/>
    <mergeCell ref="E40:F40"/>
    <mergeCell ref="C41:D41"/>
    <mergeCell ref="E41:F41"/>
    <mergeCell ref="E38:F38"/>
    <mergeCell ref="C39:D39"/>
    <mergeCell ref="C38:D38"/>
    <mergeCell ref="E37:F37"/>
    <mergeCell ref="E54:F54"/>
    <mergeCell ref="C46:D46"/>
    <mergeCell ref="E46:F46"/>
    <mergeCell ref="C42:D42"/>
    <mergeCell ref="E42:F42"/>
    <mergeCell ref="E39:F39"/>
    <mergeCell ref="C47:D47"/>
    <mergeCell ref="E48:F48"/>
    <mergeCell ref="C43:D43"/>
    <mergeCell ref="E43:F43"/>
    <mergeCell ref="C55:D55"/>
    <mergeCell ref="E55:F55"/>
    <mergeCell ref="C44:D44"/>
    <mergeCell ref="E44:F44"/>
    <mergeCell ref="C45:D45"/>
    <mergeCell ref="E45:F45"/>
    <mergeCell ref="C53:D53"/>
    <mergeCell ref="C54:D54"/>
    <mergeCell ref="E53:F53"/>
    <mergeCell ref="E51:F51"/>
    <mergeCell ref="C56:D56"/>
    <mergeCell ref="E56:F56"/>
    <mergeCell ref="C58:D58"/>
    <mergeCell ref="E58:F58"/>
    <mergeCell ref="C62:D62"/>
    <mergeCell ref="E62:F62"/>
    <mergeCell ref="C57:D57"/>
    <mergeCell ref="E57:F57"/>
    <mergeCell ref="C63:D63"/>
    <mergeCell ref="E63:F63"/>
    <mergeCell ref="C64:D64"/>
    <mergeCell ref="E64:F64"/>
    <mergeCell ref="C65:D65"/>
    <mergeCell ref="E65:F65"/>
    <mergeCell ref="C71:D71"/>
    <mergeCell ref="E71:F71"/>
    <mergeCell ref="C70:D70"/>
    <mergeCell ref="E70:F70"/>
    <mergeCell ref="C68:D68"/>
    <mergeCell ref="E68:F68"/>
    <mergeCell ref="C69:D69"/>
    <mergeCell ref="E69:F69"/>
    <mergeCell ref="E83:F83"/>
    <mergeCell ref="C79:D79"/>
    <mergeCell ref="E79:F79"/>
    <mergeCell ref="E80:F80"/>
    <mergeCell ref="C81:D81"/>
    <mergeCell ref="E81:F81"/>
    <mergeCell ref="C80:D80"/>
    <mergeCell ref="C82:D82"/>
    <mergeCell ref="E82:F82"/>
    <mergeCell ref="C83:D83"/>
    <mergeCell ref="C84:D84"/>
    <mergeCell ref="E84:F84"/>
    <mergeCell ref="C85:D85"/>
    <mergeCell ref="E85:F85"/>
    <mergeCell ref="C86:D86"/>
    <mergeCell ref="E86:F86"/>
    <mergeCell ref="C101:D101"/>
    <mergeCell ref="E101:F101"/>
    <mergeCell ref="E91:F91"/>
    <mergeCell ref="C93:D93"/>
    <mergeCell ref="E93:F93"/>
    <mergeCell ref="C92:D92"/>
    <mergeCell ref="E92:F92"/>
    <mergeCell ref="C97:D97"/>
    <mergeCell ref="C91:D91"/>
    <mergeCell ref="E94:F94"/>
    <mergeCell ref="E107:F107"/>
    <mergeCell ref="A108:D108"/>
    <mergeCell ref="E108:F108"/>
    <mergeCell ref="A109:U109"/>
    <mergeCell ref="C99:D99"/>
    <mergeCell ref="E99:F99"/>
    <mergeCell ref="C100:D100"/>
    <mergeCell ref="E100:F100"/>
    <mergeCell ref="C106:D106"/>
    <mergeCell ref="E106:F106"/>
    <mergeCell ref="C102:D102"/>
    <mergeCell ref="E102:F102"/>
    <mergeCell ref="C50:D50"/>
    <mergeCell ref="A110:T110"/>
    <mergeCell ref="C104:D104"/>
    <mergeCell ref="E104:F104"/>
    <mergeCell ref="C105:D105"/>
    <mergeCell ref="E105:F105"/>
    <mergeCell ref="C107:D107"/>
    <mergeCell ref="C94:D94"/>
    <mergeCell ref="C87:D87"/>
    <mergeCell ref="E87:F87"/>
    <mergeCell ref="C88:D88"/>
    <mergeCell ref="E88:F88"/>
    <mergeCell ref="C89:D89"/>
    <mergeCell ref="E89:F89"/>
    <mergeCell ref="C90:D90"/>
    <mergeCell ref="E90:F90"/>
    <mergeCell ref="C77:D77"/>
    <mergeCell ref="E77:F77"/>
    <mergeCell ref="E50:F50"/>
    <mergeCell ref="C51:D51"/>
    <mergeCell ref="C75:D75"/>
    <mergeCell ref="E75:F75"/>
    <mergeCell ref="C76:D76"/>
    <mergeCell ref="E76:F76"/>
    <mergeCell ref="C72:D72"/>
    <mergeCell ref="E72:F72"/>
    <mergeCell ref="A47:A48"/>
    <mergeCell ref="A50:A52"/>
    <mergeCell ref="C52:D52"/>
    <mergeCell ref="E52:F52"/>
    <mergeCell ref="E47:F47"/>
    <mergeCell ref="C48:D48"/>
    <mergeCell ref="C59:D59"/>
    <mergeCell ref="E59:F59"/>
    <mergeCell ref="C98:D98"/>
    <mergeCell ref="E98:F98"/>
    <mergeCell ref="C60:D60"/>
    <mergeCell ref="E60:F60"/>
    <mergeCell ref="C61:D61"/>
    <mergeCell ref="E61:F61"/>
    <mergeCell ref="C67:D67"/>
    <mergeCell ref="E67:F67"/>
    <mergeCell ref="C66:D66"/>
    <mergeCell ref="E66:F66"/>
    <mergeCell ref="A32:A33"/>
    <mergeCell ref="C32:D32"/>
    <mergeCell ref="E32:F32"/>
    <mergeCell ref="C33:D33"/>
    <mergeCell ref="E33:F33"/>
    <mergeCell ref="A95:A98"/>
    <mergeCell ref="C95:D95"/>
    <mergeCell ref="E95:F95"/>
    <mergeCell ref="C96:D96"/>
    <mergeCell ref="E96:F9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4" r:id="rId1"/>
  <headerFooter>
    <oddHeader>&amp;R&amp;"Times New Roman,Normalny"Załącznik Nr 3 do Sprawozdania 
z wykonania budżetu 
Powiatu Opatowskiego za 2019 rok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M21"/>
  <sheetViews>
    <sheetView view="pageLayout" workbookViewId="0" topLeftCell="A1">
      <pane ySplit="2115" topLeftCell="A1" activePane="topLeft" state="split"/>
      <selection pane="topLeft" activeCell="C21" sqref="C21"/>
      <selection pane="bottomLeft" activeCell="L13" sqref="L13"/>
    </sheetView>
  </sheetViews>
  <sheetFormatPr defaultColWidth="9.00390625" defaultRowHeight="12.75"/>
  <cols>
    <col min="1" max="1" width="4.875" style="0" customWidth="1"/>
    <col min="2" max="2" width="7.75390625" style="0" customWidth="1"/>
    <col min="3" max="3" width="24.75390625" style="0" customWidth="1"/>
    <col min="4" max="4" width="11.75390625" style="0" customWidth="1"/>
    <col min="5" max="5" width="12.625" style="0" customWidth="1"/>
    <col min="6" max="6" width="13.25390625" style="0" customWidth="1"/>
    <col min="7" max="7" width="9.375" style="0" bestFit="1" customWidth="1"/>
    <col min="8" max="8" width="13.00390625" style="0" customWidth="1"/>
    <col min="9" max="9" width="13.875" style="0" customWidth="1"/>
    <col min="10" max="10" width="9.25390625" style="0" bestFit="1" customWidth="1"/>
    <col min="11" max="11" width="12.25390625" style="0" customWidth="1"/>
  </cols>
  <sheetData>
    <row r="1" spans="1:13" ht="12.75">
      <c r="A1" s="23"/>
      <c r="B1" s="23"/>
      <c r="C1" s="23"/>
      <c r="D1" s="23"/>
      <c r="E1" s="23"/>
      <c r="F1" s="23"/>
      <c r="G1" s="23"/>
      <c r="H1" s="23"/>
      <c r="I1" s="23"/>
      <c r="J1" s="28"/>
      <c r="K1" s="30"/>
      <c r="L1" s="5"/>
      <c r="M1" s="5"/>
    </row>
    <row r="2" spans="1:13" ht="12.75">
      <c r="A2" s="23"/>
      <c r="B2" s="23"/>
      <c r="C2" s="23"/>
      <c r="D2" s="23"/>
      <c r="E2" s="23"/>
      <c r="F2" s="23"/>
      <c r="G2" s="23"/>
      <c r="H2" s="23"/>
      <c r="I2" s="23"/>
      <c r="J2" s="28"/>
      <c r="K2" s="30"/>
      <c r="L2" s="5"/>
      <c r="M2" s="5"/>
    </row>
    <row r="3" spans="1:11" ht="14.25" customHeight="1">
      <c r="A3" s="211" t="s">
        <v>59</v>
      </c>
      <c r="B3" s="212"/>
      <c r="C3" s="212"/>
      <c r="D3" s="212"/>
      <c r="E3" s="212"/>
      <c r="F3" s="212"/>
      <c r="G3" s="212"/>
      <c r="H3" s="212"/>
      <c r="I3" s="212"/>
      <c r="J3" s="212"/>
      <c r="K3" s="212"/>
    </row>
    <row r="4" spans="1:11" ht="29.25" customHeight="1">
      <c r="A4" s="213" t="s">
        <v>333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</row>
    <row r="5" spans="1:11" ht="12.75">
      <c r="A5" s="214"/>
      <c r="B5" s="214"/>
      <c r="C5" s="214"/>
      <c r="D5" s="214"/>
      <c r="E5" s="214"/>
      <c r="F5" s="214"/>
      <c r="G5" s="214"/>
      <c r="H5" s="214"/>
      <c r="I5" s="214"/>
      <c r="J5" s="214"/>
      <c r="K5" s="214"/>
    </row>
    <row r="6" spans="1:11" ht="12.75">
      <c r="A6" s="215" t="s">
        <v>20</v>
      </c>
      <c r="B6" s="215"/>
      <c r="C6" s="215"/>
      <c r="D6" s="215"/>
      <c r="E6" s="215"/>
      <c r="F6" s="215"/>
      <c r="G6" s="215"/>
      <c r="H6" s="215"/>
      <c r="I6" s="215"/>
      <c r="J6" s="215"/>
      <c r="K6" s="215"/>
    </row>
    <row r="7" spans="1:11" ht="63.75">
      <c r="A7" s="92" t="s">
        <v>0</v>
      </c>
      <c r="B7" s="92" t="s">
        <v>7</v>
      </c>
      <c r="C7" s="92" t="s">
        <v>63</v>
      </c>
      <c r="D7" s="92" t="s">
        <v>330</v>
      </c>
      <c r="E7" s="92" t="s">
        <v>54</v>
      </c>
      <c r="F7" s="92" t="s">
        <v>55</v>
      </c>
      <c r="G7" s="92" t="s">
        <v>10</v>
      </c>
      <c r="H7" s="92" t="s">
        <v>14</v>
      </c>
      <c r="I7" s="92" t="s">
        <v>9</v>
      </c>
      <c r="J7" s="92" t="s">
        <v>10</v>
      </c>
      <c r="K7" s="92" t="s">
        <v>331</v>
      </c>
    </row>
    <row r="8" spans="1:11" ht="12.75">
      <c r="A8" s="93">
        <v>1</v>
      </c>
      <c r="B8" s="93">
        <v>2</v>
      </c>
      <c r="C8" s="93">
        <v>3</v>
      </c>
      <c r="D8" s="94">
        <v>4</v>
      </c>
      <c r="E8" s="93">
        <v>5</v>
      </c>
      <c r="F8" s="93">
        <v>6</v>
      </c>
      <c r="G8" s="93">
        <v>7</v>
      </c>
      <c r="H8" s="93">
        <v>8</v>
      </c>
      <c r="I8" s="93">
        <v>9</v>
      </c>
      <c r="J8" s="93">
        <v>10</v>
      </c>
      <c r="K8" s="93">
        <v>11</v>
      </c>
    </row>
    <row r="9" spans="1:11" ht="25.5">
      <c r="A9" s="95">
        <v>1</v>
      </c>
      <c r="B9" s="96" t="s">
        <v>332</v>
      </c>
      <c r="C9" s="97" t="s">
        <v>17</v>
      </c>
      <c r="D9" s="98">
        <v>0</v>
      </c>
      <c r="E9" s="99">
        <v>26711.07</v>
      </c>
      <c r="F9" s="100">
        <v>17380.42</v>
      </c>
      <c r="G9" s="101">
        <f>SUM(F9/E9)*100</f>
        <v>65.06822826640789</v>
      </c>
      <c r="H9" s="102">
        <v>26711.07</v>
      </c>
      <c r="I9" s="100">
        <v>17380.42</v>
      </c>
      <c r="J9" s="101">
        <f>SUM(I9/H9)*100</f>
        <v>65.06822826640789</v>
      </c>
      <c r="K9" s="98">
        <v>0</v>
      </c>
    </row>
    <row r="10" spans="1:11" ht="25.5">
      <c r="A10" s="95">
        <v>2</v>
      </c>
      <c r="B10" s="96" t="s">
        <v>11</v>
      </c>
      <c r="C10" s="97" t="s">
        <v>17</v>
      </c>
      <c r="D10" s="98">
        <v>0</v>
      </c>
      <c r="E10" s="99">
        <v>23288.93</v>
      </c>
      <c r="F10" s="100">
        <v>23288.93</v>
      </c>
      <c r="G10" s="101">
        <f>SUM(F10/E10)*100</f>
        <v>100</v>
      </c>
      <c r="H10" s="102">
        <v>23288.93</v>
      </c>
      <c r="I10" s="100">
        <v>23288.93</v>
      </c>
      <c r="J10" s="101">
        <f>SUM(I10/H10)*100</f>
        <v>100</v>
      </c>
      <c r="K10" s="98">
        <v>0</v>
      </c>
    </row>
    <row r="11" spans="1:11" ht="25.5">
      <c r="A11" s="95">
        <v>3</v>
      </c>
      <c r="B11" s="103" t="s">
        <v>12</v>
      </c>
      <c r="C11" s="97" t="s">
        <v>17</v>
      </c>
      <c r="D11" s="98">
        <v>0</v>
      </c>
      <c r="E11" s="99">
        <v>300000</v>
      </c>
      <c r="F11" s="100">
        <v>212663.87</v>
      </c>
      <c r="G11" s="101">
        <f aca="true" t="shared" si="0" ref="G11:G19">SUM(F11/E11)*100</f>
        <v>70.88795666666667</v>
      </c>
      <c r="H11" s="102">
        <v>300000</v>
      </c>
      <c r="I11" s="100">
        <v>212663.87</v>
      </c>
      <c r="J11" s="101">
        <f aca="true" t="shared" si="1" ref="J11:J19">SUM(I11/H11)*100</f>
        <v>70.88795666666667</v>
      </c>
      <c r="K11" s="98">
        <v>0</v>
      </c>
    </row>
    <row r="12" spans="1:11" ht="25.5">
      <c r="A12" s="95">
        <v>4</v>
      </c>
      <c r="B12" s="103" t="s">
        <v>60</v>
      </c>
      <c r="C12" s="97" t="s">
        <v>17</v>
      </c>
      <c r="D12" s="98">
        <v>0</v>
      </c>
      <c r="E12" s="99">
        <v>20000</v>
      </c>
      <c r="F12" s="100">
        <v>8049</v>
      </c>
      <c r="G12" s="101">
        <f>SUM(F12/E12)*100</f>
        <v>40.245</v>
      </c>
      <c r="H12" s="102">
        <v>20000</v>
      </c>
      <c r="I12" s="100">
        <v>8049</v>
      </c>
      <c r="J12" s="101">
        <f>SUM(I12/H12)*100</f>
        <v>40.245</v>
      </c>
      <c r="K12" s="98">
        <v>0</v>
      </c>
    </row>
    <row r="13" spans="1:11" ht="30.75" customHeight="1">
      <c r="A13" s="104">
        <v>5</v>
      </c>
      <c r="B13" s="105" t="s">
        <v>13</v>
      </c>
      <c r="C13" s="106" t="s">
        <v>18</v>
      </c>
      <c r="D13" s="98">
        <v>39.07</v>
      </c>
      <c r="E13" s="107">
        <v>210000</v>
      </c>
      <c r="F13" s="108">
        <v>162169.84</v>
      </c>
      <c r="G13" s="101">
        <f t="shared" si="0"/>
        <v>77.22373333333333</v>
      </c>
      <c r="H13" s="109">
        <v>210000</v>
      </c>
      <c r="I13" s="100">
        <v>162202.64</v>
      </c>
      <c r="J13" s="101">
        <f t="shared" si="1"/>
        <v>77.23935238095238</v>
      </c>
      <c r="K13" s="110">
        <v>6.27</v>
      </c>
    </row>
    <row r="14" spans="1:11" ht="30.75" customHeight="1">
      <c r="A14" s="104">
        <v>6</v>
      </c>
      <c r="B14" s="105" t="s">
        <v>57</v>
      </c>
      <c r="C14" s="106" t="s">
        <v>18</v>
      </c>
      <c r="D14" s="98">
        <v>2.71</v>
      </c>
      <c r="E14" s="107">
        <v>50000</v>
      </c>
      <c r="F14" s="108">
        <v>52645.52</v>
      </c>
      <c r="G14" s="101">
        <f>SUM(F14/E14)*100</f>
        <v>105.29104000000001</v>
      </c>
      <c r="H14" s="109">
        <v>50000</v>
      </c>
      <c r="I14" s="100">
        <v>50002.71</v>
      </c>
      <c r="J14" s="101">
        <f>SUM(I14/H14)*100</f>
        <v>100.00541999999999</v>
      </c>
      <c r="K14" s="110">
        <v>2645.52</v>
      </c>
    </row>
    <row r="15" spans="1:11" ht="25.5">
      <c r="A15" s="104">
        <v>7</v>
      </c>
      <c r="B15" s="105" t="s">
        <v>332</v>
      </c>
      <c r="C15" s="106" t="s">
        <v>19</v>
      </c>
      <c r="D15" s="111">
        <v>0</v>
      </c>
      <c r="E15" s="112">
        <v>51922</v>
      </c>
      <c r="F15" s="113">
        <v>3474.91</v>
      </c>
      <c r="G15" s="114">
        <f t="shared" si="0"/>
        <v>6.692558067871037</v>
      </c>
      <c r="H15" s="115">
        <v>51922</v>
      </c>
      <c r="I15" s="116">
        <v>32425.13</v>
      </c>
      <c r="J15" s="114">
        <f t="shared" si="1"/>
        <v>62.449693771426375</v>
      </c>
      <c r="K15" s="111">
        <v>0</v>
      </c>
    </row>
    <row r="16" spans="1:11" ht="25.5">
      <c r="A16" s="104">
        <v>8</v>
      </c>
      <c r="B16" s="105" t="s">
        <v>11</v>
      </c>
      <c r="C16" s="106" t="s">
        <v>19</v>
      </c>
      <c r="D16" s="111">
        <v>0</v>
      </c>
      <c r="E16" s="112">
        <v>4145</v>
      </c>
      <c r="F16" s="113">
        <v>3108.38</v>
      </c>
      <c r="G16" s="114">
        <f>SUM(F16/E16)*100</f>
        <v>74.99107358262968</v>
      </c>
      <c r="H16" s="115">
        <v>4145</v>
      </c>
      <c r="I16" s="116">
        <v>4144.85</v>
      </c>
      <c r="J16" s="117">
        <f>SUM(I16/H16)*100</f>
        <v>99.99638118214718</v>
      </c>
      <c r="K16" s="111">
        <v>0</v>
      </c>
    </row>
    <row r="17" spans="1:11" ht="27" customHeight="1">
      <c r="A17" s="104">
        <v>9</v>
      </c>
      <c r="B17" s="105" t="s">
        <v>270</v>
      </c>
      <c r="C17" s="106" t="s">
        <v>19</v>
      </c>
      <c r="D17" s="111">
        <v>0</v>
      </c>
      <c r="E17" s="112">
        <v>130000</v>
      </c>
      <c r="F17" s="113">
        <v>158568.86</v>
      </c>
      <c r="G17" s="114">
        <f>SUM(F17/E17)*100</f>
        <v>121.97604615384614</v>
      </c>
      <c r="H17" s="115">
        <v>130000</v>
      </c>
      <c r="I17" s="116">
        <v>128582.17</v>
      </c>
      <c r="J17" s="117">
        <f>SUM(I17/H17)*100</f>
        <v>98.90936153846154</v>
      </c>
      <c r="K17" s="111">
        <v>0</v>
      </c>
    </row>
    <row r="18" spans="1:11" ht="25.5">
      <c r="A18" s="104">
        <v>10</v>
      </c>
      <c r="B18" s="105" t="s">
        <v>58</v>
      </c>
      <c r="C18" s="106" t="s">
        <v>19</v>
      </c>
      <c r="D18" s="111">
        <v>0</v>
      </c>
      <c r="E18" s="112">
        <v>40000</v>
      </c>
      <c r="F18" s="113">
        <v>0</v>
      </c>
      <c r="G18" s="114">
        <f>SUM(F18/E18)*100</f>
        <v>0</v>
      </c>
      <c r="H18" s="115">
        <v>40000</v>
      </c>
      <c r="I18" s="116">
        <v>0</v>
      </c>
      <c r="J18" s="117">
        <f>SUM(I18/H18)*100</f>
        <v>0</v>
      </c>
      <c r="K18" s="111">
        <v>0</v>
      </c>
    </row>
    <row r="19" spans="1:11" ht="13.5">
      <c r="A19" s="7"/>
      <c r="B19" s="8"/>
      <c r="C19" s="7"/>
      <c r="D19" s="118">
        <f>SUM(D9:D18)</f>
        <v>41.78</v>
      </c>
      <c r="E19" s="101">
        <f>SUM(E9:E18)</f>
        <v>856067</v>
      </c>
      <c r="F19" s="101">
        <f>SUM(F9:F18)</f>
        <v>641349.73</v>
      </c>
      <c r="G19" s="101">
        <f t="shared" si="0"/>
        <v>74.91816995632351</v>
      </c>
      <c r="H19" s="101">
        <f>SUM(H9:H18)</f>
        <v>856067</v>
      </c>
      <c r="I19" s="101">
        <f>SUM(I9:I18)</f>
        <v>638739.72</v>
      </c>
      <c r="J19" s="101">
        <f t="shared" si="1"/>
        <v>74.61328610961525</v>
      </c>
      <c r="K19" s="118">
        <f>SUM(K9:K18)</f>
        <v>2651.79</v>
      </c>
    </row>
    <row r="20" spans="1:11" ht="12.75">
      <c r="A20" s="40"/>
      <c r="B20" s="40"/>
      <c r="C20" s="40"/>
      <c r="D20" s="40"/>
      <c r="E20" s="40"/>
      <c r="F20" s="40"/>
      <c r="G20" s="40"/>
      <c r="H20" s="40"/>
      <c r="I20" s="40"/>
      <c r="J20" s="40"/>
      <c r="K20" s="40"/>
    </row>
    <row r="21" spans="1:11" ht="12.75">
      <c r="A21" s="40"/>
      <c r="B21" s="40"/>
      <c r="C21" s="40"/>
      <c r="D21" s="40"/>
      <c r="E21" s="40"/>
      <c r="F21" s="40"/>
      <c r="G21" s="40"/>
      <c r="H21" s="40"/>
      <c r="I21" s="40"/>
      <c r="J21" s="40"/>
      <c r="K21" s="40"/>
    </row>
  </sheetData>
  <sheetProtection/>
  <mergeCells count="3">
    <mergeCell ref="A3:K3"/>
    <mergeCell ref="A4:K5"/>
    <mergeCell ref="A6:K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0" r:id="rId1"/>
  <headerFooter alignWithMargins="0">
    <oddHeader>&amp;R&amp;"Times New Roman,Normalny"&amp;8Załącznik Nr 4 do Sprawozdania
z wykonania budżetu 
Powiatu Opatowskiego za 2019 rok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G15"/>
  <sheetViews>
    <sheetView view="pageLayout" zoomScaleSheetLayoutView="100" workbookViewId="0" topLeftCell="A1">
      <selection activeCell="E21" sqref="E21"/>
    </sheetView>
  </sheetViews>
  <sheetFormatPr defaultColWidth="9.00390625" defaultRowHeight="12.75"/>
  <cols>
    <col min="1" max="1" width="4.25390625" style="0" customWidth="1"/>
    <col min="2" max="2" width="28.00390625" style="0" customWidth="1"/>
    <col min="5" max="5" width="17.625" style="0" customWidth="1"/>
    <col min="7" max="7" width="10.125" style="0" customWidth="1"/>
  </cols>
  <sheetData>
    <row r="1" spans="1:7" ht="10.5" customHeight="1">
      <c r="A1" s="23"/>
      <c r="B1" s="23"/>
      <c r="C1" s="23"/>
      <c r="D1" s="28"/>
      <c r="E1" s="29"/>
      <c r="F1" s="5"/>
      <c r="G1" s="5"/>
    </row>
    <row r="2" spans="1:7" ht="10.5" customHeight="1">
      <c r="A2" s="23"/>
      <c r="B2" s="23"/>
      <c r="C2" s="23"/>
      <c r="D2" s="28"/>
      <c r="E2" s="29"/>
      <c r="F2" s="5"/>
      <c r="G2" s="5"/>
    </row>
    <row r="3" spans="1:7" ht="15.75">
      <c r="A3" s="217" t="s">
        <v>16</v>
      </c>
      <c r="B3" s="218"/>
      <c r="C3" s="218"/>
      <c r="D3" s="218"/>
      <c r="E3" s="218"/>
      <c r="F3" s="1"/>
      <c r="G3" s="1"/>
    </row>
    <row r="4" spans="1:7" ht="15.75">
      <c r="A4" s="217" t="s">
        <v>62</v>
      </c>
      <c r="B4" s="218"/>
      <c r="C4" s="218"/>
      <c r="D4" s="218"/>
      <c r="E4" s="218"/>
      <c r="F4" s="1"/>
      <c r="G4" s="1"/>
    </row>
    <row r="5" spans="1:5" ht="15.75">
      <c r="A5" s="217" t="s">
        <v>61</v>
      </c>
      <c r="B5" s="217"/>
      <c r="C5" s="217"/>
      <c r="D5" s="217"/>
      <c r="E5" s="217"/>
    </row>
    <row r="6" spans="1:5" ht="15.75">
      <c r="A6" s="119"/>
      <c r="B6" s="119"/>
      <c r="C6" s="119"/>
      <c r="D6" s="119"/>
      <c r="E6" s="119"/>
    </row>
    <row r="7" spans="1:5" ht="33" customHeight="1">
      <c r="A7" s="120" t="s">
        <v>1</v>
      </c>
      <c r="B7" s="219" t="s">
        <v>268</v>
      </c>
      <c r="C7" s="219"/>
      <c r="D7" s="219"/>
      <c r="E7" s="219"/>
    </row>
    <row r="8" spans="1:5" ht="30.75" customHeight="1">
      <c r="A8" s="120" t="s">
        <v>2</v>
      </c>
      <c r="B8" s="216" t="s">
        <v>269</v>
      </c>
      <c r="C8" s="216"/>
      <c r="D8" s="216"/>
      <c r="E8" s="216"/>
    </row>
    <row r="9" spans="1:5" ht="28.5" customHeight="1">
      <c r="A9" s="120" t="s">
        <v>3</v>
      </c>
      <c r="B9" s="216" t="s">
        <v>267</v>
      </c>
      <c r="C9" s="216"/>
      <c r="D9" s="216"/>
      <c r="E9" s="216"/>
    </row>
    <row r="10" spans="1:5" ht="12.75">
      <c r="A10" s="40"/>
      <c r="B10" s="40"/>
      <c r="C10" s="40"/>
      <c r="D10" s="40"/>
      <c r="E10" s="40"/>
    </row>
    <row r="11" spans="1:5" ht="12.75">
      <c r="A11" s="40"/>
      <c r="B11" s="40"/>
      <c r="C11" s="40"/>
      <c r="D11" s="40"/>
      <c r="E11" s="40"/>
    </row>
    <row r="12" spans="1:5" ht="12.75">
      <c r="A12" s="40"/>
      <c r="B12" s="40"/>
      <c r="C12" s="40"/>
      <c r="D12" s="40"/>
      <c r="E12" s="40"/>
    </row>
    <row r="13" spans="1:5" ht="12.75">
      <c r="A13" s="40"/>
      <c r="B13" s="40"/>
      <c r="C13" s="40"/>
      <c r="D13" s="40"/>
      <c r="E13" s="40"/>
    </row>
    <row r="14" spans="1:5" ht="12.75">
      <c r="A14" s="40"/>
      <c r="B14" s="40"/>
      <c r="C14" s="40"/>
      <c r="D14" s="40"/>
      <c r="E14" s="40"/>
    </row>
    <row r="15" spans="1:5" ht="12.75">
      <c r="A15" s="40"/>
      <c r="B15" s="40"/>
      <c r="C15" s="40"/>
      <c r="D15" s="40"/>
      <c r="E15" s="40"/>
    </row>
  </sheetData>
  <sheetProtection/>
  <mergeCells count="6">
    <mergeCell ref="B8:E8"/>
    <mergeCell ref="B9:E9"/>
    <mergeCell ref="A3:E3"/>
    <mergeCell ref="A4:E4"/>
    <mergeCell ref="A5:E5"/>
    <mergeCell ref="B7:E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Header>&amp;R&amp;"Times New Roman,Normalny"&amp;8Załącznik Nr 5 do Sprawozdania
z wykonania budżetu
Powiatu Opatowskiego za 2019 rok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HYDROMAR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 Ziółkowski</dc:creator>
  <cp:keywords/>
  <dc:description/>
  <cp:lastModifiedBy>Justyna Zdyb</cp:lastModifiedBy>
  <cp:lastPrinted>2020-03-27T10:00:55Z</cp:lastPrinted>
  <dcterms:created xsi:type="dcterms:W3CDTF">2000-10-09T19:11:55Z</dcterms:created>
  <dcterms:modified xsi:type="dcterms:W3CDTF">2020-03-27T10:00:58Z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2F1E1603">
    <vt:lpwstr/>
  </property>
  <property fmtid="{D5CDD505-2E9C-101B-9397-08002B2CF9AE}" pid="3" name="IVIDC">
    <vt:lpwstr/>
  </property>
  <property fmtid="{D5CDD505-2E9C-101B-9397-08002B2CF9AE}" pid="4" name="IVID362F13E8">
    <vt:lpwstr/>
  </property>
  <property fmtid="{D5CDD505-2E9C-101B-9397-08002B2CF9AE}" pid="5" name="IVID3A3618F1">
    <vt:lpwstr/>
  </property>
  <property fmtid="{D5CDD505-2E9C-101B-9397-08002B2CF9AE}" pid="6" name="IVID15E41318">
    <vt:lpwstr/>
  </property>
  <property fmtid="{D5CDD505-2E9C-101B-9397-08002B2CF9AE}" pid="7" name="IVID181914D9">
    <vt:lpwstr/>
  </property>
  <property fmtid="{D5CDD505-2E9C-101B-9397-08002B2CF9AE}" pid="8" name="IVID155815FB">
    <vt:lpwstr/>
  </property>
  <property fmtid="{D5CDD505-2E9C-101B-9397-08002B2CF9AE}" pid="9" name="IVIDD091BF0">
    <vt:lpwstr/>
  </property>
  <property fmtid="{D5CDD505-2E9C-101B-9397-08002B2CF9AE}" pid="10" name="IVID344CCFFC">
    <vt:lpwstr/>
  </property>
  <property fmtid="{D5CDD505-2E9C-101B-9397-08002B2CF9AE}" pid="11" name="IVID1A7D12ED">
    <vt:lpwstr/>
  </property>
  <property fmtid="{D5CDD505-2E9C-101B-9397-08002B2CF9AE}" pid="12" name="IVID1B2115FE">
    <vt:lpwstr/>
  </property>
  <property fmtid="{D5CDD505-2E9C-101B-9397-08002B2CF9AE}" pid="13" name="IVID35431BD0">
    <vt:lpwstr/>
  </property>
  <property fmtid="{D5CDD505-2E9C-101B-9397-08002B2CF9AE}" pid="14" name="IVID4637A884">
    <vt:lpwstr/>
  </property>
  <property fmtid="{D5CDD505-2E9C-101B-9397-08002B2CF9AE}" pid="15" name="IVID127C14F5">
    <vt:lpwstr/>
  </property>
  <property fmtid="{D5CDD505-2E9C-101B-9397-08002B2CF9AE}" pid="16" name="IVID1834F0DD">
    <vt:lpwstr/>
  </property>
  <property fmtid="{D5CDD505-2E9C-101B-9397-08002B2CF9AE}" pid="17" name="IVID312119E0">
    <vt:lpwstr/>
  </property>
  <property fmtid="{D5CDD505-2E9C-101B-9397-08002B2CF9AE}" pid="18" name="IVID1C5812DA">
    <vt:lpwstr/>
  </property>
  <property fmtid="{D5CDD505-2E9C-101B-9397-08002B2CF9AE}" pid="19" name="IVID173907ED">
    <vt:lpwstr/>
  </property>
  <property fmtid="{D5CDD505-2E9C-101B-9397-08002B2CF9AE}" pid="20" name="IVID1D3F17E2">
    <vt:lpwstr/>
  </property>
  <property fmtid="{D5CDD505-2E9C-101B-9397-08002B2CF9AE}" pid="21" name="IVID13451200">
    <vt:lpwstr/>
  </property>
  <property fmtid="{D5CDD505-2E9C-101B-9397-08002B2CF9AE}" pid="22" name="IVID121617DE">
    <vt:lpwstr/>
  </property>
  <property fmtid="{D5CDD505-2E9C-101B-9397-08002B2CF9AE}" pid="23" name="IVID13691AF2">
    <vt:lpwstr/>
  </property>
  <property fmtid="{D5CDD505-2E9C-101B-9397-08002B2CF9AE}" pid="24" name="IVID1A3B0AF0">
    <vt:lpwstr/>
  </property>
  <property fmtid="{D5CDD505-2E9C-101B-9397-08002B2CF9AE}" pid="25" name="IVID373F12DB">
    <vt:lpwstr/>
  </property>
  <property fmtid="{D5CDD505-2E9C-101B-9397-08002B2CF9AE}" pid="26" name="IVID274B1CF5">
    <vt:lpwstr/>
  </property>
  <property fmtid="{D5CDD505-2E9C-101B-9397-08002B2CF9AE}" pid="27" name="IVID2B4E17FA">
    <vt:lpwstr/>
  </property>
  <property fmtid="{D5CDD505-2E9C-101B-9397-08002B2CF9AE}" pid="28" name="IVID253D11EF">
    <vt:lpwstr/>
  </property>
  <property fmtid="{D5CDD505-2E9C-101B-9397-08002B2CF9AE}" pid="29" name="IVID102124BA">
    <vt:lpwstr/>
  </property>
  <property fmtid="{D5CDD505-2E9C-101B-9397-08002B2CF9AE}" pid="30" name="IVID3D1509D0">
    <vt:lpwstr/>
  </property>
  <property fmtid="{D5CDD505-2E9C-101B-9397-08002B2CF9AE}" pid="31" name="IVID35641901">
    <vt:lpwstr/>
  </property>
  <property fmtid="{D5CDD505-2E9C-101B-9397-08002B2CF9AE}" pid="32" name="IVID45E1ED9">
    <vt:lpwstr/>
  </property>
  <property fmtid="{D5CDD505-2E9C-101B-9397-08002B2CF9AE}" pid="33" name="IVID324113D1">
    <vt:lpwstr/>
  </property>
  <property fmtid="{D5CDD505-2E9C-101B-9397-08002B2CF9AE}" pid="34" name="IVID1A2D1903">
    <vt:lpwstr/>
  </property>
  <property fmtid="{D5CDD505-2E9C-101B-9397-08002B2CF9AE}" pid="35" name="IVID222F6E42">
    <vt:lpwstr/>
  </property>
  <property fmtid="{D5CDD505-2E9C-101B-9397-08002B2CF9AE}" pid="36" name="IVID137012E9">
    <vt:lpwstr/>
  </property>
  <property fmtid="{D5CDD505-2E9C-101B-9397-08002B2CF9AE}" pid="37" name="IVID17063A1C">
    <vt:lpwstr/>
  </property>
  <property fmtid="{D5CDD505-2E9C-101B-9397-08002B2CF9AE}" pid="38" name="IVID10FD1D6C">
    <vt:lpwstr/>
  </property>
  <property fmtid="{D5CDD505-2E9C-101B-9397-08002B2CF9AE}" pid="39" name="IVIDD310FFB">
    <vt:lpwstr/>
  </property>
  <property fmtid="{D5CDD505-2E9C-101B-9397-08002B2CF9AE}" pid="40" name="IVIDE5716EA">
    <vt:lpwstr/>
  </property>
  <property fmtid="{D5CDD505-2E9C-101B-9397-08002B2CF9AE}" pid="41" name="IVID266907E6">
    <vt:lpwstr/>
  </property>
  <property fmtid="{D5CDD505-2E9C-101B-9397-08002B2CF9AE}" pid="42" name="IVID173E1206">
    <vt:lpwstr/>
  </property>
  <property fmtid="{D5CDD505-2E9C-101B-9397-08002B2CF9AE}" pid="43" name="IVID232310EC">
    <vt:lpwstr/>
  </property>
  <property fmtid="{D5CDD505-2E9C-101B-9397-08002B2CF9AE}" pid="44" name="IVID133D1AE5">
    <vt:lpwstr/>
  </property>
  <property fmtid="{D5CDD505-2E9C-101B-9397-08002B2CF9AE}" pid="45" name="IVIDF6113D9">
    <vt:lpwstr/>
  </property>
  <property fmtid="{D5CDD505-2E9C-101B-9397-08002B2CF9AE}" pid="46" name="IVID307414D1">
    <vt:lpwstr/>
  </property>
  <property fmtid="{D5CDD505-2E9C-101B-9397-08002B2CF9AE}" pid="47" name="IVID344B1400">
    <vt:lpwstr/>
  </property>
  <property fmtid="{D5CDD505-2E9C-101B-9397-08002B2CF9AE}" pid="48" name="IVID135B1DF5">
    <vt:lpwstr/>
  </property>
  <property fmtid="{D5CDD505-2E9C-101B-9397-08002B2CF9AE}" pid="49" name="IVID1A3716D3">
    <vt:lpwstr/>
  </property>
  <property fmtid="{D5CDD505-2E9C-101B-9397-08002B2CF9AE}" pid="50" name="IVIDD1916DB">
    <vt:lpwstr/>
  </property>
  <property fmtid="{D5CDD505-2E9C-101B-9397-08002B2CF9AE}" pid="51" name="IVID11431AF1">
    <vt:lpwstr/>
  </property>
  <property fmtid="{D5CDD505-2E9C-101B-9397-08002B2CF9AE}" pid="52" name="IVID1B2C19F3">
    <vt:lpwstr/>
  </property>
  <property fmtid="{D5CDD505-2E9C-101B-9397-08002B2CF9AE}" pid="53" name="IVIDD5E0FE6">
    <vt:lpwstr/>
  </property>
  <property fmtid="{D5CDD505-2E9C-101B-9397-08002B2CF9AE}" pid="54" name="IVID162D1605">
    <vt:lpwstr/>
  </property>
  <property fmtid="{D5CDD505-2E9C-101B-9397-08002B2CF9AE}" pid="55" name="IVID266F16CF">
    <vt:lpwstr/>
  </property>
  <property fmtid="{D5CDD505-2E9C-101B-9397-08002B2CF9AE}" pid="56" name="IVID2B2C1DF5">
    <vt:lpwstr/>
  </property>
  <property fmtid="{D5CDD505-2E9C-101B-9397-08002B2CF9AE}" pid="57" name="IVIDA2F1202">
    <vt:lpwstr/>
  </property>
  <property fmtid="{D5CDD505-2E9C-101B-9397-08002B2CF9AE}" pid="58" name="IVID65810E2">
    <vt:lpwstr/>
  </property>
  <property fmtid="{D5CDD505-2E9C-101B-9397-08002B2CF9AE}" pid="59" name="IVID2B470BE0">
    <vt:lpwstr/>
  </property>
  <property fmtid="{D5CDD505-2E9C-101B-9397-08002B2CF9AE}" pid="60" name="IVID272F08CF">
    <vt:lpwstr/>
  </property>
  <property fmtid="{D5CDD505-2E9C-101B-9397-08002B2CF9AE}" pid="61" name="IVID1A3517F4">
    <vt:lpwstr/>
  </property>
  <property fmtid="{D5CDD505-2E9C-101B-9397-08002B2CF9AE}" pid="62" name="IVID2B0E1302">
    <vt:lpwstr/>
  </property>
  <property fmtid="{D5CDD505-2E9C-101B-9397-08002B2CF9AE}" pid="63" name="IVID27641707">
    <vt:lpwstr/>
  </property>
  <property fmtid="{D5CDD505-2E9C-101B-9397-08002B2CF9AE}" pid="64" name="IVID193412D2">
    <vt:lpwstr/>
  </property>
  <property fmtid="{D5CDD505-2E9C-101B-9397-08002B2CF9AE}" pid="65" name="IVID304312E4">
    <vt:lpwstr/>
  </property>
  <property fmtid="{D5CDD505-2E9C-101B-9397-08002B2CF9AE}" pid="66" name="IVID1F4C07D1">
    <vt:lpwstr/>
  </property>
  <property fmtid="{D5CDD505-2E9C-101B-9397-08002B2CF9AE}" pid="67" name="IVIDA2712E7">
    <vt:lpwstr/>
  </property>
  <property fmtid="{D5CDD505-2E9C-101B-9397-08002B2CF9AE}" pid="68" name="IVID332613CE">
    <vt:lpwstr/>
  </property>
  <property fmtid="{D5CDD505-2E9C-101B-9397-08002B2CF9AE}" pid="69" name="IVID2F1A12FA">
    <vt:lpwstr/>
  </property>
  <property fmtid="{D5CDD505-2E9C-101B-9397-08002B2CF9AE}" pid="70" name="IVID306310DF">
    <vt:lpwstr/>
  </property>
  <property fmtid="{D5CDD505-2E9C-101B-9397-08002B2CF9AE}" pid="71" name="IVID1D2316E0">
    <vt:lpwstr/>
  </property>
  <property fmtid="{D5CDD505-2E9C-101B-9397-08002B2CF9AE}" pid="72" name="IVID240A1504">
    <vt:lpwstr/>
  </property>
  <property fmtid="{D5CDD505-2E9C-101B-9397-08002B2CF9AE}" pid="73" name="IVID89C16E7F">
    <vt:lpwstr/>
  </property>
  <property fmtid="{D5CDD505-2E9C-101B-9397-08002B2CF9AE}" pid="74" name="IVID332E19D7">
    <vt:lpwstr/>
  </property>
  <property fmtid="{D5CDD505-2E9C-101B-9397-08002B2CF9AE}" pid="75" name="IVID22261800">
    <vt:lpwstr/>
  </property>
  <property fmtid="{D5CDD505-2E9C-101B-9397-08002B2CF9AE}" pid="76" name="IVIDA651509">
    <vt:lpwstr/>
  </property>
  <property fmtid="{D5CDD505-2E9C-101B-9397-08002B2CF9AE}" pid="77" name="IVID3A1412D5">
    <vt:lpwstr/>
  </property>
  <property fmtid="{D5CDD505-2E9C-101B-9397-08002B2CF9AE}" pid="78" name="IVID136B13DA">
    <vt:lpwstr/>
  </property>
  <property fmtid="{D5CDD505-2E9C-101B-9397-08002B2CF9AE}" pid="79" name="IVID8531007">
    <vt:lpwstr/>
  </property>
  <property fmtid="{D5CDD505-2E9C-101B-9397-08002B2CF9AE}" pid="80" name="IVID1F3A13E8">
    <vt:lpwstr/>
  </property>
  <property fmtid="{D5CDD505-2E9C-101B-9397-08002B2CF9AE}" pid="81" name="IVID215109FC">
    <vt:lpwstr/>
  </property>
  <property fmtid="{D5CDD505-2E9C-101B-9397-08002B2CF9AE}" pid="82" name="IVID171C12DF">
    <vt:lpwstr/>
  </property>
  <property fmtid="{D5CDD505-2E9C-101B-9397-08002B2CF9AE}" pid="83" name="IVIDD3318CF">
    <vt:lpwstr/>
  </property>
  <property fmtid="{D5CDD505-2E9C-101B-9397-08002B2CF9AE}" pid="84" name="IVID1D3915FA">
    <vt:lpwstr/>
  </property>
  <property fmtid="{D5CDD505-2E9C-101B-9397-08002B2CF9AE}" pid="85" name="IVID1B2C1B03">
    <vt:lpwstr/>
  </property>
  <property fmtid="{D5CDD505-2E9C-101B-9397-08002B2CF9AE}" pid="86" name="IVID21211CE4">
    <vt:lpwstr/>
  </property>
  <property fmtid="{D5CDD505-2E9C-101B-9397-08002B2CF9AE}" pid="87" name="IVID133B1800">
    <vt:lpwstr/>
  </property>
  <property fmtid="{D5CDD505-2E9C-101B-9397-08002B2CF9AE}" pid="88" name="IVID3C1312F9">
    <vt:lpwstr/>
  </property>
  <property fmtid="{D5CDD505-2E9C-101B-9397-08002B2CF9AE}" pid="89" name="IVID2363170A">
    <vt:lpwstr/>
  </property>
  <property fmtid="{D5CDD505-2E9C-101B-9397-08002B2CF9AE}" pid="90" name="IVID1A3B1808">
    <vt:lpwstr/>
  </property>
  <property fmtid="{D5CDD505-2E9C-101B-9397-08002B2CF9AE}" pid="91" name="IVID386E1102">
    <vt:lpwstr/>
  </property>
  <property fmtid="{D5CDD505-2E9C-101B-9397-08002B2CF9AE}" pid="92" name="IVID21801F05">
    <vt:lpwstr/>
  </property>
  <property fmtid="{D5CDD505-2E9C-101B-9397-08002B2CF9AE}" pid="93" name="IVID19093D7A">
    <vt:lpwstr/>
  </property>
  <property fmtid="{D5CDD505-2E9C-101B-9397-08002B2CF9AE}" pid="94" name="IVID547D9909">
    <vt:lpwstr/>
  </property>
  <property fmtid="{D5CDD505-2E9C-101B-9397-08002B2CF9AE}" pid="95" name="IVID1F2F14D6">
    <vt:lpwstr/>
  </property>
  <property fmtid="{D5CDD505-2E9C-101B-9397-08002B2CF9AE}" pid="96" name="IVID3F5A0FF8">
    <vt:lpwstr/>
  </property>
  <property fmtid="{D5CDD505-2E9C-101B-9397-08002B2CF9AE}" pid="97" name="IVID3E1912DB">
    <vt:lpwstr/>
  </property>
  <property fmtid="{D5CDD505-2E9C-101B-9397-08002B2CF9AE}" pid="98" name="IVID40470DE9">
    <vt:lpwstr/>
  </property>
  <property fmtid="{D5CDD505-2E9C-101B-9397-08002B2CF9AE}" pid="99" name="IVID1EC45E48">
    <vt:lpwstr/>
  </property>
  <property fmtid="{D5CDD505-2E9C-101B-9397-08002B2CF9AE}" pid="100" name="IVID1D5614FC">
    <vt:lpwstr/>
  </property>
  <property fmtid="{D5CDD505-2E9C-101B-9397-08002B2CF9AE}" pid="101" name="IVID3D2819F8">
    <vt:lpwstr/>
  </property>
  <property fmtid="{D5CDD505-2E9C-101B-9397-08002B2CF9AE}" pid="102" name="IVID2A3708F4">
    <vt:lpwstr/>
  </property>
  <property fmtid="{D5CDD505-2E9C-101B-9397-08002B2CF9AE}" pid="103" name="IVID345611E2">
    <vt:lpwstr/>
  </property>
  <property fmtid="{D5CDD505-2E9C-101B-9397-08002B2CF9AE}" pid="104" name="IVID101D13E4">
    <vt:lpwstr/>
  </property>
  <property fmtid="{D5CDD505-2E9C-101B-9397-08002B2CF9AE}" pid="105" name="IVID15210FDD">
    <vt:lpwstr/>
  </property>
  <property fmtid="{D5CDD505-2E9C-101B-9397-08002B2CF9AE}" pid="106" name="IVID3C6F14F5">
    <vt:lpwstr/>
  </property>
  <property fmtid="{D5CDD505-2E9C-101B-9397-08002B2CF9AE}" pid="107" name="IVIDB0458106">
    <vt:lpwstr/>
  </property>
  <property fmtid="{D5CDD505-2E9C-101B-9397-08002B2CF9AE}" pid="108" name="IVID40AA86AE">
    <vt:lpwstr/>
  </property>
  <property fmtid="{D5CDD505-2E9C-101B-9397-08002B2CF9AE}" pid="109" name="IVID365E10E8">
    <vt:lpwstr/>
  </property>
  <property fmtid="{D5CDD505-2E9C-101B-9397-08002B2CF9AE}" pid="110" name="IVID42171BE1">
    <vt:lpwstr/>
  </property>
  <property fmtid="{D5CDD505-2E9C-101B-9397-08002B2CF9AE}" pid="111" name="IVID163C14DC">
    <vt:lpwstr/>
  </property>
  <property fmtid="{D5CDD505-2E9C-101B-9397-08002B2CF9AE}" pid="112" name="IVID306510E7">
    <vt:lpwstr/>
  </property>
  <property fmtid="{D5CDD505-2E9C-101B-9397-08002B2CF9AE}" pid="113" name="IVIDD1F15E8">
    <vt:lpwstr/>
  </property>
  <property fmtid="{D5CDD505-2E9C-101B-9397-08002B2CF9AE}" pid="114" name="IVID296A1B01">
    <vt:lpwstr/>
  </property>
  <property fmtid="{D5CDD505-2E9C-101B-9397-08002B2CF9AE}" pid="115" name="IVIDA1F368F9">
    <vt:lpwstr/>
  </property>
  <property fmtid="{D5CDD505-2E9C-101B-9397-08002B2CF9AE}" pid="116" name="IVID12250E05">
    <vt:lpwstr/>
  </property>
  <property fmtid="{D5CDD505-2E9C-101B-9397-08002B2CF9AE}" pid="117" name="IVID13800FE3">
    <vt:lpwstr/>
  </property>
  <property fmtid="{D5CDD505-2E9C-101B-9397-08002B2CF9AE}" pid="118" name="IVID1F3E1A01">
    <vt:lpwstr/>
  </property>
  <property fmtid="{D5CDD505-2E9C-101B-9397-08002B2CF9AE}" pid="119" name="IVID3F1F13D1">
    <vt:lpwstr/>
  </property>
  <property fmtid="{D5CDD505-2E9C-101B-9397-08002B2CF9AE}" pid="120" name="IVID434718F8">
    <vt:lpwstr/>
  </property>
  <property fmtid="{D5CDD505-2E9C-101B-9397-08002B2CF9AE}" pid="121" name="IVID8350FD2">
    <vt:lpwstr/>
  </property>
  <property fmtid="{D5CDD505-2E9C-101B-9397-08002B2CF9AE}" pid="122" name="IVID3D5013E8">
    <vt:lpwstr/>
  </property>
  <property fmtid="{D5CDD505-2E9C-101B-9397-08002B2CF9AE}" pid="123" name="IVID3A5C15EF">
    <vt:lpwstr/>
  </property>
  <property fmtid="{D5CDD505-2E9C-101B-9397-08002B2CF9AE}" pid="124" name="IVID364A13E9">
    <vt:lpwstr/>
  </property>
  <property fmtid="{D5CDD505-2E9C-101B-9397-08002B2CF9AE}" pid="125" name="IVID41113E3">
    <vt:lpwstr/>
  </property>
  <property fmtid="{D5CDD505-2E9C-101B-9397-08002B2CF9AE}" pid="126" name="IVID223719DE">
    <vt:lpwstr/>
  </property>
  <property fmtid="{D5CDD505-2E9C-101B-9397-08002B2CF9AE}" pid="127" name="IVIDC2914FC">
    <vt:lpwstr/>
  </property>
  <property fmtid="{D5CDD505-2E9C-101B-9397-08002B2CF9AE}" pid="128" name="IVIDF5C12E2">
    <vt:lpwstr/>
  </property>
  <property fmtid="{D5CDD505-2E9C-101B-9397-08002B2CF9AE}" pid="129" name="IVID245812D6">
    <vt:lpwstr/>
  </property>
  <property fmtid="{D5CDD505-2E9C-101B-9397-08002B2CF9AE}" pid="130" name="IVID40471DF4">
    <vt:lpwstr/>
  </property>
  <property fmtid="{D5CDD505-2E9C-101B-9397-08002B2CF9AE}" pid="131" name="IVID1A4912D0">
    <vt:lpwstr/>
  </property>
  <property fmtid="{D5CDD505-2E9C-101B-9397-08002B2CF9AE}" pid="132" name="IVID1A691902">
    <vt:lpwstr/>
  </property>
  <property fmtid="{D5CDD505-2E9C-101B-9397-08002B2CF9AE}" pid="133" name="IVID22268B23">
    <vt:lpwstr/>
  </property>
  <property fmtid="{D5CDD505-2E9C-101B-9397-08002B2CF9AE}" pid="134" name="IVID343314FE">
    <vt:lpwstr/>
  </property>
  <property fmtid="{D5CDD505-2E9C-101B-9397-08002B2CF9AE}" pid="135" name="IVID9671804">
    <vt:lpwstr/>
  </property>
  <property fmtid="{D5CDD505-2E9C-101B-9397-08002B2CF9AE}" pid="136" name="IVID382814E3">
    <vt:lpwstr/>
  </property>
  <property fmtid="{D5CDD505-2E9C-101B-9397-08002B2CF9AE}" pid="137" name="IVID28561105">
    <vt:lpwstr/>
  </property>
</Properties>
</file>