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<sst xmlns="http://schemas.openxmlformats.org/spreadsheetml/2006/main" count="798" uniqueCount="313">
  <si>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</si>
  <si>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</si>
  <si>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</si>
  <si>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</si>
  <si>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</si>
  <si>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</si>
  <si>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</si>
  <si>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</si>
  <si>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</si>
  <si>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</si>
  <si>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</si>
  <si>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</si>
  <si>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 xml:space="preserve">w tym z tytułu dotacji i środków na finansowanie wydatków na realizację zadań finansowanych z udziałem środków, o których mowa w art. 5 ust. 1 pkt 2 i 3 
</t>
  </si>
  <si>
    <t>01005</t>
  </si>
  <si>
    <t>0,00</t>
  </si>
  <si>
    <t>0970</t>
  </si>
  <si>
    <t>Wpływy z różnych dochodów</t>
  </si>
  <si>
    <t>700</t>
  </si>
  <si>
    <t>Oświata i wychowanie</t>
  </si>
  <si>
    <t>Pozostała działalność</t>
  </si>
  <si>
    <t>852</t>
  </si>
  <si>
    <t>Pomoc społeczna</t>
  </si>
  <si>
    <t>85202</t>
  </si>
  <si>
    <t>Domy pomocy społecznej</t>
  </si>
  <si>
    <t>853</t>
  </si>
  <si>
    <t>Pozostałe zadania w zakresie polityki społecznej</t>
  </si>
  <si>
    <t>Rehabilitacja zawodowa i społeczna osób niepełnosprawnych</t>
  </si>
  <si>
    <t>854</t>
  </si>
  <si>
    <t>Edukacyjna opieka wychowawcza</t>
  </si>
  <si>
    <t>85403</t>
  </si>
  <si>
    <t>Specjalne ośrodki szkolno-wychowawcze</t>
  </si>
  <si>
    <t>razem:</t>
  </si>
  <si>
    <t>majątkowe</t>
  </si>
  <si>
    <t>Ogółem:</t>
  </si>
  <si>
    <t>Wydatki razem:</t>
  </si>
  <si>
    <t>Licea ogólnokształcące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</si>
  <si>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</si>
  <si>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</si>
  <si>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</si>
  <si>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</si>
  <si>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</si>
  <si>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</si>
  <si>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</si>
  <si>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</si>
  <si>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</si>
  <si>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</si>
  <si>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</si>
  <si>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</si>
  <si>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</si>
  <si>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</si>
  <si>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</si>
  <si>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</si>
  <si>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</si>
  <si>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</si>
  <si>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</si>
  <si>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</si>
  <si>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Dotacje ogółem</t>
  </si>
  <si>
    <t>w  złotych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</si>
  <si>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</si>
  <si>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</si>
  <si>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</si>
  <si>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</si>
  <si>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</si>
  <si>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</si>
  <si>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</si>
  <si>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</si>
  <si>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</si>
  <si>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</si>
  <si>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I. Dotacje dla jednostek sektora finansów publicznych</t>
  </si>
  <si>
    <t>Kwota dotacji</t>
  </si>
  <si>
    <t>Zakres</t>
  </si>
  <si>
    <t>Nazwa jednostki otrzymującej dotacje</t>
  </si>
  <si>
    <t>Starostwo Powiatowe w Opatowie</t>
  </si>
  <si>
    <t>Zespół Szkół w Ożarowie</t>
  </si>
  <si>
    <t>Jednostka org. realizująca zadanie lub koordynująca program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</si>
  <si>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</si>
  <si>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</si>
  <si>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</si>
  <si>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</si>
  <si>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Zespół Szkół Nr 2 w Opatowie</t>
  </si>
  <si>
    <t>Zespół Szkół Nr 1 w Opatowie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</si>
  <si>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</si>
  <si>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</si>
  <si>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</si>
  <si>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</si>
  <si>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</si>
  <si>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</si>
  <si>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</si>
  <si>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</si>
  <si>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</si>
  <si>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</si>
  <si>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</si>
  <si>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</si>
  <si>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</si>
  <si>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</si>
  <si>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</si>
  <si>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</si>
  <si>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</si>
  <si>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</si>
  <si>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</si>
  <si>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</si>
  <si>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</si>
  <si>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</si>
  <si>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</si>
  <si>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II. Dotacje dla jednostek spoza sektora finansów publicznych</t>
  </si>
  <si>
    <t xml:space="preserve">A. 
B.
C. 
D. </t>
  </si>
  <si>
    <t>(* kol 2 do wykorzystania fakultatywnego)</t>
  </si>
  <si>
    <t>Dzienny Dom ,,Senior - WIGOR'' w Opatowie</t>
  </si>
  <si>
    <t>Projekt ,,Trasy rowerowe w Polsce Wschodniej - województwo świętokrzyskie" - utrzymanie trwałości projektu (2016-2020)</t>
  </si>
  <si>
    <t>Realizacja zadań w ramach nieodpłatnej pomocy prawnej</t>
  </si>
  <si>
    <t>10.</t>
  </si>
  <si>
    <t>13.</t>
  </si>
  <si>
    <t>14.</t>
  </si>
  <si>
    <t>Organizacja pożytku publicznego</t>
  </si>
  <si>
    <t>Projekt ,,e-Geodezja - cyfrowy zasób geodezyjny powiatów: Sandomierskiego, Opatowskiego i Staszowskiego'' (2018-2020)</t>
  </si>
  <si>
    <t>12.</t>
  </si>
  <si>
    <t>11.</t>
  </si>
  <si>
    <t xml:space="preserve">A.  
B.
C.
D. </t>
  </si>
  <si>
    <t>15.</t>
  </si>
  <si>
    <t>801</t>
  </si>
  <si>
    <t>85311</t>
  </si>
  <si>
    <t>Technika</t>
  </si>
  <si>
    <t>Program kompleksowego wsparcia rodzin ,,Za życiem'' (2017-2021)</t>
  </si>
  <si>
    <t>Projekt ,,Innowacyjna edukacja - nowe możliwości zawodowe'' (2018-2020)</t>
  </si>
  <si>
    <t>Powiatowy Urząd Pracy w Opatowie</t>
  </si>
  <si>
    <t>Budowa obiektu sportowo - rekreacyjnego na terenie miejscowości Zwola -  utrzymanie trwałości projektu (2019 - 2025)</t>
  </si>
  <si>
    <t>Pomoc finansowa dla Gminy Iwaniska na realizację zadania pn. ,,Budowa targowiska wiejskiego wraz z budynkiem handlowo – gastronomicznym z sanitariatami i przynależną infrastrukturą techniczną w miejscowości Iwaniska'' (2019-2020)</t>
  </si>
  <si>
    <t>Gmina Iwaniska</t>
  </si>
  <si>
    <t>Pomoc finansowa udzielona na budowę targowiska wiejskiego wraz z budynkiem handlowo – gastronomicznym z sanitariatami i przynależną infrastrukturą techniczną w miejscowości Iwaniska</t>
  </si>
  <si>
    <t>Powiat Sandomierz (WTZ Piotrowice i Śmiechowice)</t>
  </si>
  <si>
    <t xml:space="preserve">A. 54 000,00     
B.
C.
D. </t>
  </si>
  <si>
    <t>Projekt "e-świętokrzyskie Budowa systemu informacji przestrzennej Województwa Świętokrzyskiego" - utrzymanie trwałości projektu (2019-2020)</t>
  </si>
  <si>
    <t>Projekt ,,e-świętokrzyskie rozbudowa infrastruktury informatycznej JST" - utrzymanie trwałości projektu (2018-2021)</t>
  </si>
  <si>
    <t>Z tego:</t>
  </si>
  <si>
    <t>obsługa długu</t>
  </si>
  <si>
    <t>Wniesienie wkładów do spółek prawa handlowego</t>
  </si>
  <si>
    <t/>
  </si>
  <si>
    <t>80115</t>
  </si>
  <si>
    <t>80120</t>
  </si>
  <si>
    <t>Limity wydatków na wieloletnie przedsięwzięcia planowane do poniesienia w 2020 roku</t>
  </si>
  <si>
    <t>rok budżetowy 2020 (8+9+10+11)</t>
  </si>
  <si>
    <t>Dotacje celowe w 2020 roku</t>
  </si>
  <si>
    <t>Zadania inwestycyjne roczne w 2020 r.</t>
  </si>
  <si>
    <t>rok budżetowy 2020 (7+8+9+10)</t>
  </si>
  <si>
    <t>Projekt ,,Innowacyjna edukacja - nowe możliwości zawodowe'' (2019-2020)</t>
  </si>
  <si>
    <t>Dochody budżetu powiatu na 2020 rok</t>
  </si>
  <si>
    <t>Specjalny Ośrodek Szkolno - Wychowawczy - Centrum Autyzmu i Całościowych Zaburzeń Rozwojowych w Niemienicach</t>
  </si>
  <si>
    <t>Specjalny Ośrodek Szkolno - Wychowawczy w Dębnie</t>
  </si>
  <si>
    <t>Przebudowa budynku internatu przy SOSW w Dębnie</t>
  </si>
  <si>
    <t>Dochody i wydatki związane z realizacją zadań z zakresu administracji rządowej i innych zadań zleconych odrębnymi ustawami w  2020 r.</t>
  </si>
  <si>
    <t>Wydatki
na 2020 r.</t>
  </si>
  <si>
    <t>Zakup i montaż klimatyzatorów w pomieszczeniach PUP w Opatowie</t>
  </si>
  <si>
    <t>Zakup samochodu służbowego na potrzeby WTZ przy DPS w Sobowie</t>
  </si>
  <si>
    <t xml:space="preserve">A.
B.
C. 
D. 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</si>
  <si>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</si>
  <si>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Przebudowa obiektu mostowego o nr ewid. (JNI) 30000631 zlokalizowanego w m. Baćkowice w km 0+709 w ciągu DP nr 0716T Baćkowice - Baranówek - Zaldów - Iwaniska</t>
  </si>
  <si>
    <t>Przebudowa drogi powiatowej nr 0737T Gołębiów – Usarzów – Zdanów – Jugoszów – Krobielice – Nasławice w m. Gołębiów w km 0+000 – 0+853 odc. dł. 0, 853 km</t>
  </si>
  <si>
    <t>Wydatki budżetu powiatu na 2020 rok</t>
  </si>
  <si>
    <t>16.</t>
  </si>
  <si>
    <t>Zakup samochodu do przewozu osób niepełnosprawnych</t>
  </si>
  <si>
    <t>Dom Pomocy Społecznej w Sobowie</t>
  </si>
  <si>
    <t xml:space="preserve">A.      
B. 
C.
D. </t>
  </si>
  <si>
    <t>Program wieloletni ,,Senior - Wigor'' na lata 2015 - 2020 (2015 - 2020)</t>
  </si>
  <si>
    <t xml:space="preserve">A. 64 800,00    
B.
C.
D. </t>
  </si>
  <si>
    <t>Dzienny Dom ,,Senior+'' w Stodołach-Koloniach</t>
  </si>
  <si>
    <t>Program wieloletni ,,SENIOR+'' na lata 2015 - 2020 - Dzienny Dom Senior+ w Stodołach - Koloniach (2018 - 2022)</t>
  </si>
  <si>
    <t>Program wieloletni ,,SENIOR+'' na lata 2015 - 2020 - Klub Senior+ w Ożarowie (2018 - 2022)</t>
  </si>
  <si>
    <t>Klub ,,Senior+'' w Ożarowie</t>
  </si>
  <si>
    <t xml:space="preserve">A. 76 800,00    
B.
C.
D. </t>
  </si>
  <si>
    <t>Projekt ,,Czas na profesjonalistów - podniesienie jakości kształcenia zawodowego w Powiecie Opatowskim’' (2019-2021)</t>
  </si>
  <si>
    <t>Szpital Św. Leona Sp. z o.o. z siedzibą w Opatowie</t>
  </si>
  <si>
    <t>Zakup ambulansu sanitarnego typu A na potrzeby podmiotu leczniczego</t>
  </si>
  <si>
    <t>2 434 215,00</t>
  </si>
  <si>
    <t>wypłaty z tytułu poręczeń i gwarancji</t>
  </si>
  <si>
    <t>Zakup samochodu służbowego</t>
  </si>
  <si>
    <t>Wykonanie klimatyzacji w sali konferencyjnej SP w Opatowie</t>
  </si>
  <si>
    <t>Zakup urządzeń wielofunkcyjnych, komputerów oraz wymiana serwera głównego i urządzeń podtrzymania zasilania</t>
  </si>
  <si>
    <t>Wykonanie dokumentacji projektowej termomodernizacji budynków DPS w Czachowie</t>
  </si>
  <si>
    <t>Przebudowa dróg wewnętrznych na terenie Zespołu Szkół Nr 1 w Opatowie</t>
  </si>
  <si>
    <t>Modernizacja oczyszczalni przy SOSW w Sulejowie</t>
  </si>
  <si>
    <t>Opracowanie dokumentacji, zakup i instalacja pawilonu gastronomicznego na potrzeby działalności PCKTiR w Opatowie</t>
  </si>
  <si>
    <t>17.</t>
  </si>
  <si>
    <t>18.</t>
  </si>
  <si>
    <t>19.</t>
  </si>
  <si>
    <t>20.</t>
  </si>
  <si>
    <t>Zakup samochodu ciężarowego 2 lub 3 osiowego</t>
  </si>
  <si>
    <t>Zakup zamiatarki</t>
  </si>
  <si>
    <t xml:space="preserve">A. 93 600,00     
B.
C.
D. </t>
  </si>
  <si>
    <t>Zakup posypywarki (piaskarki) do ciągnika</t>
  </si>
  <si>
    <t>Wykonanie klimatyzacji w pomieszczeniach biurowych DPS w Sobowie oraz pomieszczeniach WTZ - budynek nr 5 DPS w Sobowie</t>
  </si>
  <si>
    <t>Wymiana dachu na budynku użytkowym przy ZS Nr 2 w Opatowie</t>
  </si>
  <si>
    <t>Dostosowanie pomieszczeń higieniczno - sanitarnych dla potrzeb niepełnosprawnych wychowanków SOSW w Niemienicach</t>
  </si>
  <si>
    <t>Specjalny Ośrodek Szkolno - Wychowawczy w Sulejowie</t>
  </si>
  <si>
    <t xml:space="preserve">A. 125 767,00     
B.
C.
D. </t>
  </si>
  <si>
    <t>Rozbudowa oraz przebudowa istniejącego budynku mieszkalnego jednorodzinnego wraz ze zmianą sposobu użytkowania na budynek placówki opiekuńczo - wychowawczej</t>
  </si>
  <si>
    <t>Przebudowa budynku internatu w Zespole Szkół Nr 1 w Opatowie (2019 - 2020)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</si>
  <si>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</si>
  <si>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</si>
  <si>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</si>
  <si>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</si>
  <si>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</si>
  <si>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</si>
  <si>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</si>
  <si>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</si>
  <si>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</si>
  <si>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</si>
  <si>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</si>
  <si>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</si>
  <si>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</si>
  <si>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</si>
  <si>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</si>
  <si>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</si>
  <si>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</si>
  <si>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</si>
  <si>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</si>
  <si>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</si>
  <si>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</si>
  <si>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</si>
  <si>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</si>
  <si>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</si>
  <si>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</si>
  <si>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>1 998 588,55</t>
  </si>
  <si>
    <t>4 432 803,55</t>
  </si>
  <si>
    <t>21.</t>
  </si>
  <si>
    <t>Dom Pomocy Społecznej w Zochcinku</t>
  </si>
  <si>
    <t>Opracowanie dwóch dokumentacji Projektu architektoniczno - budowlanego i technologicznego z przedmiarem robót na budowę Tężni solankowej i Groty solnej na terenie Domu Pomocy Społecznej w Zochcinku</t>
  </si>
  <si>
    <t>Opracowanie dokumentacji projektowej w celu realizacji zadania ,,Przebudowa oraz rozbudowa istniejącego budynku użytkowego przy ul. Sempołowskiej 3 o platformę dla osób niepełnosprawnych''</t>
  </si>
  <si>
    <t>Zakup nieruchomości położonych w obrębie Włostów, Gm. Lipnik - działki o nr ewid. 40/56 i 40/119 oraz nabycie prawa własności lokali w działce nr 40/120 wraz z udziałem w powierzchni</t>
  </si>
  <si>
    <t>754</t>
  </si>
  <si>
    <t>Bezpieczeństwo publiczne i ochrona przeciwpożarowa</t>
  </si>
  <si>
    <t>4 460 832,00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</si>
  <si>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</si>
  <si>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</si>
  <si>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</si>
  <si>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</si>
  <si>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100 000,00</t>
  </si>
  <si>
    <t>22 715 992,00</t>
  </si>
  <si>
    <t>22 432 723,00</t>
  </si>
  <si>
    <t>0830</t>
  </si>
  <si>
    <t>Wpływy z usług</t>
  </si>
  <si>
    <t>17 006 010,00</t>
  </si>
  <si>
    <t>14 694,00</t>
  </si>
  <si>
    <t>774 508,00</t>
  </si>
  <si>
    <t>169 280,00</t>
  </si>
  <si>
    <t>161 924,00</t>
  </si>
  <si>
    <t>86 224,00</t>
  </si>
  <si>
    <t>97 132 589,55</t>
  </si>
  <si>
    <t>99 566 804,55</t>
  </si>
  <si>
    <t>22.</t>
  </si>
  <si>
    <t>23.</t>
  </si>
  <si>
    <t>24.</t>
  </si>
  <si>
    <t>Dochody i wydatki związane z realizacją zadań z zakresu administracji rządowej realizowanych na podstawie porozumień z organami administracji rządowej w 2020 r.</t>
  </si>
  <si>
    <t>750</t>
  </si>
  <si>
    <t>Administracja publiczna</t>
  </si>
  <si>
    <t>75045</t>
  </si>
  <si>
    <t>Kwalifikacja wojskowa</t>
  </si>
  <si>
    <t>Utwardzenie terenu pod parkingi dla samochodów osobowych</t>
  </si>
  <si>
    <t>Dom Pomocy Społecznej w Czachowie</t>
  </si>
  <si>
    <t>Objęcie udziałów Szpital św. Leona Sp. z o.o. w Opatowie</t>
  </si>
  <si>
    <t xml:space="preserve">A. 388 169,00 
B.
C.
D. </t>
  </si>
  <si>
    <t>3 224,00</t>
  </si>
  <si>
    <t>4 464 056,00</t>
  </si>
  <si>
    <t>977 438,55</t>
  </si>
  <si>
    <t>14 673,00</t>
  </si>
  <si>
    <t>992 111,55</t>
  </si>
  <si>
    <t>883 838,55</t>
  </si>
  <si>
    <t>114 300,00</t>
  </si>
  <si>
    <t>22 830 292,00</t>
  </si>
  <si>
    <t>22 547 023,00</t>
  </si>
  <si>
    <t>70 000,00</t>
  </si>
  <si>
    <t>17 076 010,00</t>
  </si>
  <si>
    <t>44 300,00</t>
  </si>
  <si>
    <t>465 811,00</t>
  </si>
  <si>
    <t>1 240 319,00</t>
  </si>
  <si>
    <t>7 311,00</t>
  </si>
  <si>
    <t>176 591,00</t>
  </si>
  <si>
    <t>22 005,00</t>
  </si>
  <si>
    <t>85333</t>
  </si>
  <si>
    <t>Powiatowe urzędy pracy</t>
  </si>
  <si>
    <t>458 500,00</t>
  </si>
  <si>
    <t>558 500,00</t>
  </si>
  <si>
    <t>2690</t>
  </si>
  <si>
    <t>Środki z Funduszu Pracy otrzymane na realizację zadań wynikających z odrębnych ustaw</t>
  </si>
  <si>
    <t>14 769,00</t>
  </si>
  <si>
    <t>176 693,00</t>
  </si>
  <si>
    <t>100 993,00</t>
  </si>
  <si>
    <t>612 777,00</t>
  </si>
  <si>
    <t>97 745 366,55</t>
  </si>
  <si>
    <t>388 169,00</t>
  </si>
  <si>
    <t>85410</t>
  </si>
  <si>
    <t>Internaty i bursy szkolne</t>
  </si>
  <si>
    <t>6430</t>
  </si>
  <si>
    <t>Dotacje celowe otrzymane z budżetu państwa na realizację inwestycji i zakupów inwestycyjnych własnych powiatu</t>
  </si>
  <si>
    <t>2 822 384,00</t>
  </si>
  <si>
    <t>1 000 946,00</t>
  </si>
  <si>
    <t>100 567 750,55</t>
  </si>
  <si>
    <t>75019</t>
  </si>
  <si>
    <t>Rady powiatów</t>
  </si>
  <si>
    <t>80151</t>
  </si>
  <si>
    <t>Kwalifikacyjne kursy zawodowe</t>
  </si>
  <si>
    <t>80195</t>
  </si>
  <si>
    <t>851</t>
  </si>
  <si>
    <t>Ochrona zdrowia</t>
  </si>
  <si>
    <t>85111</t>
  </si>
  <si>
    <t>Szpitale ogólne</t>
  </si>
  <si>
    <t>85195</t>
  </si>
  <si>
    <t>85395</t>
  </si>
  <si>
    <t>25.</t>
  </si>
  <si>
    <t>26.</t>
  </si>
  <si>
    <t>27.</t>
  </si>
  <si>
    <t>Załącznik Nr 1                                                                                                          do uchwały Rady Powiatu w Opatowie Nr XXII.18.2020                                                                                z dnia 20 marca 2020 r.</t>
  </si>
  <si>
    <t>Załącznik Nr 2                                                                                                      do uchwały Rady Powiatu w Opatowie Nr XXII.18.2020                                                z dnia 20 marca 2020 r.</t>
  </si>
  <si>
    <t>Załącznik Nr 3                                                                                                       do uchwały Rady Powiatu w Opatowie Nr XXII.18.2020                                                                                        z dnia 20 marca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</si>
</sst>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8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6"/>
      <name val="Arial CE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14"/>
      <name val="Arial CE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7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14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5"/>
      <name val="Arial CE"/>
      <family val="2"/>
    </font>
    <font>
      <b/>
      <sz val="12"/>
      <color indexed="8"/>
      <name val="Arial"/>
      <family val="2"/>
    </font>
    <font>
      <sz val="14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3" fillId="32" borderId="0" applyNumberFormat="0" applyBorder="0" applyAlignment="0" applyProtection="0"/>
  </cellStyleXfs>
  <cellXfs count="2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41" fontId="5" fillId="0" borderId="0" xfId="51" applyNumberFormat="1" applyFont="1" applyBorder="1">
      <alignment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0" fontId="84" fillId="0" borderId="0" xfId="51" applyFont="1">
      <alignment/>
      <protection/>
    </xf>
    <xf numFmtId="0" fontId="7" fillId="0" borderId="0" xfId="51" applyFont="1" applyAlignment="1">
      <alignment vertical="center" wrapText="1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vertical="center"/>
      <protection/>
    </xf>
    <xf numFmtId="0" fontId="9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1" fillId="33" borderId="0" xfId="50" applyNumberFormat="1" applyFont="1" applyFill="1" applyAlignment="1" applyProtection="1">
      <alignment horizontal="center" vertical="center" wrapText="1"/>
      <protection locked="0"/>
    </xf>
    <xf numFmtId="0" fontId="4" fillId="34" borderId="0" xfId="51" applyFont="1" applyFill="1">
      <alignment/>
      <protection/>
    </xf>
    <xf numFmtId="41" fontId="4" fillId="0" borderId="0" xfId="51" applyNumberFormat="1" applyFont="1" applyAlignment="1">
      <alignment vertical="center"/>
      <protection/>
    </xf>
    <xf numFmtId="0" fontId="84" fillId="0" borderId="0" xfId="51" applyFont="1" applyAlignment="1">
      <alignment vertical="center"/>
      <protection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1" applyFont="1" applyBorder="1" applyAlignment="1">
      <alignment vertical="center" wrapText="1"/>
      <protection/>
    </xf>
    <xf numFmtId="0" fontId="11" fillId="34" borderId="11" xfId="51" applyFont="1" applyFill="1" applyBorder="1" applyAlignment="1">
      <alignment horizontal="center" vertical="center" wrapText="1"/>
      <protection/>
    </xf>
    <xf numFmtId="43" fontId="11" fillId="34" borderId="11" xfId="51" applyNumberFormat="1" applyFont="1" applyFill="1" applyBorder="1" applyAlignment="1">
      <alignment horizontal="center" vertical="center" wrapText="1"/>
      <protection/>
    </xf>
    <xf numFmtId="49" fontId="11" fillId="34" borderId="11" xfId="51" applyNumberFormat="1" applyFont="1" applyFill="1" applyBorder="1" applyAlignment="1">
      <alignment vertical="center" wrapText="1"/>
      <protection/>
    </xf>
    <xf numFmtId="0" fontId="11" fillId="34" borderId="11" xfId="51" applyFont="1" applyFill="1" applyBorder="1" applyAlignment="1">
      <alignment vertical="center" wrapText="1"/>
      <protection/>
    </xf>
    <xf numFmtId="0" fontId="5" fillId="34" borderId="11" xfId="51" applyFont="1" applyFill="1" applyBorder="1" applyAlignment="1">
      <alignment horizontal="center" vertical="center"/>
      <protection/>
    </xf>
    <xf numFmtId="0" fontId="5" fillId="34" borderId="11" xfId="51" applyFont="1" applyFill="1" applyBorder="1" applyAlignment="1">
      <alignment vertical="center" wrapText="1"/>
      <protection/>
    </xf>
    <xf numFmtId="43" fontId="15" fillId="34" borderId="11" xfId="51" applyNumberFormat="1" applyFont="1" applyFill="1" applyBorder="1" applyAlignment="1">
      <alignment horizontal="center" vertical="center" wrapText="1"/>
      <protection/>
    </xf>
    <xf numFmtId="0" fontId="16" fillId="34" borderId="11" xfId="51" applyFont="1" applyFill="1" applyBorder="1" applyAlignment="1">
      <alignment vertical="center" wrapText="1"/>
      <protection/>
    </xf>
    <xf numFmtId="49" fontId="16" fillId="34" borderId="11" xfId="51" applyNumberFormat="1" applyFont="1" applyFill="1" applyBorder="1" applyAlignment="1">
      <alignment horizontal="center" vertical="center" wrapText="1"/>
      <protection/>
    </xf>
    <xf numFmtId="3" fontId="5" fillId="0" borderId="0" xfId="51" applyNumberFormat="1" applyFont="1" applyBorder="1" applyAlignment="1">
      <alignment vertical="center" wrapText="1"/>
      <protection/>
    </xf>
    <xf numFmtId="41" fontId="5" fillId="34" borderId="11" xfId="51" applyNumberFormat="1" applyFont="1" applyFill="1" applyBorder="1" applyAlignment="1">
      <alignment vertical="center"/>
      <protection/>
    </xf>
    <xf numFmtId="41" fontId="5" fillId="34" borderId="11" xfId="51" applyNumberFormat="1" applyFont="1" applyFill="1" applyBorder="1" applyAlignment="1">
      <alignment vertical="center" wrapText="1"/>
      <protection/>
    </xf>
    <xf numFmtId="0" fontId="4" fillId="34" borderId="0" xfId="5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18" fillId="34" borderId="11" xfId="51" applyNumberFormat="1" applyFont="1" applyFill="1" applyBorder="1" applyAlignment="1">
      <alignment vertical="center" wrapText="1"/>
      <protection/>
    </xf>
    <xf numFmtId="41" fontId="10" fillId="34" borderId="11" xfId="51" applyNumberFormat="1" applyFont="1" applyFill="1" applyBorder="1" applyAlignment="1">
      <alignment vertical="center"/>
      <protection/>
    </xf>
    <xf numFmtId="41" fontId="18" fillId="34" borderId="11" xfId="51" applyNumberFormat="1" applyFont="1" applyFill="1" applyBorder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0" fontId="20" fillId="34" borderId="11" xfId="51" applyFont="1" applyFill="1" applyBorder="1" applyAlignment="1">
      <alignment horizontal="center" vertical="center"/>
      <protection/>
    </xf>
    <xf numFmtId="0" fontId="5" fillId="34" borderId="0" xfId="51" applyFont="1" applyFill="1" applyAlignment="1">
      <alignment horizontal="right" vertical="center"/>
      <protection/>
    </xf>
    <xf numFmtId="0" fontId="15" fillId="34" borderId="12" xfId="51" applyFont="1" applyFill="1" applyBorder="1" applyAlignment="1">
      <alignment horizontal="center" vertical="center" wrapText="1"/>
      <protection/>
    </xf>
    <xf numFmtId="0" fontId="20" fillId="34" borderId="11" xfId="51" applyFont="1" applyFill="1" applyBorder="1" applyAlignment="1">
      <alignment horizontal="center" vertical="center"/>
      <protection/>
    </xf>
    <xf numFmtId="0" fontId="22" fillId="0" borderId="0" xfId="51" applyFont="1" applyAlignment="1">
      <alignment horizontal="center"/>
      <protection/>
    </xf>
    <xf numFmtId="0" fontId="23" fillId="0" borderId="13" xfId="51" applyFont="1" applyFill="1" applyBorder="1" applyAlignment="1">
      <alignment horizontal="center" vertical="center" wrapText="1"/>
      <protection/>
    </xf>
    <xf numFmtId="49" fontId="10" fillId="34" borderId="11" xfId="51" applyNumberFormat="1" applyFont="1" applyFill="1" applyBorder="1" applyAlignment="1">
      <alignment horizontal="center" vertical="center" wrapText="1"/>
      <protection/>
    </xf>
    <xf numFmtId="0" fontId="18" fillId="34" borderId="11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/>
      <protection/>
    </xf>
    <xf numFmtId="0" fontId="23" fillId="0" borderId="12" xfId="51" applyFont="1" applyFill="1" applyBorder="1" applyAlignment="1">
      <alignment horizontal="center" vertical="center" wrapText="1"/>
      <protection/>
    </xf>
    <xf numFmtId="0" fontId="23" fillId="0" borderId="11" xfId="51" applyFont="1" applyFill="1" applyBorder="1" applyAlignment="1">
      <alignment horizontal="center" vertical="center" wrapText="1"/>
      <protection/>
    </xf>
    <xf numFmtId="0" fontId="19" fillId="0" borderId="14" xfId="51" applyFont="1" applyFill="1" applyBorder="1" applyAlignment="1">
      <alignment horizontal="center" vertical="center" wrapText="1"/>
      <protection/>
    </xf>
    <xf numFmtId="49" fontId="25" fillId="34" borderId="11" xfId="51" applyNumberFormat="1" applyFont="1" applyFill="1" applyBorder="1" applyAlignment="1">
      <alignment horizontal="center" vertical="center" wrapText="1"/>
      <protection/>
    </xf>
    <xf numFmtId="49" fontId="26" fillId="34" borderId="11" xfId="51" applyNumberFormat="1" applyFont="1" applyFill="1" applyBorder="1" applyAlignment="1">
      <alignment horizontal="center" vertical="center" wrapText="1"/>
      <protection/>
    </xf>
    <xf numFmtId="0" fontId="18" fillId="34" borderId="11" xfId="51" applyFont="1" applyFill="1" applyBorder="1" applyAlignment="1">
      <alignment horizontal="center" vertical="center"/>
      <protection/>
    </xf>
    <xf numFmtId="49" fontId="9" fillId="34" borderId="11" xfId="51" applyNumberFormat="1" applyFont="1" applyFill="1" applyBorder="1" applyAlignment="1">
      <alignment horizontal="center" vertical="center" wrapText="1"/>
      <protection/>
    </xf>
    <xf numFmtId="0" fontId="10" fillId="34" borderId="11" xfId="51" applyFont="1" applyFill="1" applyBorder="1" applyAlignment="1">
      <alignment horizontal="center" vertical="center"/>
      <protection/>
    </xf>
    <xf numFmtId="41" fontId="10" fillId="34" borderId="11" xfId="51" applyNumberFormat="1" applyFont="1" applyFill="1" applyBorder="1" applyAlignment="1">
      <alignment vertical="center" wrapText="1"/>
      <protection/>
    </xf>
    <xf numFmtId="0" fontId="25" fillId="34" borderId="11" xfId="51" applyFont="1" applyFill="1" applyBorder="1" applyAlignment="1">
      <alignment horizontal="center" vertical="center" wrapText="1"/>
      <protection/>
    </xf>
    <xf numFmtId="0" fontId="26" fillId="34" borderId="11" xfId="51" applyFont="1" applyFill="1" applyBorder="1" applyAlignment="1">
      <alignment horizontal="center" vertical="center" wrapText="1"/>
      <protection/>
    </xf>
    <xf numFmtId="0" fontId="10" fillId="34" borderId="11" xfId="51" applyFont="1" applyFill="1" applyBorder="1" applyAlignment="1">
      <alignment horizontal="center" vertical="center" wrapText="1"/>
      <protection/>
    </xf>
    <xf numFmtId="49" fontId="18" fillId="34" borderId="11" xfId="51" applyNumberFormat="1" applyFont="1" applyFill="1" applyBorder="1" applyAlignment="1">
      <alignment horizontal="center" vertical="center" wrapText="1"/>
      <protection/>
    </xf>
    <xf numFmtId="41" fontId="18" fillId="0" borderId="11" xfId="51" applyNumberFormat="1" applyFont="1" applyFill="1" applyBorder="1" applyAlignment="1">
      <alignment vertical="center"/>
      <protection/>
    </xf>
    <xf numFmtId="0" fontId="15" fillId="34" borderId="0" xfId="51" applyFont="1" applyFill="1" applyBorder="1" applyAlignment="1">
      <alignment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0" fontId="5" fillId="34" borderId="11" xfId="51" applyFont="1" applyFill="1" applyBorder="1" applyAlignment="1">
      <alignment horizontal="center" vertical="center" wrapText="1"/>
      <protection/>
    </xf>
    <xf numFmtId="0" fontId="1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11" xfId="51" applyNumberFormat="1" applyFont="1" applyFill="1" applyBorder="1" applyAlignment="1">
      <alignment vertical="center" wrapText="1"/>
      <protection/>
    </xf>
    <xf numFmtId="49" fontId="11" fillId="34" borderId="11" xfId="51" applyNumberFormat="1" applyFont="1" applyFill="1" applyBorder="1" applyAlignment="1">
      <alignment horizontal="left" vertical="center" wrapText="1"/>
      <protection/>
    </xf>
    <xf numFmtId="0" fontId="28" fillId="34" borderId="11" xfId="51" applyFont="1" applyFill="1" applyBorder="1" applyAlignment="1">
      <alignment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41" fontId="28" fillId="34" borderId="11" xfId="51" applyNumberFormat="1" applyFont="1" applyFill="1" applyBorder="1" applyAlignment="1">
      <alignment horizontal="left" vertical="center" wrapText="1"/>
      <protection/>
    </xf>
    <xf numFmtId="0" fontId="29" fillId="34" borderId="11" xfId="51" applyFont="1" applyFill="1" applyBorder="1" applyAlignment="1">
      <alignment horizontal="center" vertical="center"/>
      <protection/>
    </xf>
    <xf numFmtId="0" fontId="20" fillId="34" borderId="11" xfId="51" applyFont="1" applyFill="1" applyBorder="1" applyAlignment="1">
      <alignment vertical="center" wrapText="1"/>
      <protection/>
    </xf>
    <xf numFmtId="41" fontId="9" fillId="34" borderId="11" xfId="51" applyNumberFormat="1" applyFont="1" applyFill="1" applyBorder="1" applyAlignment="1">
      <alignment horizontal="center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0" fontId="32" fillId="34" borderId="11" xfId="51" applyFont="1" applyFill="1" applyBorder="1" applyAlignment="1">
      <alignment horizontal="center" vertical="center"/>
      <protection/>
    </xf>
    <xf numFmtId="0" fontId="32" fillId="34" borderId="11" xfId="51" applyFont="1" applyFill="1" applyBorder="1" applyAlignment="1">
      <alignment horizontal="center" vertical="center" wrapText="1"/>
      <protection/>
    </xf>
    <xf numFmtId="41" fontId="13" fillId="34" borderId="15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0" fontId="5" fillId="34" borderId="11" xfId="51" applyFont="1" applyFill="1" applyBorder="1" applyAlignment="1">
      <alignment horizontal="left" vertical="center" wrapText="1"/>
      <protection/>
    </xf>
    <xf numFmtId="41" fontId="4" fillId="34" borderId="11" xfId="51" applyNumberFormat="1" applyFont="1" applyFill="1" applyBorder="1" applyAlignment="1">
      <alignment horizontal="right" vertical="center" wrapText="1"/>
      <protection/>
    </xf>
    <xf numFmtId="3" fontId="8" fillId="34" borderId="15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vertical="center"/>
      <protection/>
    </xf>
    <xf numFmtId="41" fontId="8" fillId="34" borderId="11" xfId="51" applyNumberFormat="1" applyFont="1" applyFill="1" applyBorder="1" applyAlignment="1">
      <alignment horizontal="right" vertical="center" wrapText="1"/>
      <protection/>
    </xf>
    <xf numFmtId="49" fontId="13" fillId="33" borderId="0" xfId="50" applyNumberFormat="1" applyFont="1" applyFill="1" applyAlignment="1" applyProtection="1">
      <alignment horizontal="center" vertical="center" wrapText="1"/>
      <protection locked="0"/>
    </xf>
    <xf numFmtId="0" fontId="15" fillId="34" borderId="11" xfId="51" applyFont="1" applyFill="1" applyBorder="1" applyAlignment="1">
      <alignment vertical="center" wrapText="1"/>
      <protection/>
    </xf>
    <xf numFmtId="0" fontId="15" fillId="34" borderId="11" xfId="51" applyFont="1" applyFill="1" applyBorder="1" applyAlignment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1" fontId="20" fillId="34" borderId="11" xfId="51" applyNumberFormat="1" applyFont="1" applyFill="1" applyBorder="1" applyAlignment="1">
      <alignment horizontal="left" vertical="center" wrapText="1"/>
      <protection/>
    </xf>
    <xf numFmtId="41" fontId="35" fillId="34" borderId="11" xfId="51" applyNumberFormat="1" applyFont="1" applyFill="1" applyBorder="1" applyAlignment="1">
      <alignment horizontal="left" vertical="center" wrapText="1"/>
      <protection/>
    </xf>
    <xf numFmtId="41" fontId="15" fillId="34" borderId="11" xfId="51" applyNumberFormat="1" applyFont="1" applyFill="1" applyBorder="1" applyAlignment="1">
      <alignment vertical="center"/>
      <protection/>
    </xf>
    <xf numFmtId="41" fontId="15" fillId="34" borderId="11" xfId="51" applyNumberFormat="1" applyFont="1" applyFill="1" applyBorder="1" applyAlignment="1">
      <alignment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41" fontId="4" fillId="34" borderId="11" xfId="51" applyNumberFormat="1" applyFont="1" applyFill="1" applyBorder="1" applyAlignment="1">
      <alignment horizontal="right" vertical="center" wrapText="1"/>
      <protection/>
    </xf>
    <xf numFmtId="0" fontId="6" fillId="34" borderId="11" xfId="51" applyFont="1" applyFill="1" applyBorder="1" applyAlignment="1">
      <alignment horizontal="center" vertical="center"/>
      <protection/>
    </xf>
    <xf numFmtId="0" fontId="6" fillId="34" borderId="11" xfId="51" applyFont="1" applyFill="1" applyBorder="1" applyAlignment="1">
      <alignment horizontal="left" vertical="center" wrapText="1"/>
      <protection/>
    </xf>
    <xf numFmtId="3" fontId="6" fillId="34" borderId="11" xfId="51" applyNumberFormat="1" applyFont="1" applyFill="1" applyBorder="1" applyAlignment="1">
      <alignment vertical="center"/>
      <protection/>
    </xf>
    <xf numFmtId="41" fontId="17" fillId="34" borderId="11" xfId="51" applyNumberFormat="1" applyFont="1" applyFill="1" applyBorder="1" applyAlignment="1">
      <alignment horizontal="center" vertical="center" wrapText="1"/>
      <protection/>
    </xf>
    <xf numFmtId="41" fontId="9" fillId="34" borderId="16" xfId="51" applyNumberFormat="1" applyFont="1" applyFill="1" applyBorder="1" applyAlignment="1">
      <alignment horizontal="center" vertical="center"/>
      <protection/>
    </xf>
    <xf numFmtId="41" fontId="9" fillId="34" borderId="16" xfId="51" applyNumberFormat="1" applyFont="1" applyFill="1" applyBorder="1" applyAlignment="1">
      <alignment horizontal="center" vertical="center" wrapText="1"/>
      <protection/>
    </xf>
    <xf numFmtId="41" fontId="9" fillId="34" borderId="15" xfId="51" applyNumberFormat="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8" fillId="34" borderId="13" xfId="51" applyFont="1" applyFill="1" applyBorder="1" applyAlignment="1">
      <alignment horizontal="center" vertical="center" wrapText="1"/>
      <protection/>
    </xf>
    <xf numFmtId="0" fontId="18" fillId="34" borderId="12" xfId="51" applyFont="1" applyFill="1" applyBorder="1" applyAlignment="1">
      <alignment horizontal="center" vertical="center" wrapText="1"/>
      <protection/>
    </xf>
    <xf numFmtId="0" fontId="22" fillId="34" borderId="0" xfId="51" applyFont="1" applyFill="1" applyAlignment="1">
      <alignment horizontal="center"/>
      <protection/>
    </xf>
    <xf numFmtId="0" fontId="9" fillId="34" borderId="0" xfId="51" applyFont="1" applyFill="1">
      <alignment/>
      <protection/>
    </xf>
    <xf numFmtId="0" fontId="9" fillId="34" borderId="0" xfId="51" applyFont="1" applyFill="1" applyAlignment="1">
      <alignment vertical="center"/>
      <protection/>
    </xf>
    <xf numFmtId="0" fontId="9" fillId="34" borderId="0" xfId="51" applyFont="1" applyFill="1" applyAlignment="1">
      <alignment horizontal="center" vertical="center"/>
      <protection/>
    </xf>
    <xf numFmtId="0" fontId="37" fillId="34" borderId="0" xfId="51" applyFont="1" applyFill="1" applyAlignment="1">
      <alignment horizontal="center" vertical="center"/>
      <protection/>
    </xf>
    <xf numFmtId="169" fontId="85" fillId="36" borderId="19" xfId="0" applyNumberFormat="1" applyFont="1" applyFill="1" applyBorder="1" applyAlignment="1">
      <alignment horizontal="right" vertical="center" wrapText="1"/>
    </xf>
    <xf numFmtId="169" fontId="86" fillId="36" borderId="19" xfId="0" applyNumberFormat="1" applyFont="1" applyFill="1" applyBorder="1" applyAlignment="1">
      <alignment horizontal="right" vertical="center" wrapText="1"/>
    </xf>
    <xf numFmtId="49" fontId="3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7" fillId="36" borderId="19" xfId="0" applyFont="1" applyFill="1" applyBorder="1" applyAlignment="1">
      <alignment horizontal="center" vertical="center" wrapText="1"/>
    </xf>
    <xf numFmtId="0" fontId="86" fillId="36" borderId="19" xfId="0" applyFont="1" applyFill="1" applyBorder="1" applyAlignment="1">
      <alignment horizontal="center" vertical="center" wrapText="1"/>
    </xf>
    <xf numFmtId="0" fontId="4" fillId="34" borderId="0" xfId="51" applyFont="1" applyFill="1" applyAlignment="1">
      <alignment vertical="center"/>
      <protection/>
    </xf>
    <xf numFmtId="0" fontId="9" fillId="34" borderId="11" xfId="51" applyFont="1" applyFill="1" applyBorder="1" applyAlignment="1">
      <alignment horizontal="center" vertical="center"/>
      <protection/>
    </xf>
    <xf numFmtId="49" fontId="3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0" applyNumberFormat="1" applyFont="1" applyFill="1" applyBorder="1" applyAlignment="1" applyProtection="1">
      <alignment horizontal="right" wrapText="1"/>
      <protection locked="0"/>
    </xf>
    <xf numFmtId="0" fontId="31" fillId="0" borderId="0" xfId="50" applyNumberFormat="1" applyFont="1" applyFill="1" applyBorder="1" applyAlignment="1" applyProtection="1">
      <alignment horizontal="center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88" fillId="36" borderId="19" xfId="0" applyFont="1" applyFill="1" applyBorder="1" applyAlignment="1">
      <alignment horizontal="center" vertical="center" wrapText="1"/>
    </xf>
    <xf numFmtId="0" fontId="87" fillId="36" borderId="19" xfId="0" applyFont="1" applyFill="1" applyBorder="1" applyAlignment="1">
      <alignment horizontal="left" vertical="center" wrapText="1"/>
    </xf>
    <xf numFmtId="169" fontId="86" fillId="36" borderId="19" xfId="0" applyNumberFormat="1" applyFont="1" applyFill="1" applyBorder="1" applyAlignment="1">
      <alignment horizontal="right" vertical="center" wrapText="1"/>
    </xf>
    <xf numFmtId="0" fontId="87" fillId="36" borderId="19" xfId="0" applyFont="1" applyFill="1" applyBorder="1" applyAlignment="1">
      <alignment horizontal="center" vertical="center" wrapText="1"/>
    </xf>
    <xf numFmtId="0" fontId="21" fillId="0" borderId="0" xfId="50" applyNumberFormat="1" applyFont="1" applyFill="1" applyBorder="1" applyAlignment="1" applyProtection="1">
      <alignment horizontal="right" wrapText="1"/>
      <protection locked="0"/>
    </xf>
    <xf numFmtId="0" fontId="36" fillId="33" borderId="0" xfId="50" applyFont="1" applyFill="1" applyAlignment="1" applyProtection="1">
      <alignment horizontal="center" vertical="center" wrapText="1" shrinkToFit="1"/>
      <protection locked="0"/>
    </xf>
    <xf numFmtId="0" fontId="86" fillId="36" borderId="19" xfId="0" applyFont="1" applyFill="1" applyBorder="1" applyAlignment="1">
      <alignment horizontal="center" vertical="center" wrapText="1"/>
    </xf>
    <xf numFmtId="169" fontId="85" fillId="36" borderId="19" xfId="0" applyNumberFormat="1" applyFont="1" applyFill="1" applyBorder="1" applyAlignment="1">
      <alignment horizontal="right" vertical="center" wrapText="1"/>
    </xf>
    <xf numFmtId="43" fontId="11" fillId="34" borderId="22" xfId="51" applyNumberFormat="1" applyFont="1" applyFill="1" applyBorder="1" applyAlignment="1">
      <alignment horizontal="center" vertical="center" wrapText="1"/>
      <protection/>
    </xf>
    <xf numFmtId="43" fontId="11" fillId="34" borderId="12" xfId="51" applyNumberFormat="1" applyFont="1" applyFill="1" applyBorder="1" applyAlignment="1">
      <alignment horizontal="center" vertical="center" wrapText="1"/>
      <protection/>
    </xf>
    <xf numFmtId="0" fontId="5" fillId="34" borderId="22" xfId="51" applyFont="1" applyFill="1" applyBorder="1" applyAlignment="1">
      <alignment horizontal="left" vertical="center" wrapText="1"/>
      <protection/>
    </xf>
    <xf numFmtId="0" fontId="5" fillId="34" borderId="12" xfId="51" applyFont="1" applyFill="1" applyBorder="1" applyAlignment="1">
      <alignment horizontal="left"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 wrapText="1"/>
      <protection/>
    </xf>
    <xf numFmtId="0" fontId="16" fillId="34" borderId="22" xfId="51" applyFont="1" applyFill="1" applyBorder="1" applyAlignment="1">
      <alignment horizontal="center" vertical="center" wrapText="1"/>
      <protection/>
    </xf>
    <xf numFmtId="0" fontId="16" fillId="34" borderId="24" xfId="51" applyFont="1" applyFill="1" applyBorder="1" applyAlignment="1">
      <alignment horizontal="center" vertical="center" wrapText="1"/>
      <protection/>
    </xf>
    <xf numFmtId="0" fontId="16" fillId="34" borderId="12" xfId="51" applyFont="1" applyFill="1" applyBorder="1" applyAlignment="1">
      <alignment horizontal="center" vertical="center" wrapText="1"/>
      <protection/>
    </xf>
    <xf numFmtId="4" fontId="15" fillId="34" borderId="22" xfId="51" applyNumberFormat="1" applyFont="1" applyFill="1" applyBorder="1" applyAlignment="1">
      <alignment horizontal="right" vertical="center" wrapText="1"/>
      <protection/>
    </xf>
    <xf numFmtId="4" fontId="15" fillId="34" borderId="12" xfId="51" applyNumberFormat="1" applyFont="1" applyFill="1" applyBorder="1" applyAlignment="1">
      <alignment horizontal="right" vertical="center" wrapText="1"/>
      <protection/>
    </xf>
    <xf numFmtId="0" fontId="15" fillId="34" borderId="11" xfId="51" applyFont="1" applyFill="1" applyBorder="1" applyAlignment="1">
      <alignment vertical="center" wrapText="1"/>
      <protection/>
    </xf>
    <xf numFmtId="0" fontId="15" fillId="34" borderId="22" xfId="51" applyFont="1" applyFill="1" applyBorder="1" applyAlignment="1">
      <alignment horizontal="center" vertical="center" wrapText="1"/>
      <protection/>
    </xf>
    <xf numFmtId="0" fontId="15" fillId="34" borderId="24" xfId="51" applyFont="1" applyFill="1" applyBorder="1" applyAlignment="1">
      <alignment horizontal="center" vertical="center" wrapText="1"/>
      <protection/>
    </xf>
    <xf numFmtId="0" fontId="15" fillId="34" borderId="12" xfId="51" applyFont="1" applyFill="1" applyBorder="1" applyAlignment="1">
      <alignment horizontal="center" vertical="center" wrapText="1"/>
      <protection/>
    </xf>
    <xf numFmtId="43" fontId="15" fillId="34" borderId="22" xfId="51" applyNumberFormat="1" applyFont="1" applyFill="1" applyBorder="1" applyAlignment="1">
      <alignment horizontal="right" vertical="center" wrapText="1"/>
      <protection/>
    </xf>
    <xf numFmtId="43" fontId="15" fillId="34" borderId="12" xfId="51" applyNumberFormat="1" applyFont="1" applyFill="1" applyBorder="1" applyAlignment="1">
      <alignment horizontal="right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5" fillId="34" borderId="25" xfId="51" applyFont="1" applyFill="1" applyBorder="1" applyAlignment="1">
      <alignment horizontal="center" vertical="center" wrapText="1"/>
      <protection/>
    </xf>
    <xf numFmtId="0" fontId="5" fillId="34" borderId="26" xfId="51" applyFont="1" applyFill="1" applyBorder="1" applyAlignment="1">
      <alignment horizontal="center" vertical="center" wrapText="1"/>
      <protection/>
    </xf>
    <xf numFmtId="0" fontId="10" fillId="0" borderId="0" xfId="50" applyNumberFormat="1" applyFont="1" applyFill="1" applyBorder="1" applyAlignment="1" applyProtection="1">
      <alignment horizontal="right" vertical="top" wrapText="1"/>
      <protection locked="0"/>
    </xf>
    <xf numFmtId="0" fontId="14" fillId="34" borderId="0" xfId="51" applyFont="1" applyFill="1" applyBorder="1" applyAlignment="1">
      <alignment horizontal="center" vertical="center" wrapText="1"/>
      <protection/>
    </xf>
    <xf numFmtId="0" fontId="15" fillId="34" borderId="22" xfId="51" applyFont="1" applyFill="1" applyBorder="1" applyAlignment="1">
      <alignment horizontal="center" vertical="center"/>
      <protection/>
    </xf>
    <xf numFmtId="0" fontId="15" fillId="34" borderId="24" xfId="51" applyFont="1" applyFill="1" applyBorder="1" applyAlignment="1">
      <alignment horizontal="center" vertical="center"/>
      <protection/>
    </xf>
    <xf numFmtId="0" fontId="15" fillId="34" borderId="12" xfId="51" applyFont="1" applyFill="1" applyBorder="1" applyAlignment="1">
      <alignment horizontal="center" vertical="center"/>
      <protection/>
    </xf>
    <xf numFmtId="0" fontId="15" fillId="34" borderId="25" xfId="51" applyFont="1" applyFill="1" applyBorder="1" applyAlignment="1">
      <alignment horizontal="center" vertical="center" wrapText="1"/>
      <protection/>
    </xf>
    <xf numFmtId="0" fontId="15" fillId="34" borderId="14" xfId="51" applyFont="1" applyFill="1" applyBorder="1" applyAlignment="1">
      <alignment horizontal="center" vertical="center" wrapText="1"/>
      <protection/>
    </xf>
    <xf numFmtId="0" fontId="15" fillId="34" borderId="13" xfId="51" applyFont="1" applyFill="1" applyBorder="1" applyAlignment="1">
      <alignment horizontal="center" vertical="center" wrapText="1"/>
      <protection/>
    </xf>
    <xf numFmtId="0" fontId="15" fillId="34" borderId="15" xfId="51" applyFont="1" applyFill="1" applyBorder="1" applyAlignment="1">
      <alignment horizontal="center" vertical="center" wrapText="1"/>
      <protection/>
    </xf>
    <xf numFmtId="0" fontId="30" fillId="34" borderId="11" xfId="51" applyFont="1" applyFill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5" fillId="34" borderId="11" xfId="51" applyFont="1" applyFill="1" applyBorder="1" applyAlignment="1">
      <alignment horizontal="center" vertical="center"/>
      <protection/>
    </xf>
    <xf numFmtId="0" fontId="15" fillId="34" borderId="11" xfId="5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18" fillId="0" borderId="15" xfId="51" applyFont="1" applyFill="1" applyBorder="1" applyAlignment="1">
      <alignment horizontal="center" vertical="center" wrapText="1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23" fillId="0" borderId="15" xfId="51" applyFont="1" applyFill="1" applyBorder="1" applyAlignment="1">
      <alignment horizontal="center" vertical="center" wrapText="1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0" fontId="23" fillId="0" borderId="13" xfId="51" applyFont="1" applyFill="1" applyBorder="1" applyAlignment="1">
      <alignment horizontal="center" vertical="center" wrapText="1"/>
      <protection/>
    </xf>
    <xf numFmtId="0" fontId="23" fillId="0" borderId="22" xfId="51" applyFont="1" applyFill="1" applyBorder="1" applyAlignment="1">
      <alignment horizontal="center" vertical="center" wrapText="1"/>
      <protection/>
    </xf>
    <xf numFmtId="0" fontId="23" fillId="0" borderId="24" xfId="5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horizontal="center" vertical="center" wrapText="1"/>
      <protection/>
    </xf>
    <xf numFmtId="0" fontId="23" fillId="0" borderId="11" xfId="51" applyFont="1" applyFill="1" applyBorder="1" applyAlignment="1">
      <alignment horizontal="center" vertical="center" wrapText="1"/>
      <protection/>
    </xf>
    <xf numFmtId="0" fontId="12" fillId="0" borderId="22" xfId="51" applyFont="1" applyFill="1" applyBorder="1" applyAlignment="1">
      <alignment horizontal="center" vertical="center"/>
      <protection/>
    </xf>
    <xf numFmtId="0" fontId="12" fillId="0" borderId="24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7" fillId="34" borderId="18" xfId="51" applyFont="1" applyFill="1" applyBorder="1" applyAlignment="1">
      <alignment horizontal="center" vertical="center" wrapText="1"/>
      <protection/>
    </xf>
    <xf numFmtId="0" fontId="17" fillId="34" borderId="27" xfId="51" applyFont="1" applyFill="1" applyBorder="1" applyAlignment="1">
      <alignment horizontal="center" vertical="center" wrapText="1"/>
      <protection/>
    </xf>
    <xf numFmtId="0" fontId="17" fillId="34" borderId="17" xfId="51" applyFont="1" applyFill="1" applyBorder="1" applyAlignment="1">
      <alignment horizontal="center" vertical="center" wrapText="1"/>
      <protection/>
    </xf>
    <xf numFmtId="0" fontId="18" fillId="34" borderId="22" xfId="51" applyFont="1" applyFill="1" applyBorder="1" applyAlignment="1">
      <alignment horizontal="center" vertical="center" wrapText="1"/>
      <protection/>
    </xf>
    <xf numFmtId="0" fontId="18" fillId="34" borderId="12" xfId="51" applyFont="1" applyFill="1" applyBorder="1" applyAlignment="1">
      <alignment horizontal="center" vertical="center" wrapText="1"/>
      <protection/>
    </xf>
    <xf numFmtId="0" fontId="18" fillId="34" borderId="15" xfId="51" applyFont="1" applyFill="1" applyBorder="1" applyAlignment="1">
      <alignment horizontal="center" vertical="center" wrapText="1"/>
      <protection/>
    </xf>
    <xf numFmtId="0" fontId="18" fillId="34" borderId="14" xfId="51" applyFont="1" applyFill="1" applyBorder="1" applyAlignment="1">
      <alignment horizontal="center" vertical="center" wrapText="1"/>
      <protection/>
    </xf>
    <xf numFmtId="0" fontId="18" fillId="34" borderId="13" xfId="51" applyFont="1" applyFill="1" applyBorder="1" applyAlignment="1">
      <alignment horizontal="center" vertical="center" wrapText="1"/>
      <protection/>
    </xf>
    <xf numFmtId="0" fontId="18" fillId="34" borderId="24" xfId="51" applyFont="1" applyFill="1" applyBorder="1" applyAlignment="1">
      <alignment horizontal="center" vertical="center" wrapText="1"/>
      <protection/>
    </xf>
    <xf numFmtId="0" fontId="18" fillId="34" borderId="11" xfId="51" applyFont="1" applyFill="1" applyBorder="1" applyAlignment="1">
      <alignment horizontal="center" vertical="center" wrapText="1"/>
      <protection/>
    </xf>
    <xf numFmtId="0" fontId="31" fillId="34" borderId="0" xfId="51" applyFont="1" applyFill="1" applyAlignment="1">
      <alignment horizontal="center" vertical="center" wrapText="1"/>
      <protection/>
    </xf>
    <xf numFmtId="0" fontId="10" fillId="34" borderId="22" xfId="51" applyFont="1" applyFill="1" applyBorder="1" applyAlignment="1">
      <alignment horizontal="center" vertical="center"/>
      <protection/>
    </xf>
    <xf numFmtId="0" fontId="10" fillId="34" borderId="24" xfId="51" applyFont="1" applyFill="1" applyBorder="1" applyAlignment="1">
      <alignment horizontal="center" vertical="center"/>
      <protection/>
    </xf>
    <xf numFmtId="0" fontId="10" fillId="34" borderId="12" xfId="51" applyFont="1" applyFill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 wrapText="1"/>
      <protection/>
    </xf>
    <xf numFmtId="0" fontId="8" fillId="34" borderId="22" xfId="51" applyFont="1" applyFill="1" applyBorder="1" applyAlignment="1">
      <alignment horizontal="center" vertical="center"/>
      <protection/>
    </xf>
    <xf numFmtId="0" fontId="8" fillId="34" borderId="24" xfId="51" applyFont="1" applyFill="1" applyBorder="1" applyAlignment="1">
      <alignment horizontal="center" vertical="center"/>
      <protection/>
    </xf>
    <xf numFmtId="0" fontId="8" fillId="34" borderId="12" xfId="51" applyFont="1" applyFill="1" applyBorder="1" applyAlignment="1">
      <alignment horizontal="center" vertical="center"/>
      <protection/>
    </xf>
    <xf numFmtId="0" fontId="34" fillId="34" borderId="22" xfId="51" applyFont="1" applyFill="1" applyBorder="1" applyAlignment="1">
      <alignment horizontal="left" vertical="center"/>
      <protection/>
    </xf>
    <xf numFmtId="0" fontId="34" fillId="34" borderId="24" xfId="51" applyFont="1" applyFill="1" applyBorder="1" applyAlignment="1">
      <alignment horizontal="left" vertical="center"/>
      <protection/>
    </xf>
    <xf numFmtId="0" fontId="34" fillId="34" borderId="12" xfId="51" applyFont="1" applyFill="1" applyBorder="1" applyAlignment="1">
      <alignment horizontal="left" vertical="center"/>
      <protection/>
    </xf>
    <xf numFmtId="0" fontId="33" fillId="34" borderId="22" xfId="51" applyFont="1" applyFill="1" applyBorder="1" applyAlignment="1">
      <alignment horizontal="left" vertical="center"/>
      <protection/>
    </xf>
    <xf numFmtId="0" fontId="33" fillId="34" borderId="24" xfId="51" applyFont="1" applyFill="1" applyBorder="1" applyAlignment="1">
      <alignment horizontal="left" vertical="center"/>
      <protection/>
    </xf>
    <xf numFmtId="0" fontId="33" fillId="34" borderId="12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9"/>
  <sheetViews>
    <sheetView showGridLines="0" tabSelected="1" zoomScalePageLayoutView="0" workbookViewId="0" topLeftCell="A1">
      <selection activeCell="V11" sqref="V11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147" t="s">
        <v>310</v>
      </c>
      <c r="L1" s="147"/>
      <c r="M1" s="147"/>
      <c r="N1" s="147"/>
      <c r="O1" s="147"/>
      <c r="P1" s="147"/>
      <c r="Q1" s="90"/>
    </row>
    <row r="2" spans="1:17" ht="25.5" customHeight="1">
      <c r="A2" s="148" t="s">
        <v>145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90"/>
    </row>
    <row r="3" spans="1:17" ht="13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8" t="s">
        <v>0</v>
      </c>
      <c r="O3" s="150"/>
      <c r="P3" s="150"/>
      <c r="Q3" s="90"/>
    </row>
    <row r="4" spans="1:17" ht="6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0"/>
    </row>
    <row r="5" spans="1:17" ht="34.5" customHeight="1">
      <c r="A5" s="17"/>
      <c r="B5" s="22" t="s">
        <v>1</v>
      </c>
      <c r="C5" s="22" t="s">
        <v>2</v>
      </c>
      <c r="D5" s="149" t="s">
        <v>3</v>
      </c>
      <c r="E5" s="149"/>
      <c r="F5" s="149" t="s">
        <v>4</v>
      </c>
      <c r="G5" s="149"/>
      <c r="H5" s="149"/>
      <c r="I5" s="149" t="s">
        <v>202</v>
      </c>
      <c r="J5" s="149"/>
      <c r="K5" s="22" t="s">
        <v>201</v>
      </c>
      <c r="L5" s="22" t="s">
        <v>200</v>
      </c>
      <c r="M5" s="149" t="s">
        <v>199</v>
      </c>
      <c r="N5" s="149"/>
      <c r="O5" s="149"/>
      <c r="P5" s="149"/>
      <c r="Q5" s="149"/>
    </row>
    <row r="6" spans="1:17" ht="11.25" customHeight="1">
      <c r="A6" s="17"/>
      <c r="B6" s="122" t="s">
        <v>5</v>
      </c>
      <c r="C6" s="122" t="s">
        <v>6</v>
      </c>
      <c r="D6" s="144" t="s">
        <v>7</v>
      </c>
      <c r="E6" s="144"/>
      <c r="F6" s="144" t="s">
        <v>8</v>
      </c>
      <c r="G6" s="144"/>
      <c r="H6" s="144"/>
      <c r="I6" s="144" t="s">
        <v>9</v>
      </c>
      <c r="J6" s="144"/>
      <c r="K6" s="122" t="s">
        <v>198</v>
      </c>
      <c r="L6" s="122" t="s">
        <v>197</v>
      </c>
      <c r="M6" s="144" t="s">
        <v>196</v>
      </c>
      <c r="N6" s="144"/>
      <c r="O6" s="144"/>
      <c r="P6" s="144"/>
      <c r="Q6" s="144"/>
    </row>
    <row r="7" spans="1:17" ht="18.75" customHeight="1">
      <c r="A7" s="17"/>
      <c r="B7" s="139" t="s">
        <v>10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22.5" customHeight="1">
      <c r="A8" s="17"/>
      <c r="B8" s="122" t="s">
        <v>228</v>
      </c>
      <c r="C8" s="123"/>
      <c r="D8" s="138"/>
      <c r="E8" s="138"/>
      <c r="F8" s="145" t="s">
        <v>229</v>
      </c>
      <c r="G8" s="145"/>
      <c r="H8" s="145"/>
      <c r="I8" s="143" t="s">
        <v>230</v>
      </c>
      <c r="J8" s="143"/>
      <c r="K8" s="124" t="s">
        <v>14</v>
      </c>
      <c r="L8" s="124" t="s">
        <v>260</v>
      </c>
      <c r="M8" s="143" t="s">
        <v>261</v>
      </c>
      <c r="N8" s="143"/>
      <c r="O8" s="143"/>
      <c r="P8" s="143"/>
      <c r="Q8" s="143"/>
    </row>
    <row r="9" spans="1:17" ht="28.5" customHeight="1">
      <c r="A9" s="17"/>
      <c r="B9" s="22"/>
      <c r="C9" s="123"/>
      <c r="D9" s="138"/>
      <c r="E9" s="138"/>
      <c r="F9" s="145" t="s">
        <v>12</v>
      </c>
      <c r="G9" s="145"/>
      <c r="H9" s="145"/>
      <c r="I9" s="143" t="s">
        <v>14</v>
      </c>
      <c r="J9" s="143"/>
      <c r="K9" s="124" t="s">
        <v>14</v>
      </c>
      <c r="L9" s="124" t="s">
        <v>14</v>
      </c>
      <c r="M9" s="143" t="s">
        <v>14</v>
      </c>
      <c r="N9" s="143"/>
      <c r="O9" s="143"/>
      <c r="P9" s="143"/>
      <c r="Q9" s="143"/>
    </row>
    <row r="10" spans="1:17" ht="21.75" customHeight="1">
      <c r="A10" s="17"/>
      <c r="B10" s="123"/>
      <c r="C10" s="122" t="s">
        <v>231</v>
      </c>
      <c r="D10" s="138"/>
      <c r="E10" s="138"/>
      <c r="F10" s="145" t="s">
        <v>232</v>
      </c>
      <c r="G10" s="145"/>
      <c r="H10" s="145"/>
      <c r="I10" s="143" t="s">
        <v>230</v>
      </c>
      <c r="J10" s="143"/>
      <c r="K10" s="124" t="s">
        <v>14</v>
      </c>
      <c r="L10" s="124" t="s">
        <v>260</v>
      </c>
      <c r="M10" s="143" t="s">
        <v>261</v>
      </c>
      <c r="N10" s="143"/>
      <c r="O10" s="143"/>
      <c r="P10" s="143"/>
      <c r="Q10" s="143"/>
    </row>
    <row r="11" spans="1:17" ht="27.75" customHeight="1">
      <c r="A11" s="17"/>
      <c r="B11" s="123"/>
      <c r="C11" s="22"/>
      <c r="D11" s="138"/>
      <c r="E11" s="138"/>
      <c r="F11" s="145" t="s">
        <v>12</v>
      </c>
      <c r="G11" s="145"/>
      <c r="H11" s="145"/>
      <c r="I11" s="143" t="s">
        <v>14</v>
      </c>
      <c r="J11" s="143"/>
      <c r="K11" s="124" t="s">
        <v>14</v>
      </c>
      <c r="L11" s="124" t="s">
        <v>14</v>
      </c>
      <c r="M11" s="143" t="s">
        <v>14</v>
      </c>
      <c r="N11" s="143"/>
      <c r="O11" s="143"/>
      <c r="P11" s="143"/>
      <c r="Q11" s="143"/>
    </row>
    <row r="12" spans="1:17" ht="36.75" customHeight="1">
      <c r="A12" s="17"/>
      <c r="B12" s="123"/>
      <c r="C12" s="123"/>
      <c r="D12" s="144" t="s">
        <v>233</v>
      </c>
      <c r="E12" s="144"/>
      <c r="F12" s="145" t="s">
        <v>234</v>
      </c>
      <c r="G12" s="145"/>
      <c r="H12" s="145"/>
      <c r="I12" s="143" t="s">
        <v>230</v>
      </c>
      <c r="J12" s="143"/>
      <c r="K12" s="124" t="s">
        <v>14</v>
      </c>
      <c r="L12" s="124" t="s">
        <v>260</v>
      </c>
      <c r="M12" s="143" t="s">
        <v>261</v>
      </c>
      <c r="N12" s="143"/>
      <c r="O12" s="143"/>
      <c r="P12" s="143"/>
      <c r="Q12" s="143"/>
    </row>
    <row r="13" spans="1:17" ht="20.25" customHeight="1">
      <c r="A13" s="17"/>
      <c r="B13" s="122" t="s">
        <v>119</v>
      </c>
      <c r="C13" s="123"/>
      <c r="D13" s="138"/>
      <c r="E13" s="138"/>
      <c r="F13" s="145" t="s">
        <v>18</v>
      </c>
      <c r="G13" s="145"/>
      <c r="H13" s="145"/>
      <c r="I13" s="143" t="s">
        <v>262</v>
      </c>
      <c r="J13" s="143"/>
      <c r="K13" s="124" t="s">
        <v>14</v>
      </c>
      <c r="L13" s="124" t="s">
        <v>263</v>
      </c>
      <c r="M13" s="143" t="s">
        <v>264</v>
      </c>
      <c r="N13" s="143"/>
      <c r="O13" s="143"/>
      <c r="P13" s="143"/>
      <c r="Q13" s="143"/>
    </row>
    <row r="14" spans="1:17" ht="27" customHeight="1">
      <c r="A14" s="17"/>
      <c r="B14" s="22"/>
      <c r="C14" s="123"/>
      <c r="D14" s="138"/>
      <c r="E14" s="138"/>
      <c r="F14" s="145" t="s">
        <v>12</v>
      </c>
      <c r="G14" s="145"/>
      <c r="H14" s="145"/>
      <c r="I14" s="143" t="s">
        <v>265</v>
      </c>
      <c r="J14" s="143"/>
      <c r="K14" s="124" t="s">
        <v>14</v>
      </c>
      <c r="L14" s="124" t="s">
        <v>14</v>
      </c>
      <c r="M14" s="143" t="s">
        <v>265</v>
      </c>
      <c r="N14" s="143"/>
      <c r="O14" s="143"/>
      <c r="P14" s="143"/>
      <c r="Q14" s="143"/>
    </row>
    <row r="15" spans="1:17" ht="22.5" customHeight="1">
      <c r="A15" s="17"/>
      <c r="B15" s="123"/>
      <c r="C15" s="122" t="s">
        <v>138</v>
      </c>
      <c r="D15" s="138"/>
      <c r="E15" s="138"/>
      <c r="F15" s="145" t="s">
        <v>35</v>
      </c>
      <c r="G15" s="145"/>
      <c r="H15" s="145"/>
      <c r="I15" s="143" t="s">
        <v>14</v>
      </c>
      <c r="J15" s="143"/>
      <c r="K15" s="124" t="s">
        <v>14</v>
      </c>
      <c r="L15" s="124" t="s">
        <v>263</v>
      </c>
      <c r="M15" s="143" t="s">
        <v>263</v>
      </c>
      <c r="N15" s="143"/>
      <c r="O15" s="143"/>
      <c r="P15" s="143"/>
      <c r="Q15" s="143"/>
    </row>
    <row r="16" spans="1:17" ht="27.75" customHeight="1">
      <c r="A16" s="17"/>
      <c r="B16" s="123"/>
      <c r="C16" s="22"/>
      <c r="D16" s="138"/>
      <c r="E16" s="138"/>
      <c r="F16" s="145" t="s">
        <v>12</v>
      </c>
      <c r="G16" s="145"/>
      <c r="H16" s="145"/>
      <c r="I16" s="143" t="s">
        <v>14</v>
      </c>
      <c r="J16" s="143"/>
      <c r="K16" s="124" t="s">
        <v>14</v>
      </c>
      <c r="L16" s="124" t="s">
        <v>14</v>
      </c>
      <c r="M16" s="143" t="s">
        <v>14</v>
      </c>
      <c r="N16" s="143"/>
      <c r="O16" s="143"/>
      <c r="P16" s="143"/>
      <c r="Q16" s="143"/>
    </row>
    <row r="17" spans="1:17" ht="20.25" customHeight="1">
      <c r="A17" s="17"/>
      <c r="B17" s="123"/>
      <c r="C17" s="123"/>
      <c r="D17" s="144" t="s">
        <v>15</v>
      </c>
      <c r="E17" s="144"/>
      <c r="F17" s="145" t="s">
        <v>16</v>
      </c>
      <c r="G17" s="145"/>
      <c r="H17" s="145"/>
      <c r="I17" s="143" t="s">
        <v>14</v>
      </c>
      <c r="J17" s="143"/>
      <c r="K17" s="124" t="s">
        <v>14</v>
      </c>
      <c r="L17" s="124" t="s">
        <v>263</v>
      </c>
      <c r="M17" s="143" t="s">
        <v>263</v>
      </c>
      <c r="N17" s="143"/>
      <c r="O17" s="143"/>
      <c r="P17" s="143"/>
      <c r="Q17" s="143"/>
    </row>
    <row r="18" spans="1:17" ht="23.25" customHeight="1">
      <c r="A18" s="17"/>
      <c r="B18" s="122" t="s">
        <v>20</v>
      </c>
      <c r="C18" s="123"/>
      <c r="D18" s="138"/>
      <c r="E18" s="138"/>
      <c r="F18" s="145" t="s">
        <v>21</v>
      </c>
      <c r="G18" s="145"/>
      <c r="H18" s="145"/>
      <c r="I18" s="143" t="s">
        <v>236</v>
      </c>
      <c r="J18" s="143"/>
      <c r="K18" s="124" t="s">
        <v>14</v>
      </c>
      <c r="L18" s="124" t="s">
        <v>266</v>
      </c>
      <c r="M18" s="143" t="s">
        <v>267</v>
      </c>
      <c r="N18" s="143"/>
      <c r="O18" s="143"/>
      <c r="P18" s="143"/>
      <c r="Q18" s="143"/>
    </row>
    <row r="19" spans="1:17" ht="28.5" customHeight="1">
      <c r="A19" s="17"/>
      <c r="B19" s="22"/>
      <c r="C19" s="123"/>
      <c r="D19" s="138"/>
      <c r="E19" s="138"/>
      <c r="F19" s="145" t="s">
        <v>12</v>
      </c>
      <c r="G19" s="145"/>
      <c r="H19" s="145"/>
      <c r="I19" s="143" t="s">
        <v>14</v>
      </c>
      <c r="J19" s="143"/>
      <c r="K19" s="124" t="s">
        <v>14</v>
      </c>
      <c r="L19" s="124" t="s">
        <v>14</v>
      </c>
      <c r="M19" s="143" t="s">
        <v>14</v>
      </c>
      <c r="N19" s="143"/>
      <c r="O19" s="143"/>
      <c r="P19" s="143"/>
      <c r="Q19" s="143"/>
    </row>
    <row r="20" spans="1:17" ht="18.75" customHeight="1">
      <c r="A20" s="17"/>
      <c r="B20" s="123"/>
      <c r="C20" s="122" t="s">
        <v>22</v>
      </c>
      <c r="D20" s="138"/>
      <c r="E20" s="138"/>
      <c r="F20" s="145" t="s">
        <v>23</v>
      </c>
      <c r="G20" s="145"/>
      <c r="H20" s="145"/>
      <c r="I20" s="143" t="s">
        <v>237</v>
      </c>
      <c r="J20" s="143"/>
      <c r="K20" s="124" t="s">
        <v>14</v>
      </c>
      <c r="L20" s="124" t="s">
        <v>266</v>
      </c>
      <c r="M20" s="143" t="s">
        <v>268</v>
      </c>
      <c r="N20" s="143"/>
      <c r="O20" s="143"/>
      <c r="P20" s="143"/>
      <c r="Q20" s="143"/>
    </row>
    <row r="21" spans="2:17" ht="27" customHeight="1">
      <c r="B21" s="123"/>
      <c r="C21" s="22"/>
      <c r="D21" s="138"/>
      <c r="E21" s="138"/>
      <c r="F21" s="145" t="s">
        <v>12</v>
      </c>
      <c r="G21" s="145"/>
      <c r="H21" s="145"/>
      <c r="I21" s="143" t="s">
        <v>14</v>
      </c>
      <c r="J21" s="143"/>
      <c r="K21" s="124" t="s">
        <v>14</v>
      </c>
      <c r="L21" s="124" t="s">
        <v>14</v>
      </c>
      <c r="M21" s="143" t="s">
        <v>14</v>
      </c>
      <c r="N21" s="143"/>
      <c r="O21" s="143"/>
      <c r="P21" s="143"/>
      <c r="Q21" s="143"/>
    </row>
    <row r="22" spans="2:17" ht="21" customHeight="1">
      <c r="B22" s="123"/>
      <c r="C22" s="123"/>
      <c r="D22" s="144" t="s">
        <v>238</v>
      </c>
      <c r="E22" s="144"/>
      <c r="F22" s="145" t="s">
        <v>239</v>
      </c>
      <c r="G22" s="145"/>
      <c r="H22" s="145"/>
      <c r="I22" s="143" t="s">
        <v>240</v>
      </c>
      <c r="J22" s="143"/>
      <c r="K22" s="124" t="s">
        <v>14</v>
      </c>
      <c r="L22" s="124" t="s">
        <v>269</v>
      </c>
      <c r="M22" s="143" t="s">
        <v>270</v>
      </c>
      <c r="N22" s="143"/>
      <c r="O22" s="143"/>
      <c r="P22" s="143"/>
      <c r="Q22" s="143"/>
    </row>
    <row r="23" spans="2:17" ht="19.5" customHeight="1">
      <c r="B23" s="123"/>
      <c r="C23" s="123"/>
      <c r="D23" s="144" t="s">
        <v>15</v>
      </c>
      <c r="E23" s="144"/>
      <c r="F23" s="145" t="s">
        <v>16</v>
      </c>
      <c r="G23" s="145"/>
      <c r="H23" s="145"/>
      <c r="I23" s="143" t="s">
        <v>14</v>
      </c>
      <c r="J23" s="143"/>
      <c r="K23" s="124" t="s">
        <v>14</v>
      </c>
      <c r="L23" s="124" t="s">
        <v>271</v>
      </c>
      <c r="M23" s="143" t="s">
        <v>271</v>
      </c>
      <c r="N23" s="143"/>
      <c r="O23" s="143"/>
      <c r="P23" s="143"/>
      <c r="Q23" s="143"/>
    </row>
    <row r="24" spans="2:17" ht="29.25" customHeight="1">
      <c r="B24" s="122" t="s">
        <v>24</v>
      </c>
      <c r="C24" s="123"/>
      <c r="D24" s="138"/>
      <c r="E24" s="138"/>
      <c r="F24" s="145" t="s">
        <v>25</v>
      </c>
      <c r="G24" s="145"/>
      <c r="H24" s="145"/>
      <c r="I24" s="143" t="s">
        <v>242</v>
      </c>
      <c r="J24" s="143"/>
      <c r="K24" s="124" t="s">
        <v>14</v>
      </c>
      <c r="L24" s="124" t="s">
        <v>272</v>
      </c>
      <c r="M24" s="143" t="s">
        <v>273</v>
      </c>
      <c r="N24" s="143"/>
      <c r="O24" s="143"/>
      <c r="P24" s="143"/>
      <c r="Q24" s="143"/>
    </row>
    <row r="25" spans="2:17" ht="27.75" customHeight="1">
      <c r="B25" s="22"/>
      <c r="C25" s="123"/>
      <c r="D25" s="138"/>
      <c r="E25" s="138"/>
      <c r="F25" s="145" t="s">
        <v>12</v>
      </c>
      <c r="G25" s="145"/>
      <c r="H25" s="145"/>
      <c r="I25" s="143" t="s">
        <v>14</v>
      </c>
      <c r="J25" s="143"/>
      <c r="K25" s="124" t="s">
        <v>14</v>
      </c>
      <c r="L25" s="124" t="s">
        <v>14</v>
      </c>
      <c r="M25" s="143" t="s">
        <v>14</v>
      </c>
      <c r="N25" s="143"/>
      <c r="O25" s="143"/>
      <c r="P25" s="143"/>
      <c r="Q25" s="143"/>
    </row>
    <row r="26" spans="2:17" ht="24" customHeight="1">
      <c r="B26" s="123"/>
      <c r="C26" s="122" t="s">
        <v>120</v>
      </c>
      <c r="D26" s="138"/>
      <c r="E26" s="138"/>
      <c r="F26" s="145" t="s">
        <v>26</v>
      </c>
      <c r="G26" s="145"/>
      <c r="H26" s="145"/>
      <c r="I26" s="143" t="s">
        <v>243</v>
      </c>
      <c r="J26" s="143"/>
      <c r="K26" s="124" t="s">
        <v>14</v>
      </c>
      <c r="L26" s="124" t="s">
        <v>274</v>
      </c>
      <c r="M26" s="143" t="s">
        <v>275</v>
      </c>
      <c r="N26" s="143"/>
      <c r="O26" s="143"/>
      <c r="P26" s="143"/>
      <c r="Q26" s="143"/>
    </row>
    <row r="27" spans="2:17" ht="28.5" customHeight="1">
      <c r="B27" s="123"/>
      <c r="C27" s="22"/>
      <c r="D27" s="138"/>
      <c r="E27" s="138"/>
      <c r="F27" s="145" t="s">
        <v>12</v>
      </c>
      <c r="G27" s="145"/>
      <c r="H27" s="145"/>
      <c r="I27" s="143" t="s">
        <v>14</v>
      </c>
      <c r="J27" s="143"/>
      <c r="K27" s="124" t="s">
        <v>14</v>
      </c>
      <c r="L27" s="124" t="s">
        <v>14</v>
      </c>
      <c r="M27" s="143" t="s">
        <v>14</v>
      </c>
      <c r="N27" s="143"/>
      <c r="O27" s="143"/>
      <c r="P27" s="143"/>
      <c r="Q27" s="143"/>
    </row>
    <row r="28" spans="2:17" ht="23.25" customHeight="1">
      <c r="B28" s="123"/>
      <c r="C28" s="123"/>
      <c r="D28" s="144" t="s">
        <v>15</v>
      </c>
      <c r="E28" s="144"/>
      <c r="F28" s="145" t="s">
        <v>16</v>
      </c>
      <c r="G28" s="145"/>
      <c r="H28" s="145"/>
      <c r="I28" s="143" t="s">
        <v>241</v>
      </c>
      <c r="J28" s="143"/>
      <c r="K28" s="124" t="s">
        <v>14</v>
      </c>
      <c r="L28" s="124" t="s">
        <v>274</v>
      </c>
      <c r="M28" s="143" t="s">
        <v>276</v>
      </c>
      <c r="N28" s="143"/>
      <c r="O28" s="143"/>
      <c r="P28" s="143"/>
      <c r="Q28" s="143"/>
    </row>
    <row r="29" spans="2:17" ht="21" customHeight="1">
      <c r="B29" s="123"/>
      <c r="C29" s="122" t="s">
        <v>277</v>
      </c>
      <c r="D29" s="138"/>
      <c r="E29" s="138"/>
      <c r="F29" s="145" t="s">
        <v>278</v>
      </c>
      <c r="G29" s="145"/>
      <c r="H29" s="145"/>
      <c r="I29" s="143" t="s">
        <v>235</v>
      </c>
      <c r="J29" s="143"/>
      <c r="K29" s="124" t="s">
        <v>14</v>
      </c>
      <c r="L29" s="124" t="s">
        <v>279</v>
      </c>
      <c r="M29" s="143" t="s">
        <v>280</v>
      </c>
      <c r="N29" s="143"/>
      <c r="O29" s="143"/>
      <c r="P29" s="143"/>
      <c r="Q29" s="143"/>
    </row>
    <row r="30" spans="2:17" ht="29.25" customHeight="1">
      <c r="B30" s="123"/>
      <c r="C30" s="22"/>
      <c r="D30" s="138"/>
      <c r="E30" s="138"/>
      <c r="F30" s="145" t="s">
        <v>12</v>
      </c>
      <c r="G30" s="145"/>
      <c r="H30" s="145"/>
      <c r="I30" s="143" t="s">
        <v>14</v>
      </c>
      <c r="J30" s="143"/>
      <c r="K30" s="124" t="s">
        <v>14</v>
      </c>
      <c r="L30" s="124" t="s">
        <v>14</v>
      </c>
      <c r="M30" s="143" t="s">
        <v>14</v>
      </c>
      <c r="N30" s="143"/>
      <c r="O30" s="143"/>
      <c r="P30" s="143"/>
      <c r="Q30" s="143"/>
    </row>
    <row r="31" spans="2:17" ht="27.75" customHeight="1">
      <c r="B31" s="123"/>
      <c r="C31" s="123"/>
      <c r="D31" s="144" t="s">
        <v>281</v>
      </c>
      <c r="E31" s="144"/>
      <c r="F31" s="145" t="s">
        <v>282</v>
      </c>
      <c r="G31" s="145"/>
      <c r="H31" s="145"/>
      <c r="I31" s="143" t="s">
        <v>235</v>
      </c>
      <c r="J31" s="143"/>
      <c r="K31" s="124" t="s">
        <v>14</v>
      </c>
      <c r="L31" s="124" t="s">
        <v>279</v>
      </c>
      <c r="M31" s="143" t="s">
        <v>280</v>
      </c>
      <c r="N31" s="143"/>
      <c r="O31" s="143"/>
      <c r="P31" s="143"/>
      <c r="Q31" s="143"/>
    </row>
    <row r="32" spans="2:17" ht="21" customHeight="1">
      <c r="B32" s="122" t="s">
        <v>27</v>
      </c>
      <c r="C32" s="123"/>
      <c r="D32" s="138"/>
      <c r="E32" s="138"/>
      <c r="F32" s="145" t="s">
        <v>28</v>
      </c>
      <c r="G32" s="145"/>
      <c r="H32" s="145"/>
      <c r="I32" s="143" t="s">
        <v>244</v>
      </c>
      <c r="J32" s="143"/>
      <c r="K32" s="124" t="s">
        <v>14</v>
      </c>
      <c r="L32" s="124" t="s">
        <v>283</v>
      </c>
      <c r="M32" s="143" t="s">
        <v>284</v>
      </c>
      <c r="N32" s="143"/>
      <c r="O32" s="143"/>
      <c r="P32" s="143"/>
      <c r="Q32" s="143"/>
    </row>
    <row r="33" spans="2:17" ht="26.25" customHeight="1">
      <c r="B33" s="22"/>
      <c r="C33" s="123"/>
      <c r="D33" s="138"/>
      <c r="E33" s="138"/>
      <c r="F33" s="145" t="s">
        <v>12</v>
      </c>
      <c r="G33" s="145"/>
      <c r="H33" s="145"/>
      <c r="I33" s="143" t="s">
        <v>14</v>
      </c>
      <c r="J33" s="143"/>
      <c r="K33" s="124" t="s">
        <v>14</v>
      </c>
      <c r="L33" s="124" t="s">
        <v>14</v>
      </c>
      <c r="M33" s="143" t="s">
        <v>14</v>
      </c>
      <c r="N33" s="143"/>
      <c r="O33" s="143"/>
      <c r="P33" s="143"/>
      <c r="Q33" s="143"/>
    </row>
    <row r="34" spans="2:17" ht="18" customHeight="1">
      <c r="B34" s="123"/>
      <c r="C34" s="122" t="s">
        <v>29</v>
      </c>
      <c r="D34" s="138"/>
      <c r="E34" s="138"/>
      <c r="F34" s="145" t="s">
        <v>30</v>
      </c>
      <c r="G34" s="145"/>
      <c r="H34" s="145"/>
      <c r="I34" s="143" t="s">
        <v>244</v>
      </c>
      <c r="J34" s="143"/>
      <c r="K34" s="124" t="s">
        <v>14</v>
      </c>
      <c r="L34" s="124" t="s">
        <v>283</v>
      </c>
      <c r="M34" s="143" t="s">
        <v>284</v>
      </c>
      <c r="N34" s="143"/>
      <c r="O34" s="143"/>
      <c r="P34" s="143"/>
      <c r="Q34" s="143"/>
    </row>
    <row r="35" spans="2:17" ht="27" customHeight="1">
      <c r="B35" s="123"/>
      <c r="C35" s="22"/>
      <c r="D35" s="138"/>
      <c r="E35" s="138"/>
      <c r="F35" s="145" t="s">
        <v>12</v>
      </c>
      <c r="G35" s="145"/>
      <c r="H35" s="145"/>
      <c r="I35" s="143" t="s">
        <v>14</v>
      </c>
      <c r="J35" s="143"/>
      <c r="K35" s="124" t="s">
        <v>14</v>
      </c>
      <c r="L35" s="124" t="s">
        <v>14</v>
      </c>
      <c r="M35" s="143" t="s">
        <v>14</v>
      </c>
      <c r="N35" s="143"/>
      <c r="O35" s="143"/>
      <c r="P35" s="143"/>
      <c r="Q35" s="143"/>
    </row>
    <row r="36" spans="2:17" ht="21.75" customHeight="1">
      <c r="B36" s="123"/>
      <c r="C36" s="123"/>
      <c r="D36" s="144" t="s">
        <v>15</v>
      </c>
      <c r="E36" s="144"/>
      <c r="F36" s="145" t="s">
        <v>16</v>
      </c>
      <c r="G36" s="145"/>
      <c r="H36" s="145"/>
      <c r="I36" s="143" t="s">
        <v>245</v>
      </c>
      <c r="J36" s="143"/>
      <c r="K36" s="124" t="s">
        <v>14</v>
      </c>
      <c r="L36" s="124" t="s">
        <v>283</v>
      </c>
      <c r="M36" s="143" t="s">
        <v>285</v>
      </c>
      <c r="N36" s="143"/>
      <c r="O36" s="143"/>
      <c r="P36" s="143"/>
      <c r="Q36" s="143"/>
    </row>
    <row r="37" spans="2:17" ht="19.5" customHeight="1">
      <c r="B37" s="146" t="s">
        <v>10</v>
      </c>
      <c r="C37" s="146"/>
      <c r="D37" s="146"/>
      <c r="E37" s="146"/>
      <c r="F37" s="146"/>
      <c r="G37" s="146"/>
      <c r="H37" s="125" t="s">
        <v>31</v>
      </c>
      <c r="I37" s="142" t="s">
        <v>246</v>
      </c>
      <c r="J37" s="142"/>
      <c r="K37" s="126" t="s">
        <v>14</v>
      </c>
      <c r="L37" s="126" t="s">
        <v>286</v>
      </c>
      <c r="M37" s="142" t="s">
        <v>287</v>
      </c>
      <c r="N37" s="142"/>
      <c r="O37" s="142"/>
      <c r="P37" s="142"/>
      <c r="Q37" s="142"/>
    </row>
    <row r="38" spans="2:17" ht="28.5" customHeight="1">
      <c r="B38" s="135"/>
      <c r="C38" s="135"/>
      <c r="D38" s="135"/>
      <c r="E38" s="135"/>
      <c r="F38" s="136" t="s">
        <v>12</v>
      </c>
      <c r="G38" s="136"/>
      <c r="H38" s="136"/>
      <c r="I38" s="137" t="s">
        <v>221</v>
      </c>
      <c r="J38" s="137"/>
      <c r="K38" s="127" t="s">
        <v>14</v>
      </c>
      <c r="L38" s="127" t="s">
        <v>14</v>
      </c>
      <c r="M38" s="137" t="s">
        <v>221</v>
      </c>
      <c r="N38" s="137"/>
      <c r="O38" s="137"/>
      <c r="P38" s="137"/>
      <c r="Q38" s="137"/>
    </row>
    <row r="39" spans="2:17" ht="20.25" customHeight="1">
      <c r="B39" s="139" t="s">
        <v>32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</row>
    <row r="40" spans="2:17" ht="22.5" customHeight="1">
      <c r="B40" s="122" t="s">
        <v>27</v>
      </c>
      <c r="C40" s="123"/>
      <c r="D40" s="138"/>
      <c r="E40" s="138"/>
      <c r="F40" s="145" t="s">
        <v>28</v>
      </c>
      <c r="G40" s="145"/>
      <c r="H40" s="145"/>
      <c r="I40" s="143" t="s">
        <v>14</v>
      </c>
      <c r="J40" s="143"/>
      <c r="K40" s="124" t="s">
        <v>14</v>
      </c>
      <c r="L40" s="124" t="s">
        <v>288</v>
      </c>
      <c r="M40" s="143" t="s">
        <v>288</v>
      </c>
      <c r="N40" s="143"/>
      <c r="O40" s="143"/>
      <c r="P40" s="143"/>
      <c r="Q40" s="143"/>
    </row>
    <row r="41" spans="2:17" ht="25.5" customHeight="1">
      <c r="B41" s="22"/>
      <c r="C41" s="123"/>
      <c r="D41" s="138"/>
      <c r="E41" s="138"/>
      <c r="F41" s="145" t="s">
        <v>12</v>
      </c>
      <c r="G41" s="145"/>
      <c r="H41" s="145"/>
      <c r="I41" s="143" t="s">
        <v>14</v>
      </c>
      <c r="J41" s="143"/>
      <c r="K41" s="124" t="s">
        <v>14</v>
      </c>
      <c r="L41" s="124" t="s">
        <v>14</v>
      </c>
      <c r="M41" s="143" t="s">
        <v>14</v>
      </c>
      <c r="N41" s="143"/>
      <c r="O41" s="143"/>
      <c r="P41" s="143"/>
      <c r="Q41" s="143"/>
    </row>
    <row r="42" spans="2:17" ht="23.25" customHeight="1">
      <c r="B42" s="123"/>
      <c r="C42" s="122" t="s">
        <v>289</v>
      </c>
      <c r="D42" s="138"/>
      <c r="E42" s="138"/>
      <c r="F42" s="145" t="s">
        <v>290</v>
      </c>
      <c r="G42" s="145"/>
      <c r="H42" s="145"/>
      <c r="I42" s="143" t="s">
        <v>14</v>
      </c>
      <c r="J42" s="143"/>
      <c r="K42" s="124" t="s">
        <v>14</v>
      </c>
      <c r="L42" s="124" t="s">
        <v>288</v>
      </c>
      <c r="M42" s="143" t="s">
        <v>288</v>
      </c>
      <c r="N42" s="143"/>
      <c r="O42" s="143"/>
      <c r="P42" s="143"/>
      <c r="Q42" s="143"/>
    </row>
    <row r="43" spans="2:17" ht="28.5" customHeight="1">
      <c r="B43" s="123"/>
      <c r="C43" s="22"/>
      <c r="D43" s="138"/>
      <c r="E43" s="138"/>
      <c r="F43" s="145" t="s">
        <v>12</v>
      </c>
      <c r="G43" s="145"/>
      <c r="H43" s="145"/>
      <c r="I43" s="143" t="s">
        <v>14</v>
      </c>
      <c r="J43" s="143"/>
      <c r="K43" s="124" t="s">
        <v>14</v>
      </c>
      <c r="L43" s="124" t="s">
        <v>14</v>
      </c>
      <c r="M43" s="143" t="s">
        <v>14</v>
      </c>
      <c r="N43" s="143"/>
      <c r="O43" s="143"/>
      <c r="P43" s="143"/>
      <c r="Q43" s="143"/>
    </row>
    <row r="44" spans="2:17" ht="29.25" customHeight="1">
      <c r="B44" s="123"/>
      <c r="C44" s="123"/>
      <c r="D44" s="144" t="s">
        <v>291</v>
      </c>
      <c r="E44" s="144"/>
      <c r="F44" s="145" t="s">
        <v>292</v>
      </c>
      <c r="G44" s="145"/>
      <c r="H44" s="145"/>
      <c r="I44" s="143" t="s">
        <v>14</v>
      </c>
      <c r="J44" s="143"/>
      <c r="K44" s="124" t="s">
        <v>14</v>
      </c>
      <c r="L44" s="124" t="s">
        <v>288</v>
      </c>
      <c r="M44" s="143" t="s">
        <v>288</v>
      </c>
      <c r="N44" s="143"/>
      <c r="O44" s="143"/>
      <c r="P44" s="143"/>
      <c r="Q44" s="143"/>
    </row>
    <row r="45" spans="2:17" ht="27" customHeight="1">
      <c r="B45" s="146" t="s">
        <v>32</v>
      </c>
      <c r="C45" s="146"/>
      <c r="D45" s="146"/>
      <c r="E45" s="146"/>
      <c r="F45" s="146"/>
      <c r="G45" s="146"/>
      <c r="H45" s="125" t="s">
        <v>31</v>
      </c>
      <c r="I45" s="142" t="s">
        <v>172</v>
      </c>
      <c r="J45" s="142"/>
      <c r="K45" s="126" t="s">
        <v>14</v>
      </c>
      <c r="L45" s="126" t="s">
        <v>288</v>
      </c>
      <c r="M45" s="142" t="s">
        <v>293</v>
      </c>
      <c r="N45" s="142"/>
      <c r="O45" s="142"/>
      <c r="P45" s="142"/>
      <c r="Q45" s="142"/>
    </row>
    <row r="46" spans="2:17" ht="27" customHeight="1">
      <c r="B46" s="135"/>
      <c r="C46" s="135"/>
      <c r="D46" s="135"/>
      <c r="E46" s="135"/>
      <c r="F46" s="136" t="s">
        <v>12</v>
      </c>
      <c r="G46" s="136"/>
      <c r="H46" s="136"/>
      <c r="I46" s="137" t="s">
        <v>172</v>
      </c>
      <c r="J46" s="137"/>
      <c r="K46" s="127" t="s">
        <v>14</v>
      </c>
      <c r="L46" s="127" t="s">
        <v>14</v>
      </c>
      <c r="M46" s="137" t="s">
        <v>172</v>
      </c>
      <c r="N46" s="137"/>
      <c r="O46" s="137"/>
      <c r="P46" s="137"/>
      <c r="Q46" s="137"/>
    </row>
    <row r="47" spans="2:17" ht="21.75" customHeight="1">
      <c r="B47" s="139" t="s">
        <v>33</v>
      </c>
      <c r="C47" s="139"/>
      <c r="D47" s="139"/>
      <c r="E47" s="139"/>
      <c r="F47" s="139"/>
      <c r="G47" s="139"/>
      <c r="H47" s="139"/>
      <c r="I47" s="142" t="s">
        <v>247</v>
      </c>
      <c r="J47" s="142"/>
      <c r="K47" s="126" t="s">
        <v>14</v>
      </c>
      <c r="L47" s="126" t="s">
        <v>294</v>
      </c>
      <c r="M47" s="142" t="s">
        <v>295</v>
      </c>
      <c r="N47" s="142"/>
      <c r="O47" s="142"/>
      <c r="P47" s="142"/>
      <c r="Q47" s="142"/>
    </row>
    <row r="48" spans="2:17" ht="36" customHeight="1">
      <c r="B48" s="139"/>
      <c r="C48" s="139"/>
      <c r="D48" s="139"/>
      <c r="E48" s="139"/>
      <c r="F48" s="140" t="s">
        <v>12</v>
      </c>
      <c r="G48" s="140"/>
      <c r="H48" s="140"/>
      <c r="I48" s="141" t="s">
        <v>222</v>
      </c>
      <c r="J48" s="141"/>
      <c r="K48" s="128" t="s">
        <v>14</v>
      </c>
      <c r="L48" s="128" t="s">
        <v>14</v>
      </c>
      <c r="M48" s="141" t="s">
        <v>222</v>
      </c>
      <c r="N48" s="141"/>
      <c r="O48" s="141"/>
      <c r="P48" s="141"/>
      <c r="Q48" s="141"/>
    </row>
    <row r="49" spans="2:17" ht="29.25" customHeight="1">
      <c r="B49" s="133" t="s">
        <v>106</v>
      </c>
      <c r="C49" s="133"/>
      <c r="D49" s="133"/>
      <c r="E49" s="133"/>
      <c r="F49" s="133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</sheetData>
  <sheetProtection/>
  <mergeCells count="172">
    <mergeCell ref="M15:Q15"/>
    <mergeCell ref="D16:E16"/>
    <mergeCell ref="F16:H16"/>
    <mergeCell ref="D17:E17"/>
    <mergeCell ref="M19:Q19"/>
    <mergeCell ref="I19:J19"/>
    <mergeCell ref="F17:H17"/>
    <mergeCell ref="F19:H19"/>
    <mergeCell ref="I16:J16"/>
    <mergeCell ref="M16:Q16"/>
    <mergeCell ref="F5:H5"/>
    <mergeCell ref="M12:Q12"/>
    <mergeCell ref="I11:J11"/>
    <mergeCell ref="I5:J5"/>
    <mergeCell ref="I6:J6"/>
    <mergeCell ref="F6:H6"/>
    <mergeCell ref="I12:J12"/>
    <mergeCell ref="F12:H12"/>
    <mergeCell ref="M11:Q11"/>
    <mergeCell ref="M6:Q6"/>
    <mergeCell ref="K1:P1"/>
    <mergeCell ref="A2:P2"/>
    <mergeCell ref="I8:J8"/>
    <mergeCell ref="D5:E5"/>
    <mergeCell ref="M5:Q5"/>
    <mergeCell ref="I9:J9"/>
    <mergeCell ref="D9:E9"/>
    <mergeCell ref="O3:P3"/>
    <mergeCell ref="B7:Q7"/>
    <mergeCell ref="D6:E6"/>
    <mergeCell ref="D8:E8"/>
    <mergeCell ref="F8:H8"/>
    <mergeCell ref="M13:Q13"/>
    <mergeCell ref="D11:E11"/>
    <mergeCell ref="D10:E10"/>
    <mergeCell ref="D12:E12"/>
    <mergeCell ref="I10:J10"/>
    <mergeCell ref="F10:H10"/>
    <mergeCell ref="M10:Q10"/>
    <mergeCell ref="M8:Q8"/>
    <mergeCell ref="F11:H11"/>
    <mergeCell ref="F9:H9"/>
    <mergeCell ref="I13:J13"/>
    <mergeCell ref="I14:J14"/>
    <mergeCell ref="M9:Q9"/>
    <mergeCell ref="M14:Q14"/>
    <mergeCell ref="M18:Q18"/>
    <mergeCell ref="F14:H14"/>
    <mergeCell ref="I17:J17"/>
    <mergeCell ref="I18:J18"/>
    <mergeCell ref="M17:Q17"/>
    <mergeCell ref="D13:E13"/>
    <mergeCell ref="F13:H13"/>
    <mergeCell ref="D14:E14"/>
    <mergeCell ref="D15:E15"/>
    <mergeCell ref="F15:H15"/>
    <mergeCell ref="I15:J15"/>
    <mergeCell ref="D18:E18"/>
    <mergeCell ref="F18:H18"/>
    <mergeCell ref="D19:E19"/>
    <mergeCell ref="D20:E20"/>
    <mergeCell ref="F20:H20"/>
    <mergeCell ref="I20:J20"/>
    <mergeCell ref="M20:Q20"/>
    <mergeCell ref="D21:E21"/>
    <mergeCell ref="F21:H21"/>
    <mergeCell ref="I21:J21"/>
    <mergeCell ref="M21:Q21"/>
    <mergeCell ref="D22:E22"/>
    <mergeCell ref="F22:H22"/>
    <mergeCell ref="I22:J22"/>
    <mergeCell ref="M22:Q22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I30:J30"/>
    <mergeCell ref="M30:Q30"/>
    <mergeCell ref="D30:E30"/>
    <mergeCell ref="F30:H30"/>
    <mergeCell ref="D31:E31"/>
    <mergeCell ref="D32:E32"/>
    <mergeCell ref="F32:H32"/>
    <mergeCell ref="D33:E33"/>
    <mergeCell ref="F33:H33"/>
    <mergeCell ref="D34:E34"/>
    <mergeCell ref="F31:H31"/>
    <mergeCell ref="I31:J31"/>
    <mergeCell ref="M31:Q31"/>
    <mergeCell ref="I33:J33"/>
    <mergeCell ref="M33:Q33"/>
    <mergeCell ref="I32:J32"/>
    <mergeCell ref="M32:Q32"/>
    <mergeCell ref="D35:E35"/>
    <mergeCell ref="F35:H35"/>
    <mergeCell ref="F34:H34"/>
    <mergeCell ref="M34:Q34"/>
    <mergeCell ref="I37:J37"/>
    <mergeCell ref="M37:Q37"/>
    <mergeCell ref="D36:E36"/>
    <mergeCell ref="I35:J35"/>
    <mergeCell ref="M35:Q35"/>
    <mergeCell ref="I34:J34"/>
    <mergeCell ref="M40:Q40"/>
    <mergeCell ref="B39:Q39"/>
    <mergeCell ref="F38:H38"/>
    <mergeCell ref="I38:J38"/>
    <mergeCell ref="M38:Q38"/>
    <mergeCell ref="I36:J36"/>
    <mergeCell ref="M36:Q36"/>
    <mergeCell ref="F36:H36"/>
    <mergeCell ref="B37:G37"/>
    <mergeCell ref="B38:E38"/>
    <mergeCell ref="D41:E41"/>
    <mergeCell ref="F41:H41"/>
    <mergeCell ref="D42:E42"/>
    <mergeCell ref="D40:E40"/>
    <mergeCell ref="F40:H40"/>
    <mergeCell ref="I40:J40"/>
    <mergeCell ref="I41:J41"/>
    <mergeCell ref="M41:Q41"/>
    <mergeCell ref="F42:H42"/>
    <mergeCell ref="I42:J42"/>
    <mergeCell ref="M42:Q42"/>
    <mergeCell ref="I43:J43"/>
    <mergeCell ref="M43:Q43"/>
    <mergeCell ref="I45:J45"/>
    <mergeCell ref="M45:Q45"/>
    <mergeCell ref="D44:E44"/>
    <mergeCell ref="F44:H44"/>
    <mergeCell ref="B45:G45"/>
    <mergeCell ref="F43:H43"/>
    <mergeCell ref="D43:E43"/>
    <mergeCell ref="B48:E48"/>
    <mergeCell ref="F48:H48"/>
    <mergeCell ref="I48:J48"/>
    <mergeCell ref="M48:Q48"/>
    <mergeCell ref="I47:J47"/>
    <mergeCell ref="M47:Q47"/>
    <mergeCell ref="B47:H47"/>
    <mergeCell ref="I44:J44"/>
    <mergeCell ref="M44:Q44"/>
    <mergeCell ref="B49:F49"/>
    <mergeCell ref="G49:Q49"/>
    <mergeCell ref="B46:E46"/>
    <mergeCell ref="F46:H46"/>
    <mergeCell ref="I46:J46"/>
    <mergeCell ref="M46:Q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1"/>
  <sheetViews>
    <sheetView showGridLines="0" zoomScalePageLayoutView="0" workbookViewId="0" topLeftCell="A1">
      <selection activeCell="AB18" sqref="AB18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55" t="s">
        <v>311</v>
      </c>
      <c r="O1" s="155"/>
      <c r="P1" s="155"/>
      <c r="Q1" s="155"/>
      <c r="R1" s="155"/>
      <c r="S1" s="155"/>
      <c r="T1" s="155"/>
      <c r="U1" s="95"/>
      <c r="V1" s="95"/>
      <c r="W1" s="94"/>
    </row>
    <row r="2" spans="1:23" ht="21.75" customHeight="1">
      <c r="A2" s="156" t="s">
        <v>157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94"/>
    </row>
    <row r="3" ht="7.5" customHeight="1"/>
    <row r="5" spans="1:23" ht="12.75" customHeight="1">
      <c r="A5" s="154" t="s">
        <v>1</v>
      </c>
      <c r="B5" s="154" t="s">
        <v>2</v>
      </c>
      <c r="C5" s="154" t="s">
        <v>220</v>
      </c>
      <c r="D5" s="154" t="s">
        <v>4</v>
      </c>
      <c r="E5" s="154"/>
      <c r="F5" s="154"/>
      <c r="G5" s="154"/>
      <c r="H5" s="154" t="s">
        <v>45</v>
      </c>
      <c r="I5" s="154" t="s">
        <v>133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</row>
    <row r="6" spans="1:23" ht="12.75" customHeight="1">
      <c r="A6" s="154"/>
      <c r="B6" s="154"/>
      <c r="C6" s="154"/>
      <c r="D6" s="154"/>
      <c r="E6" s="154"/>
      <c r="F6" s="154"/>
      <c r="G6" s="154"/>
      <c r="H6" s="154"/>
      <c r="I6" s="154" t="s">
        <v>55</v>
      </c>
      <c r="J6" s="154" t="s">
        <v>41</v>
      </c>
      <c r="K6" s="154"/>
      <c r="L6" s="154"/>
      <c r="M6" s="154"/>
      <c r="N6" s="154"/>
      <c r="O6" s="154"/>
      <c r="P6" s="154"/>
      <c r="Q6" s="154"/>
      <c r="R6" s="154" t="s">
        <v>44</v>
      </c>
      <c r="S6" s="154" t="s">
        <v>41</v>
      </c>
      <c r="T6" s="154"/>
      <c r="U6" s="154"/>
      <c r="V6" s="154"/>
      <c r="W6" s="154"/>
    </row>
    <row r="7" spans="1:23" ht="12.75" customHeight="1">
      <c r="A7" s="154"/>
      <c r="B7" s="154"/>
      <c r="C7" s="154"/>
      <c r="D7" s="154"/>
      <c r="E7" s="154"/>
      <c r="F7" s="154"/>
      <c r="G7" s="154"/>
      <c r="H7" s="154"/>
      <c r="I7" s="154"/>
      <c r="J7" s="154" t="s">
        <v>219</v>
      </c>
      <c r="K7" s="154" t="s">
        <v>41</v>
      </c>
      <c r="L7" s="154"/>
      <c r="M7" s="154" t="s">
        <v>40</v>
      </c>
      <c r="N7" s="154" t="s">
        <v>39</v>
      </c>
      <c r="O7" s="154" t="s">
        <v>38</v>
      </c>
      <c r="P7" s="154" t="s">
        <v>173</v>
      </c>
      <c r="Q7" s="154" t="s">
        <v>134</v>
      </c>
      <c r="R7" s="154"/>
      <c r="S7" s="154" t="s">
        <v>43</v>
      </c>
      <c r="T7" s="154" t="s">
        <v>42</v>
      </c>
      <c r="U7" s="154"/>
      <c r="V7" s="154" t="s">
        <v>49</v>
      </c>
      <c r="W7" s="154" t="s">
        <v>135</v>
      </c>
    </row>
    <row r="8" spans="1:23" ht="61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29" t="s">
        <v>36</v>
      </c>
      <c r="L8" s="129" t="s">
        <v>218</v>
      </c>
      <c r="M8" s="154"/>
      <c r="N8" s="154"/>
      <c r="O8" s="154"/>
      <c r="P8" s="154"/>
      <c r="Q8" s="154"/>
      <c r="R8" s="154"/>
      <c r="S8" s="154"/>
      <c r="T8" s="154" t="s">
        <v>37</v>
      </c>
      <c r="U8" s="154"/>
      <c r="V8" s="154"/>
      <c r="W8" s="154"/>
    </row>
    <row r="9" spans="1:23" ht="12.75">
      <c r="A9" s="130" t="s">
        <v>5</v>
      </c>
      <c r="B9" s="130" t="s">
        <v>6</v>
      </c>
      <c r="C9" s="130" t="s">
        <v>7</v>
      </c>
      <c r="D9" s="157" t="s">
        <v>8</v>
      </c>
      <c r="E9" s="157"/>
      <c r="F9" s="157"/>
      <c r="G9" s="157"/>
      <c r="H9" s="130" t="s">
        <v>9</v>
      </c>
      <c r="I9" s="130" t="s">
        <v>198</v>
      </c>
      <c r="J9" s="130" t="s">
        <v>197</v>
      </c>
      <c r="K9" s="130" t="s">
        <v>196</v>
      </c>
      <c r="L9" s="130" t="s">
        <v>217</v>
      </c>
      <c r="M9" s="130" t="s">
        <v>216</v>
      </c>
      <c r="N9" s="130" t="s">
        <v>215</v>
      </c>
      <c r="O9" s="130" t="s">
        <v>214</v>
      </c>
      <c r="P9" s="130" t="s">
        <v>213</v>
      </c>
      <c r="Q9" s="130" t="s">
        <v>212</v>
      </c>
      <c r="R9" s="130" t="s">
        <v>211</v>
      </c>
      <c r="S9" s="130" t="s">
        <v>210</v>
      </c>
      <c r="T9" s="157" t="s">
        <v>209</v>
      </c>
      <c r="U9" s="157"/>
      <c r="V9" s="130" t="s">
        <v>208</v>
      </c>
      <c r="W9" s="130" t="s">
        <v>207</v>
      </c>
    </row>
    <row r="10" spans="1:23" ht="12.75" customHeight="1">
      <c r="A10" s="154" t="s">
        <v>252</v>
      </c>
      <c r="B10" s="154" t="s">
        <v>136</v>
      </c>
      <c r="C10" s="154" t="s">
        <v>136</v>
      </c>
      <c r="D10" s="152" t="s">
        <v>253</v>
      </c>
      <c r="E10" s="152"/>
      <c r="F10" s="152" t="s">
        <v>206</v>
      </c>
      <c r="G10" s="152"/>
      <c r="H10" s="121">
        <v>10006125</v>
      </c>
      <c r="I10" s="121">
        <v>9781125</v>
      </c>
      <c r="J10" s="121">
        <v>9480525</v>
      </c>
      <c r="K10" s="121">
        <v>6308890</v>
      </c>
      <c r="L10" s="121">
        <v>3171635</v>
      </c>
      <c r="M10" s="121">
        <v>0</v>
      </c>
      <c r="N10" s="121">
        <v>300600</v>
      </c>
      <c r="O10" s="121">
        <v>0</v>
      </c>
      <c r="P10" s="121">
        <v>0</v>
      </c>
      <c r="Q10" s="121">
        <v>0</v>
      </c>
      <c r="R10" s="121">
        <v>225000</v>
      </c>
      <c r="S10" s="121">
        <v>225000</v>
      </c>
      <c r="T10" s="153">
        <v>0</v>
      </c>
      <c r="U10" s="153"/>
      <c r="V10" s="121">
        <v>0</v>
      </c>
      <c r="W10" s="121">
        <v>0</v>
      </c>
    </row>
    <row r="11" spans="1:23" ht="12.75" customHeight="1">
      <c r="A11" s="154"/>
      <c r="B11" s="154"/>
      <c r="C11" s="154"/>
      <c r="D11" s="152"/>
      <c r="E11" s="152"/>
      <c r="F11" s="152" t="s">
        <v>205</v>
      </c>
      <c r="G11" s="152"/>
      <c r="H11" s="121">
        <v>-7210</v>
      </c>
      <c r="I11" s="121">
        <v>-7210</v>
      </c>
      <c r="J11" s="121">
        <v>-7210</v>
      </c>
      <c r="K11" s="121">
        <v>-3210</v>
      </c>
      <c r="L11" s="121">
        <v>-4000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53">
        <v>0</v>
      </c>
      <c r="U11" s="153"/>
      <c r="V11" s="121">
        <v>0</v>
      </c>
      <c r="W11" s="121">
        <v>0</v>
      </c>
    </row>
    <row r="12" spans="1:23" ht="12.75" customHeight="1">
      <c r="A12" s="154"/>
      <c r="B12" s="154"/>
      <c r="C12" s="154"/>
      <c r="D12" s="152"/>
      <c r="E12" s="152"/>
      <c r="F12" s="152" t="s">
        <v>204</v>
      </c>
      <c r="G12" s="152"/>
      <c r="H12" s="121">
        <v>7210</v>
      </c>
      <c r="I12" s="121">
        <v>7210</v>
      </c>
      <c r="J12" s="121">
        <v>6760</v>
      </c>
      <c r="K12" s="121">
        <v>2760</v>
      </c>
      <c r="L12" s="121">
        <v>4000</v>
      </c>
      <c r="M12" s="121">
        <v>0</v>
      </c>
      <c r="N12" s="121">
        <v>450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53">
        <v>0</v>
      </c>
      <c r="U12" s="153"/>
      <c r="V12" s="121">
        <v>0</v>
      </c>
      <c r="W12" s="121">
        <v>0</v>
      </c>
    </row>
    <row r="13" spans="1:23" ht="12.75" customHeight="1">
      <c r="A13" s="154"/>
      <c r="B13" s="154"/>
      <c r="C13" s="154"/>
      <c r="D13" s="152"/>
      <c r="E13" s="152"/>
      <c r="F13" s="152" t="s">
        <v>203</v>
      </c>
      <c r="G13" s="152"/>
      <c r="H13" s="121">
        <v>10006125</v>
      </c>
      <c r="I13" s="121">
        <v>9781125</v>
      </c>
      <c r="J13" s="121">
        <v>9480075</v>
      </c>
      <c r="K13" s="121">
        <v>6308440</v>
      </c>
      <c r="L13" s="121">
        <v>3171635</v>
      </c>
      <c r="M13" s="121">
        <v>0</v>
      </c>
      <c r="N13" s="121">
        <v>301050</v>
      </c>
      <c r="O13" s="121">
        <v>0</v>
      </c>
      <c r="P13" s="121">
        <v>0</v>
      </c>
      <c r="Q13" s="121">
        <v>0</v>
      </c>
      <c r="R13" s="121">
        <v>225000</v>
      </c>
      <c r="S13" s="121">
        <v>225000</v>
      </c>
      <c r="T13" s="153">
        <v>0</v>
      </c>
      <c r="U13" s="153"/>
      <c r="V13" s="121">
        <v>0</v>
      </c>
      <c r="W13" s="121">
        <v>0</v>
      </c>
    </row>
    <row r="14" spans="1:23" ht="12.75" customHeight="1">
      <c r="A14" s="154" t="s">
        <v>136</v>
      </c>
      <c r="B14" s="154" t="s">
        <v>296</v>
      </c>
      <c r="C14" s="154" t="s">
        <v>136</v>
      </c>
      <c r="D14" s="152" t="s">
        <v>297</v>
      </c>
      <c r="E14" s="152"/>
      <c r="F14" s="152" t="s">
        <v>206</v>
      </c>
      <c r="G14" s="152"/>
      <c r="H14" s="121">
        <v>373700</v>
      </c>
      <c r="I14" s="121">
        <v>373700</v>
      </c>
      <c r="J14" s="121">
        <v>83700</v>
      </c>
      <c r="K14" s="121">
        <v>0</v>
      </c>
      <c r="L14" s="121">
        <v>83700</v>
      </c>
      <c r="M14" s="121">
        <v>0</v>
      </c>
      <c r="N14" s="121">
        <v>290000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53">
        <v>0</v>
      </c>
      <c r="U14" s="153"/>
      <c r="V14" s="121">
        <v>0</v>
      </c>
      <c r="W14" s="121">
        <v>0</v>
      </c>
    </row>
    <row r="15" spans="1:23" ht="12.75" customHeight="1">
      <c r="A15" s="154"/>
      <c r="B15" s="154"/>
      <c r="C15" s="154"/>
      <c r="D15" s="152"/>
      <c r="E15" s="152"/>
      <c r="F15" s="152" t="s">
        <v>205</v>
      </c>
      <c r="G15" s="152"/>
      <c r="H15" s="121">
        <v>-4000</v>
      </c>
      <c r="I15" s="121">
        <v>-4000</v>
      </c>
      <c r="J15" s="121">
        <v>-4000</v>
      </c>
      <c r="K15" s="121">
        <v>0</v>
      </c>
      <c r="L15" s="121">
        <v>-4000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53">
        <v>0</v>
      </c>
      <c r="U15" s="153"/>
      <c r="V15" s="121">
        <v>0</v>
      </c>
      <c r="W15" s="121">
        <v>0</v>
      </c>
    </row>
    <row r="16" spans="1:23" ht="12.75" customHeight="1">
      <c r="A16" s="154"/>
      <c r="B16" s="154"/>
      <c r="C16" s="154"/>
      <c r="D16" s="152"/>
      <c r="E16" s="152"/>
      <c r="F16" s="152" t="s">
        <v>204</v>
      </c>
      <c r="G16" s="152"/>
      <c r="H16" s="121">
        <v>4000</v>
      </c>
      <c r="I16" s="121">
        <v>4000</v>
      </c>
      <c r="J16" s="121">
        <v>4000</v>
      </c>
      <c r="K16" s="121">
        <v>0</v>
      </c>
      <c r="L16" s="121">
        <v>4000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53">
        <v>0</v>
      </c>
      <c r="U16" s="153"/>
      <c r="V16" s="121">
        <v>0</v>
      </c>
      <c r="W16" s="121">
        <v>0</v>
      </c>
    </row>
    <row r="17" spans="1:23" ht="12.75" customHeight="1">
      <c r="A17" s="154"/>
      <c r="B17" s="154"/>
      <c r="C17" s="154"/>
      <c r="D17" s="152"/>
      <c r="E17" s="152"/>
      <c r="F17" s="152" t="s">
        <v>203</v>
      </c>
      <c r="G17" s="152"/>
      <c r="H17" s="121">
        <v>373700</v>
      </c>
      <c r="I17" s="121">
        <v>373700</v>
      </c>
      <c r="J17" s="121">
        <v>83700</v>
      </c>
      <c r="K17" s="121">
        <v>0</v>
      </c>
      <c r="L17" s="121">
        <v>83700</v>
      </c>
      <c r="M17" s="121">
        <v>0</v>
      </c>
      <c r="N17" s="121">
        <v>290000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53">
        <v>0</v>
      </c>
      <c r="U17" s="153"/>
      <c r="V17" s="121">
        <v>0</v>
      </c>
      <c r="W17" s="121">
        <v>0</v>
      </c>
    </row>
    <row r="18" spans="1:23" ht="12.75" customHeight="1">
      <c r="A18" s="154" t="s">
        <v>136</v>
      </c>
      <c r="B18" s="154" t="s">
        <v>254</v>
      </c>
      <c r="C18" s="154" t="s">
        <v>136</v>
      </c>
      <c r="D18" s="152" t="s">
        <v>255</v>
      </c>
      <c r="E18" s="152"/>
      <c r="F18" s="152" t="s">
        <v>206</v>
      </c>
      <c r="G18" s="152"/>
      <c r="H18" s="121">
        <v>39400</v>
      </c>
      <c r="I18" s="121">
        <v>39400</v>
      </c>
      <c r="J18" s="121">
        <v>35800</v>
      </c>
      <c r="K18" s="121">
        <v>15421</v>
      </c>
      <c r="L18" s="121">
        <v>20379</v>
      </c>
      <c r="M18" s="121">
        <v>0</v>
      </c>
      <c r="N18" s="121">
        <v>3600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53">
        <v>0</v>
      </c>
      <c r="U18" s="153"/>
      <c r="V18" s="121">
        <v>0</v>
      </c>
      <c r="W18" s="121">
        <v>0</v>
      </c>
    </row>
    <row r="19" spans="1:23" ht="12.75" customHeight="1">
      <c r="A19" s="154"/>
      <c r="B19" s="154"/>
      <c r="C19" s="154"/>
      <c r="D19" s="152"/>
      <c r="E19" s="152"/>
      <c r="F19" s="152" t="s">
        <v>205</v>
      </c>
      <c r="G19" s="152"/>
      <c r="H19" s="121">
        <v>-3210</v>
      </c>
      <c r="I19" s="121">
        <v>-3210</v>
      </c>
      <c r="J19" s="121">
        <v>-3210</v>
      </c>
      <c r="K19" s="121">
        <v>-3210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53">
        <v>0</v>
      </c>
      <c r="U19" s="153"/>
      <c r="V19" s="121">
        <v>0</v>
      </c>
      <c r="W19" s="121">
        <v>0</v>
      </c>
    </row>
    <row r="20" spans="1:23" ht="12.75" customHeight="1">
      <c r="A20" s="154"/>
      <c r="B20" s="154"/>
      <c r="C20" s="154"/>
      <c r="D20" s="152"/>
      <c r="E20" s="152"/>
      <c r="F20" s="152" t="s">
        <v>204</v>
      </c>
      <c r="G20" s="152"/>
      <c r="H20" s="121">
        <v>3210</v>
      </c>
      <c r="I20" s="121">
        <v>3210</v>
      </c>
      <c r="J20" s="121">
        <v>2760</v>
      </c>
      <c r="K20" s="121">
        <v>2760</v>
      </c>
      <c r="L20" s="121">
        <v>0</v>
      </c>
      <c r="M20" s="121">
        <v>0</v>
      </c>
      <c r="N20" s="121">
        <v>450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53">
        <v>0</v>
      </c>
      <c r="U20" s="153"/>
      <c r="V20" s="121">
        <v>0</v>
      </c>
      <c r="W20" s="121">
        <v>0</v>
      </c>
    </row>
    <row r="21" spans="1:23" ht="12.75" customHeight="1">
      <c r="A21" s="154"/>
      <c r="B21" s="154"/>
      <c r="C21" s="154"/>
      <c r="D21" s="152"/>
      <c r="E21" s="152"/>
      <c r="F21" s="152" t="s">
        <v>203</v>
      </c>
      <c r="G21" s="152"/>
      <c r="H21" s="121">
        <v>39400</v>
      </c>
      <c r="I21" s="121">
        <v>39400</v>
      </c>
      <c r="J21" s="121">
        <v>35350</v>
      </c>
      <c r="K21" s="121">
        <v>14971</v>
      </c>
      <c r="L21" s="121">
        <v>20379</v>
      </c>
      <c r="M21" s="121">
        <v>0</v>
      </c>
      <c r="N21" s="121">
        <v>4050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53">
        <v>0</v>
      </c>
      <c r="U21" s="153"/>
      <c r="V21" s="121">
        <v>0</v>
      </c>
      <c r="W21" s="121">
        <v>0</v>
      </c>
    </row>
    <row r="22" spans="1:23" ht="12.75" customHeight="1">
      <c r="A22" s="154" t="s">
        <v>228</v>
      </c>
      <c r="B22" s="154" t="s">
        <v>136</v>
      </c>
      <c r="C22" s="154" t="s">
        <v>136</v>
      </c>
      <c r="D22" s="152" t="s">
        <v>229</v>
      </c>
      <c r="E22" s="152"/>
      <c r="F22" s="152" t="s">
        <v>206</v>
      </c>
      <c r="G22" s="152"/>
      <c r="H22" s="121">
        <v>4674832</v>
      </c>
      <c r="I22" s="121">
        <v>4674832</v>
      </c>
      <c r="J22" s="121">
        <v>4479232</v>
      </c>
      <c r="K22" s="121">
        <v>4027598</v>
      </c>
      <c r="L22" s="121">
        <v>451634</v>
      </c>
      <c r="M22" s="121">
        <v>0</v>
      </c>
      <c r="N22" s="121">
        <v>195600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53">
        <v>0</v>
      </c>
      <c r="U22" s="153"/>
      <c r="V22" s="121">
        <v>0</v>
      </c>
      <c r="W22" s="121">
        <v>0</v>
      </c>
    </row>
    <row r="23" spans="1:23" ht="12.75" customHeight="1">
      <c r="A23" s="154"/>
      <c r="B23" s="154"/>
      <c r="C23" s="154"/>
      <c r="D23" s="152"/>
      <c r="E23" s="152"/>
      <c r="F23" s="152" t="s">
        <v>205</v>
      </c>
      <c r="G23" s="152"/>
      <c r="H23" s="121">
        <v>-426</v>
      </c>
      <c r="I23" s="121">
        <v>-426</v>
      </c>
      <c r="J23" s="121">
        <v>-426</v>
      </c>
      <c r="K23" s="121">
        <v>-426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53">
        <v>0</v>
      </c>
      <c r="U23" s="153"/>
      <c r="V23" s="121">
        <v>0</v>
      </c>
      <c r="W23" s="121">
        <v>0</v>
      </c>
    </row>
    <row r="24" spans="1:23" ht="12.75" customHeight="1">
      <c r="A24" s="154"/>
      <c r="B24" s="154"/>
      <c r="C24" s="154"/>
      <c r="D24" s="152"/>
      <c r="E24" s="152"/>
      <c r="F24" s="152" t="s">
        <v>204</v>
      </c>
      <c r="G24" s="152"/>
      <c r="H24" s="121">
        <v>3650</v>
      </c>
      <c r="I24" s="121">
        <v>3650</v>
      </c>
      <c r="J24" s="121">
        <v>3650</v>
      </c>
      <c r="K24" s="121">
        <v>3650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53">
        <v>0</v>
      </c>
      <c r="U24" s="153"/>
      <c r="V24" s="121">
        <v>0</v>
      </c>
      <c r="W24" s="121">
        <v>0</v>
      </c>
    </row>
    <row r="25" spans="1:23" ht="12.75" customHeight="1">
      <c r="A25" s="154"/>
      <c r="B25" s="154"/>
      <c r="C25" s="154"/>
      <c r="D25" s="152"/>
      <c r="E25" s="152"/>
      <c r="F25" s="152" t="s">
        <v>203</v>
      </c>
      <c r="G25" s="152"/>
      <c r="H25" s="121">
        <v>4678056</v>
      </c>
      <c r="I25" s="121">
        <v>4678056</v>
      </c>
      <c r="J25" s="121">
        <v>4482456</v>
      </c>
      <c r="K25" s="121">
        <v>4030822</v>
      </c>
      <c r="L25" s="121">
        <v>451634</v>
      </c>
      <c r="M25" s="121">
        <v>0</v>
      </c>
      <c r="N25" s="121">
        <v>195600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53">
        <v>0</v>
      </c>
      <c r="U25" s="153"/>
      <c r="V25" s="121">
        <v>0</v>
      </c>
      <c r="W25" s="121">
        <v>0</v>
      </c>
    </row>
    <row r="26" spans="1:23" ht="12.75" customHeight="1">
      <c r="A26" s="154" t="s">
        <v>136</v>
      </c>
      <c r="B26" s="154" t="s">
        <v>231</v>
      </c>
      <c r="C26" s="154" t="s">
        <v>136</v>
      </c>
      <c r="D26" s="152" t="s">
        <v>232</v>
      </c>
      <c r="E26" s="152"/>
      <c r="F26" s="152" t="s">
        <v>206</v>
      </c>
      <c r="G26" s="152"/>
      <c r="H26" s="121">
        <v>4460832</v>
      </c>
      <c r="I26" s="121">
        <v>4460832</v>
      </c>
      <c r="J26" s="121">
        <v>4272232</v>
      </c>
      <c r="K26" s="121">
        <v>4027598</v>
      </c>
      <c r="L26" s="121">
        <v>244634</v>
      </c>
      <c r="M26" s="121">
        <v>0</v>
      </c>
      <c r="N26" s="121">
        <v>188600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53">
        <v>0</v>
      </c>
      <c r="U26" s="153"/>
      <c r="V26" s="121">
        <v>0</v>
      </c>
      <c r="W26" s="121">
        <v>0</v>
      </c>
    </row>
    <row r="27" spans="1:23" ht="12.75" customHeight="1">
      <c r="A27" s="154"/>
      <c r="B27" s="154"/>
      <c r="C27" s="154"/>
      <c r="D27" s="152"/>
      <c r="E27" s="152"/>
      <c r="F27" s="152" t="s">
        <v>205</v>
      </c>
      <c r="G27" s="152"/>
      <c r="H27" s="121">
        <v>-426</v>
      </c>
      <c r="I27" s="121">
        <v>-426</v>
      </c>
      <c r="J27" s="121">
        <v>-426</v>
      </c>
      <c r="K27" s="121">
        <v>-426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53">
        <v>0</v>
      </c>
      <c r="U27" s="153"/>
      <c r="V27" s="121">
        <v>0</v>
      </c>
      <c r="W27" s="121">
        <v>0</v>
      </c>
    </row>
    <row r="28" spans="1:23" ht="12.75" customHeight="1">
      <c r="A28" s="154"/>
      <c r="B28" s="154"/>
      <c r="C28" s="154"/>
      <c r="D28" s="152"/>
      <c r="E28" s="152"/>
      <c r="F28" s="152" t="s">
        <v>204</v>
      </c>
      <c r="G28" s="152"/>
      <c r="H28" s="121">
        <v>3650</v>
      </c>
      <c r="I28" s="121">
        <v>3650</v>
      </c>
      <c r="J28" s="121">
        <v>3650</v>
      </c>
      <c r="K28" s="121">
        <v>3650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53">
        <v>0</v>
      </c>
      <c r="U28" s="153"/>
      <c r="V28" s="121">
        <v>0</v>
      </c>
      <c r="W28" s="121">
        <v>0</v>
      </c>
    </row>
    <row r="29" spans="1:23" ht="12.75" customHeight="1">
      <c r="A29" s="154"/>
      <c r="B29" s="154"/>
      <c r="C29" s="154"/>
      <c r="D29" s="152"/>
      <c r="E29" s="152"/>
      <c r="F29" s="152" t="s">
        <v>203</v>
      </c>
      <c r="G29" s="152"/>
      <c r="H29" s="121">
        <v>4464056</v>
      </c>
      <c r="I29" s="121">
        <v>4464056</v>
      </c>
      <c r="J29" s="121">
        <v>4275456</v>
      </c>
      <c r="K29" s="121">
        <v>4030822</v>
      </c>
      <c r="L29" s="121">
        <v>244634</v>
      </c>
      <c r="M29" s="121">
        <v>0</v>
      </c>
      <c r="N29" s="121">
        <v>188600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53">
        <v>0</v>
      </c>
      <c r="U29" s="153"/>
      <c r="V29" s="121">
        <v>0</v>
      </c>
      <c r="W29" s="121">
        <v>0</v>
      </c>
    </row>
    <row r="30" spans="1:23" ht="12.75" customHeight="1">
      <c r="A30" s="154" t="s">
        <v>119</v>
      </c>
      <c r="B30" s="154" t="s">
        <v>136</v>
      </c>
      <c r="C30" s="154" t="s">
        <v>136</v>
      </c>
      <c r="D30" s="152" t="s">
        <v>18</v>
      </c>
      <c r="E30" s="152"/>
      <c r="F30" s="152" t="s">
        <v>206</v>
      </c>
      <c r="G30" s="152"/>
      <c r="H30" s="121">
        <v>26260048.55</v>
      </c>
      <c r="I30" s="121">
        <v>25375766.55</v>
      </c>
      <c r="J30" s="121">
        <v>21643713</v>
      </c>
      <c r="K30" s="121">
        <v>17673408</v>
      </c>
      <c r="L30" s="121">
        <v>3970305</v>
      </c>
      <c r="M30" s="121">
        <v>1300000</v>
      </c>
      <c r="N30" s="121">
        <v>442365</v>
      </c>
      <c r="O30" s="121">
        <v>1989688.55</v>
      </c>
      <c r="P30" s="121">
        <v>0</v>
      </c>
      <c r="Q30" s="121">
        <v>0</v>
      </c>
      <c r="R30" s="121">
        <v>884282</v>
      </c>
      <c r="S30" s="121">
        <v>884282</v>
      </c>
      <c r="T30" s="153">
        <v>0</v>
      </c>
      <c r="U30" s="153"/>
      <c r="V30" s="121">
        <v>0</v>
      </c>
      <c r="W30" s="121">
        <v>0</v>
      </c>
    </row>
    <row r="31" spans="1:23" ht="12.75" customHeight="1">
      <c r="A31" s="154"/>
      <c r="B31" s="154"/>
      <c r="C31" s="154"/>
      <c r="D31" s="152"/>
      <c r="E31" s="152"/>
      <c r="F31" s="152" t="s">
        <v>205</v>
      </c>
      <c r="G31" s="152"/>
      <c r="H31" s="121">
        <v>-70615</v>
      </c>
      <c r="I31" s="121">
        <v>-70615</v>
      </c>
      <c r="J31" s="121">
        <v>-2500</v>
      </c>
      <c r="K31" s="121">
        <v>0</v>
      </c>
      <c r="L31" s="121">
        <v>-2500</v>
      </c>
      <c r="M31" s="121">
        <v>0</v>
      </c>
      <c r="N31" s="121">
        <v>0</v>
      </c>
      <c r="O31" s="121">
        <v>-68115</v>
      </c>
      <c r="P31" s="121">
        <v>0</v>
      </c>
      <c r="Q31" s="121">
        <v>0</v>
      </c>
      <c r="R31" s="121">
        <v>0</v>
      </c>
      <c r="S31" s="121">
        <v>0</v>
      </c>
      <c r="T31" s="153">
        <v>0</v>
      </c>
      <c r="U31" s="153"/>
      <c r="V31" s="121">
        <v>0</v>
      </c>
      <c r="W31" s="121">
        <v>0</v>
      </c>
    </row>
    <row r="32" spans="1:23" ht="12.75" customHeight="1">
      <c r="A32" s="154"/>
      <c r="B32" s="154"/>
      <c r="C32" s="154"/>
      <c r="D32" s="152"/>
      <c r="E32" s="152"/>
      <c r="F32" s="152" t="s">
        <v>204</v>
      </c>
      <c r="G32" s="152"/>
      <c r="H32" s="121">
        <v>85288</v>
      </c>
      <c r="I32" s="121">
        <v>85288</v>
      </c>
      <c r="J32" s="121">
        <v>17173</v>
      </c>
      <c r="K32" s="121">
        <v>14673</v>
      </c>
      <c r="L32" s="121">
        <v>2500</v>
      </c>
      <c r="M32" s="121">
        <v>0</v>
      </c>
      <c r="N32" s="121">
        <v>0</v>
      </c>
      <c r="O32" s="121">
        <v>68115</v>
      </c>
      <c r="P32" s="121">
        <v>0</v>
      </c>
      <c r="Q32" s="121">
        <v>0</v>
      </c>
      <c r="R32" s="121">
        <v>0</v>
      </c>
      <c r="S32" s="121">
        <v>0</v>
      </c>
      <c r="T32" s="153">
        <v>0</v>
      </c>
      <c r="U32" s="153"/>
      <c r="V32" s="121">
        <v>0</v>
      </c>
      <c r="W32" s="121">
        <v>0</v>
      </c>
    </row>
    <row r="33" spans="1:23" ht="12.75" customHeight="1">
      <c r="A33" s="154"/>
      <c r="B33" s="154"/>
      <c r="C33" s="154"/>
      <c r="D33" s="152"/>
      <c r="E33" s="152"/>
      <c r="F33" s="152" t="s">
        <v>203</v>
      </c>
      <c r="G33" s="152"/>
      <c r="H33" s="121">
        <v>26274721.55</v>
      </c>
      <c r="I33" s="121">
        <v>25390439.55</v>
      </c>
      <c r="J33" s="121">
        <v>21658386</v>
      </c>
      <c r="K33" s="121">
        <v>17688081</v>
      </c>
      <c r="L33" s="121">
        <v>3970305</v>
      </c>
      <c r="M33" s="121">
        <v>1300000</v>
      </c>
      <c r="N33" s="121">
        <v>442365</v>
      </c>
      <c r="O33" s="121">
        <v>1989688.55</v>
      </c>
      <c r="P33" s="121">
        <v>0</v>
      </c>
      <c r="Q33" s="121">
        <v>0</v>
      </c>
      <c r="R33" s="121">
        <v>884282</v>
      </c>
      <c r="S33" s="121">
        <v>884282</v>
      </c>
      <c r="T33" s="153">
        <v>0</v>
      </c>
      <c r="U33" s="153"/>
      <c r="V33" s="121">
        <v>0</v>
      </c>
      <c r="W33" s="121">
        <v>0</v>
      </c>
    </row>
    <row r="34" spans="1:23" ht="12.75" customHeight="1">
      <c r="A34" s="154" t="s">
        <v>136</v>
      </c>
      <c r="B34" s="154" t="s">
        <v>137</v>
      </c>
      <c r="C34" s="154" t="s">
        <v>136</v>
      </c>
      <c r="D34" s="152" t="s">
        <v>121</v>
      </c>
      <c r="E34" s="152"/>
      <c r="F34" s="152" t="s">
        <v>206</v>
      </c>
      <c r="G34" s="152"/>
      <c r="H34" s="121">
        <v>9539135</v>
      </c>
      <c r="I34" s="121">
        <v>9539135</v>
      </c>
      <c r="J34" s="121">
        <v>7452780</v>
      </c>
      <c r="K34" s="121">
        <v>6335737</v>
      </c>
      <c r="L34" s="121">
        <v>1117043</v>
      </c>
      <c r="M34" s="121">
        <v>800000</v>
      </c>
      <c r="N34" s="121">
        <v>61138</v>
      </c>
      <c r="O34" s="121">
        <v>1225217</v>
      </c>
      <c r="P34" s="121">
        <v>0</v>
      </c>
      <c r="Q34" s="121">
        <v>0</v>
      </c>
      <c r="R34" s="121">
        <v>0</v>
      </c>
      <c r="S34" s="121">
        <v>0</v>
      </c>
      <c r="T34" s="153">
        <v>0</v>
      </c>
      <c r="U34" s="153"/>
      <c r="V34" s="121">
        <v>0</v>
      </c>
      <c r="W34" s="121">
        <v>0</v>
      </c>
    </row>
    <row r="35" spans="1:23" ht="12.75" customHeight="1">
      <c r="A35" s="154"/>
      <c r="B35" s="154"/>
      <c r="C35" s="154"/>
      <c r="D35" s="152"/>
      <c r="E35" s="152"/>
      <c r="F35" s="152" t="s">
        <v>205</v>
      </c>
      <c r="G35" s="152"/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53">
        <v>0</v>
      </c>
      <c r="U35" s="153"/>
      <c r="V35" s="121">
        <v>0</v>
      </c>
      <c r="W35" s="121">
        <v>0</v>
      </c>
    </row>
    <row r="36" spans="1:23" ht="12.75" customHeight="1">
      <c r="A36" s="154"/>
      <c r="B36" s="154"/>
      <c r="C36" s="154"/>
      <c r="D36" s="152"/>
      <c r="E36" s="152"/>
      <c r="F36" s="152" t="s">
        <v>204</v>
      </c>
      <c r="G36" s="152"/>
      <c r="H36" s="121">
        <v>2500</v>
      </c>
      <c r="I36" s="121">
        <v>2500</v>
      </c>
      <c r="J36" s="121">
        <v>2500</v>
      </c>
      <c r="K36" s="121">
        <v>0</v>
      </c>
      <c r="L36" s="121">
        <v>2500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53">
        <v>0</v>
      </c>
      <c r="U36" s="153"/>
      <c r="V36" s="121">
        <v>0</v>
      </c>
      <c r="W36" s="121">
        <v>0</v>
      </c>
    </row>
    <row r="37" spans="1:23" ht="12.75" customHeight="1">
      <c r="A37" s="154"/>
      <c r="B37" s="154"/>
      <c r="C37" s="154"/>
      <c r="D37" s="152"/>
      <c r="E37" s="152"/>
      <c r="F37" s="152" t="s">
        <v>203</v>
      </c>
      <c r="G37" s="152"/>
      <c r="H37" s="121">
        <v>9541635</v>
      </c>
      <c r="I37" s="121">
        <v>9541635</v>
      </c>
      <c r="J37" s="121">
        <v>7455280</v>
      </c>
      <c r="K37" s="121">
        <v>6335737</v>
      </c>
      <c r="L37" s="121">
        <v>1119543</v>
      </c>
      <c r="M37" s="121">
        <v>800000</v>
      </c>
      <c r="N37" s="121">
        <v>61138</v>
      </c>
      <c r="O37" s="121">
        <v>1225217</v>
      </c>
      <c r="P37" s="121">
        <v>0</v>
      </c>
      <c r="Q37" s="121">
        <v>0</v>
      </c>
      <c r="R37" s="121">
        <v>0</v>
      </c>
      <c r="S37" s="121">
        <v>0</v>
      </c>
      <c r="T37" s="153">
        <v>0</v>
      </c>
      <c r="U37" s="153"/>
      <c r="V37" s="121">
        <v>0</v>
      </c>
      <c r="W37" s="121">
        <v>0</v>
      </c>
    </row>
    <row r="38" spans="1:23" ht="12.75" customHeight="1">
      <c r="A38" s="154" t="s">
        <v>136</v>
      </c>
      <c r="B38" s="154" t="s">
        <v>138</v>
      </c>
      <c r="C38" s="154" t="s">
        <v>136</v>
      </c>
      <c r="D38" s="152" t="s">
        <v>35</v>
      </c>
      <c r="E38" s="152"/>
      <c r="F38" s="152" t="s">
        <v>206</v>
      </c>
      <c r="G38" s="152"/>
      <c r="H38" s="121">
        <v>5033329</v>
      </c>
      <c r="I38" s="121">
        <v>4766109</v>
      </c>
      <c r="J38" s="121">
        <v>4628966</v>
      </c>
      <c r="K38" s="121">
        <v>4312704</v>
      </c>
      <c r="L38" s="121">
        <v>316262</v>
      </c>
      <c r="M38" s="121">
        <v>100000</v>
      </c>
      <c r="N38" s="121">
        <v>37143</v>
      </c>
      <c r="O38" s="121">
        <v>0</v>
      </c>
      <c r="P38" s="121">
        <v>0</v>
      </c>
      <c r="Q38" s="121">
        <v>0</v>
      </c>
      <c r="R38" s="121">
        <v>267220</v>
      </c>
      <c r="S38" s="121">
        <v>267220</v>
      </c>
      <c r="T38" s="153">
        <v>0</v>
      </c>
      <c r="U38" s="153"/>
      <c r="V38" s="121">
        <v>0</v>
      </c>
      <c r="W38" s="121">
        <v>0</v>
      </c>
    </row>
    <row r="39" spans="1:23" ht="12.75" customHeight="1">
      <c r="A39" s="154"/>
      <c r="B39" s="154"/>
      <c r="C39" s="154"/>
      <c r="D39" s="152"/>
      <c r="E39" s="152"/>
      <c r="F39" s="152" t="s">
        <v>205</v>
      </c>
      <c r="G39" s="152"/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53">
        <v>0</v>
      </c>
      <c r="U39" s="153"/>
      <c r="V39" s="121">
        <v>0</v>
      </c>
      <c r="W39" s="121">
        <v>0</v>
      </c>
    </row>
    <row r="40" spans="1:23" ht="12.75" customHeight="1">
      <c r="A40" s="154"/>
      <c r="B40" s="154"/>
      <c r="C40" s="154"/>
      <c r="D40" s="152"/>
      <c r="E40" s="152"/>
      <c r="F40" s="152" t="s">
        <v>204</v>
      </c>
      <c r="G40" s="152"/>
      <c r="H40" s="121">
        <v>14673</v>
      </c>
      <c r="I40" s="121">
        <v>14673</v>
      </c>
      <c r="J40" s="121">
        <v>14673</v>
      </c>
      <c r="K40" s="121">
        <v>14673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53">
        <v>0</v>
      </c>
      <c r="U40" s="153"/>
      <c r="V40" s="121">
        <v>0</v>
      </c>
      <c r="W40" s="121">
        <v>0</v>
      </c>
    </row>
    <row r="41" spans="1:23" ht="12.75" customHeight="1">
      <c r="A41" s="154"/>
      <c r="B41" s="154"/>
      <c r="C41" s="154"/>
      <c r="D41" s="152"/>
      <c r="E41" s="152"/>
      <c r="F41" s="152" t="s">
        <v>203</v>
      </c>
      <c r="G41" s="152"/>
      <c r="H41" s="121">
        <v>5048002</v>
      </c>
      <c r="I41" s="121">
        <v>4780782</v>
      </c>
      <c r="J41" s="121">
        <v>4643639</v>
      </c>
      <c r="K41" s="121">
        <v>4327377</v>
      </c>
      <c r="L41" s="121">
        <v>316262</v>
      </c>
      <c r="M41" s="121">
        <v>100000</v>
      </c>
      <c r="N41" s="121">
        <v>37143</v>
      </c>
      <c r="O41" s="121">
        <v>0</v>
      </c>
      <c r="P41" s="121">
        <v>0</v>
      </c>
      <c r="Q41" s="121">
        <v>0</v>
      </c>
      <c r="R41" s="121">
        <v>267220</v>
      </c>
      <c r="S41" s="121">
        <v>267220</v>
      </c>
      <c r="T41" s="153">
        <v>0</v>
      </c>
      <c r="U41" s="153"/>
      <c r="V41" s="121">
        <v>0</v>
      </c>
      <c r="W41" s="121">
        <v>0</v>
      </c>
    </row>
    <row r="42" spans="1:23" ht="12.75" customHeight="1">
      <c r="A42" s="154" t="s">
        <v>136</v>
      </c>
      <c r="B42" s="154" t="s">
        <v>298</v>
      </c>
      <c r="C42" s="154" t="s">
        <v>136</v>
      </c>
      <c r="D42" s="152" t="s">
        <v>299</v>
      </c>
      <c r="E42" s="152"/>
      <c r="F42" s="152" t="s">
        <v>206</v>
      </c>
      <c r="G42" s="152"/>
      <c r="H42" s="121">
        <v>609900</v>
      </c>
      <c r="I42" s="121">
        <v>609900</v>
      </c>
      <c r="J42" s="121">
        <v>608900</v>
      </c>
      <c r="K42" s="121">
        <v>490900</v>
      </c>
      <c r="L42" s="121">
        <v>118000</v>
      </c>
      <c r="M42" s="121">
        <v>0</v>
      </c>
      <c r="N42" s="121">
        <v>1000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53">
        <v>0</v>
      </c>
      <c r="U42" s="153"/>
      <c r="V42" s="121">
        <v>0</v>
      </c>
      <c r="W42" s="121">
        <v>0</v>
      </c>
    </row>
    <row r="43" spans="1:23" ht="12.75" customHeight="1">
      <c r="A43" s="154"/>
      <c r="B43" s="154"/>
      <c r="C43" s="154"/>
      <c r="D43" s="152"/>
      <c r="E43" s="152"/>
      <c r="F43" s="152" t="s">
        <v>205</v>
      </c>
      <c r="G43" s="152"/>
      <c r="H43" s="121">
        <v>-2500</v>
      </c>
      <c r="I43" s="121">
        <v>-2500</v>
      </c>
      <c r="J43" s="121">
        <v>-2500</v>
      </c>
      <c r="K43" s="121">
        <v>0</v>
      </c>
      <c r="L43" s="121">
        <v>-2500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53">
        <v>0</v>
      </c>
      <c r="U43" s="153"/>
      <c r="V43" s="121">
        <v>0</v>
      </c>
      <c r="W43" s="121">
        <v>0</v>
      </c>
    </row>
    <row r="44" spans="1:23" ht="12.75" customHeight="1">
      <c r="A44" s="154"/>
      <c r="B44" s="154"/>
      <c r="C44" s="154"/>
      <c r="D44" s="152"/>
      <c r="E44" s="152"/>
      <c r="F44" s="152" t="s">
        <v>204</v>
      </c>
      <c r="G44" s="152"/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53">
        <v>0</v>
      </c>
      <c r="U44" s="153"/>
      <c r="V44" s="121">
        <v>0</v>
      </c>
      <c r="W44" s="121">
        <v>0</v>
      </c>
    </row>
    <row r="45" spans="1:23" ht="12.75" customHeight="1">
      <c r="A45" s="154"/>
      <c r="B45" s="154"/>
      <c r="C45" s="154"/>
      <c r="D45" s="152"/>
      <c r="E45" s="152"/>
      <c r="F45" s="152" t="s">
        <v>203</v>
      </c>
      <c r="G45" s="152"/>
      <c r="H45" s="121">
        <v>607400</v>
      </c>
      <c r="I45" s="121">
        <v>607400</v>
      </c>
      <c r="J45" s="121">
        <v>606400</v>
      </c>
      <c r="K45" s="121">
        <v>490900</v>
      </c>
      <c r="L45" s="121">
        <v>115500</v>
      </c>
      <c r="M45" s="121">
        <v>0</v>
      </c>
      <c r="N45" s="121">
        <v>1000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53">
        <v>0</v>
      </c>
      <c r="U45" s="153"/>
      <c r="V45" s="121">
        <v>0</v>
      </c>
      <c r="W45" s="121">
        <v>0</v>
      </c>
    </row>
    <row r="46" spans="1:23" ht="12.75" customHeight="1">
      <c r="A46" s="154" t="s">
        <v>136</v>
      </c>
      <c r="B46" s="154" t="s">
        <v>300</v>
      </c>
      <c r="C46" s="154" t="s">
        <v>136</v>
      </c>
      <c r="D46" s="152" t="s">
        <v>19</v>
      </c>
      <c r="E46" s="152"/>
      <c r="F46" s="152" t="s">
        <v>206</v>
      </c>
      <c r="G46" s="152"/>
      <c r="H46" s="121">
        <v>2976840.55</v>
      </c>
      <c r="I46" s="121">
        <v>2359778.55</v>
      </c>
      <c r="J46" s="121">
        <v>1595307</v>
      </c>
      <c r="K46" s="121">
        <v>69245</v>
      </c>
      <c r="L46" s="121">
        <v>1526062</v>
      </c>
      <c r="M46" s="121">
        <v>0</v>
      </c>
      <c r="N46" s="121">
        <v>0</v>
      </c>
      <c r="O46" s="121">
        <v>764471.55</v>
      </c>
      <c r="P46" s="121">
        <v>0</v>
      </c>
      <c r="Q46" s="121">
        <v>0</v>
      </c>
      <c r="R46" s="121">
        <v>617062</v>
      </c>
      <c r="S46" s="121">
        <v>617062</v>
      </c>
      <c r="T46" s="153">
        <v>0</v>
      </c>
      <c r="U46" s="153"/>
      <c r="V46" s="121">
        <v>0</v>
      </c>
      <c r="W46" s="121">
        <v>0</v>
      </c>
    </row>
    <row r="47" spans="1:23" ht="12.75" customHeight="1">
      <c r="A47" s="154"/>
      <c r="B47" s="154"/>
      <c r="C47" s="154"/>
      <c r="D47" s="152"/>
      <c r="E47" s="152"/>
      <c r="F47" s="152" t="s">
        <v>205</v>
      </c>
      <c r="G47" s="152"/>
      <c r="H47" s="121">
        <v>-68115</v>
      </c>
      <c r="I47" s="121">
        <v>-68115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-68115</v>
      </c>
      <c r="P47" s="121">
        <v>0</v>
      </c>
      <c r="Q47" s="121">
        <v>0</v>
      </c>
      <c r="R47" s="121">
        <v>0</v>
      </c>
      <c r="S47" s="121">
        <v>0</v>
      </c>
      <c r="T47" s="153">
        <v>0</v>
      </c>
      <c r="U47" s="153"/>
      <c r="V47" s="121">
        <v>0</v>
      </c>
      <c r="W47" s="121">
        <v>0</v>
      </c>
    </row>
    <row r="48" spans="1:23" ht="12.75" customHeight="1">
      <c r="A48" s="154"/>
      <c r="B48" s="154"/>
      <c r="C48" s="154"/>
      <c r="D48" s="152"/>
      <c r="E48" s="152"/>
      <c r="F48" s="152" t="s">
        <v>204</v>
      </c>
      <c r="G48" s="152"/>
      <c r="H48" s="121">
        <v>68115</v>
      </c>
      <c r="I48" s="121">
        <v>68115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68115</v>
      </c>
      <c r="P48" s="121">
        <v>0</v>
      </c>
      <c r="Q48" s="121">
        <v>0</v>
      </c>
      <c r="R48" s="121">
        <v>0</v>
      </c>
      <c r="S48" s="121">
        <v>0</v>
      </c>
      <c r="T48" s="153">
        <v>0</v>
      </c>
      <c r="U48" s="153"/>
      <c r="V48" s="121">
        <v>0</v>
      </c>
      <c r="W48" s="121">
        <v>0</v>
      </c>
    </row>
    <row r="49" spans="1:23" ht="12.75" customHeight="1">
      <c r="A49" s="154"/>
      <c r="B49" s="154"/>
      <c r="C49" s="154"/>
      <c r="D49" s="152"/>
      <c r="E49" s="152"/>
      <c r="F49" s="152" t="s">
        <v>203</v>
      </c>
      <c r="G49" s="152"/>
      <c r="H49" s="121">
        <v>2976840.55</v>
      </c>
      <c r="I49" s="121">
        <v>2359778.55</v>
      </c>
      <c r="J49" s="121">
        <v>1595307</v>
      </c>
      <c r="K49" s="121">
        <v>69245</v>
      </c>
      <c r="L49" s="121">
        <v>1526062</v>
      </c>
      <c r="M49" s="121">
        <v>0</v>
      </c>
      <c r="N49" s="121">
        <v>0</v>
      </c>
      <c r="O49" s="121">
        <v>764471.55</v>
      </c>
      <c r="P49" s="121">
        <v>0</v>
      </c>
      <c r="Q49" s="121">
        <v>0</v>
      </c>
      <c r="R49" s="121">
        <v>617062</v>
      </c>
      <c r="S49" s="121">
        <v>617062</v>
      </c>
      <c r="T49" s="153">
        <v>0</v>
      </c>
      <c r="U49" s="153"/>
      <c r="V49" s="121">
        <v>0</v>
      </c>
      <c r="W49" s="121">
        <v>0</v>
      </c>
    </row>
    <row r="50" spans="1:23" ht="12.75" customHeight="1">
      <c r="A50" s="154" t="s">
        <v>301</v>
      </c>
      <c r="B50" s="154" t="s">
        <v>136</v>
      </c>
      <c r="C50" s="154" t="s">
        <v>136</v>
      </c>
      <c r="D50" s="152" t="s">
        <v>302</v>
      </c>
      <c r="E50" s="152"/>
      <c r="F50" s="152" t="s">
        <v>206</v>
      </c>
      <c r="G50" s="152"/>
      <c r="H50" s="121">
        <v>3609608</v>
      </c>
      <c r="I50" s="121">
        <v>3051822</v>
      </c>
      <c r="J50" s="121">
        <v>2737061</v>
      </c>
      <c r="K50" s="121">
        <v>0</v>
      </c>
      <c r="L50" s="121">
        <v>2737061</v>
      </c>
      <c r="M50" s="121">
        <v>314761</v>
      </c>
      <c r="N50" s="121">
        <v>0</v>
      </c>
      <c r="O50" s="121">
        <v>0</v>
      </c>
      <c r="P50" s="121">
        <v>0</v>
      </c>
      <c r="Q50" s="121">
        <v>0</v>
      </c>
      <c r="R50" s="121">
        <v>557786</v>
      </c>
      <c r="S50" s="121">
        <v>557786</v>
      </c>
      <c r="T50" s="153">
        <v>0</v>
      </c>
      <c r="U50" s="153"/>
      <c r="V50" s="121">
        <v>0</v>
      </c>
      <c r="W50" s="121">
        <v>0</v>
      </c>
    </row>
    <row r="51" spans="1:23" ht="12.75" customHeight="1">
      <c r="A51" s="154"/>
      <c r="B51" s="154"/>
      <c r="C51" s="154"/>
      <c r="D51" s="152"/>
      <c r="E51" s="152"/>
      <c r="F51" s="152" t="s">
        <v>205</v>
      </c>
      <c r="G51" s="152"/>
      <c r="H51" s="121">
        <v>-622547</v>
      </c>
      <c r="I51" s="121">
        <v>-314761</v>
      </c>
      <c r="J51" s="121">
        <v>0</v>
      </c>
      <c r="K51" s="121">
        <v>0</v>
      </c>
      <c r="L51" s="121">
        <v>0</v>
      </c>
      <c r="M51" s="121">
        <v>-314761</v>
      </c>
      <c r="N51" s="121">
        <v>0</v>
      </c>
      <c r="O51" s="121">
        <v>0</v>
      </c>
      <c r="P51" s="121">
        <v>0</v>
      </c>
      <c r="Q51" s="121">
        <v>0</v>
      </c>
      <c r="R51" s="121">
        <v>-307786</v>
      </c>
      <c r="S51" s="121">
        <v>-307786</v>
      </c>
      <c r="T51" s="153">
        <v>0</v>
      </c>
      <c r="U51" s="153"/>
      <c r="V51" s="121">
        <v>0</v>
      </c>
      <c r="W51" s="121">
        <v>0</v>
      </c>
    </row>
    <row r="52" spans="1:23" ht="12.75" customHeight="1">
      <c r="A52" s="154"/>
      <c r="B52" s="154"/>
      <c r="C52" s="154"/>
      <c r="D52" s="152"/>
      <c r="E52" s="152"/>
      <c r="F52" s="152" t="s">
        <v>204</v>
      </c>
      <c r="G52" s="152"/>
      <c r="H52" s="121">
        <v>622547</v>
      </c>
      <c r="I52" s="121">
        <v>47</v>
      </c>
      <c r="J52" s="121">
        <v>47</v>
      </c>
      <c r="K52" s="121">
        <v>0</v>
      </c>
      <c r="L52" s="121">
        <v>47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622500</v>
      </c>
      <c r="S52" s="121">
        <v>0</v>
      </c>
      <c r="T52" s="153">
        <v>0</v>
      </c>
      <c r="U52" s="153"/>
      <c r="V52" s="121">
        <v>622500</v>
      </c>
      <c r="W52" s="121">
        <v>0</v>
      </c>
    </row>
    <row r="53" spans="1:23" ht="12.75" customHeight="1">
      <c r="A53" s="154"/>
      <c r="B53" s="154"/>
      <c r="C53" s="154"/>
      <c r="D53" s="152"/>
      <c r="E53" s="152"/>
      <c r="F53" s="152" t="s">
        <v>203</v>
      </c>
      <c r="G53" s="152"/>
      <c r="H53" s="121">
        <v>3609608</v>
      </c>
      <c r="I53" s="121">
        <v>2737108</v>
      </c>
      <c r="J53" s="121">
        <v>2737108</v>
      </c>
      <c r="K53" s="121">
        <v>0</v>
      </c>
      <c r="L53" s="121">
        <v>2737108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872500</v>
      </c>
      <c r="S53" s="121">
        <v>250000</v>
      </c>
      <c r="T53" s="153">
        <v>0</v>
      </c>
      <c r="U53" s="153"/>
      <c r="V53" s="121">
        <v>622500</v>
      </c>
      <c r="W53" s="121">
        <v>0</v>
      </c>
    </row>
    <row r="54" spans="1:23" ht="12.75" customHeight="1">
      <c r="A54" s="154" t="s">
        <v>136</v>
      </c>
      <c r="B54" s="154" t="s">
        <v>303</v>
      </c>
      <c r="C54" s="154" t="s">
        <v>136</v>
      </c>
      <c r="D54" s="152" t="s">
        <v>304</v>
      </c>
      <c r="E54" s="152"/>
      <c r="F54" s="152" t="s">
        <v>206</v>
      </c>
      <c r="G54" s="152"/>
      <c r="H54" s="121">
        <v>872547</v>
      </c>
      <c r="I54" s="121">
        <v>314761</v>
      </c>
      <c r="J54" s="121">
        <v>0</v>
      </c>
      <c r="K54" s="121">
        <v>0</v>
      </c>
      <c r="L54" s="121">
        <v>0</v>
      </c>
      <c r="M54" s="121">
        <v>314761</v>
      </c>
      <c r="N54" s="121">
        <v>0</v>
      </c>
      <c r="O54" s="121">
        <v>0</v>
      </c>
      <c r="P54" s="121">
        <v>0</v>
      </c>
      <c r="Q54" s="121">
        <v>0</v>
      </c>
      <c r="R54" s="121">
        <v>557786</v>
      </c>
      <c r="S54" s="121">
        <v>557786</v>
      </c>
      <c r="T54" s="153">
        <v>0</v>
      </c>
      <c r="U54" s="153"/>
      <c r="V54" s="121">
        <v>0</v>
      </c>
      <c r="W54" s="121">
        <v>0</v>
      </c>
    </row>
    <row r="55" spans="1:23" ht="12.75" customHeight="1">
      <c r="A55" s="154"/>
      <c r="B55" s="154"/>
      <c r="C55" s="154"/>
      <c r="D55" s="152"/>
      <c r="E55" s="152"/>
      <c r="F55" s="152" t="s">
        <v>205</v>
      </c>
      <c r="G55" s="152"/>
      <c r="H55" s="121">
        <v>-622547</v>
      </c>
      <c r="I55" s="121">
        <v>-314761</v>
      </c>
      <c r="J55" s="121">
        <v>0</v>
      </c>
      <c r="K55" s="121">
        <v>0</v>
      </c>
      <c r="L55" s="121">
        <v>0</v>
      </c>
      <c r="M55" s="121">
        <v>-314761</v>
      </c>
      <c r="N55" s="121">
        <v>0</v>
      </c>
      <c r="O55" s="121">
        <v>0</v>
      </c>
      <c r="P55" s="121">
        <v>0</v>
      </c>
      <c r="Q55" s="121">
        <v>0</v>
      </c>
      <c r="R55" s="121">
        <v>-307786</v>
      </c>
      <c r="S55" s="121">
        <v>-307786</v>
      </c>
      <c r="T55" s="153">
        <v>0</v>
      </c>
      <c r="U55" s="153"/>
      <c r="V55" s="121">
        <v>0</v>
      </c>
      <c r="W55" s="121">
        <v>0</v>
      </c>
    </row>
    <row r="56" spans="1:23" ht="12.75" customHeight="1">
      <c r="A56" s="154"/>
      <c r="B56" s="154"/>
      <c r="C56" s="154"/>
      <c r="D56" s="152"/>
      <c r="E56" s="152"/>
      <c r="F56" s="152" t="s">
        <v>204</v>
      </c>
      <c r="G56" s="152"/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53">
        <v>0</v>
      </c>
      <c r="U56" s="153"/>
      <c r="V56" s="121">
        <v>0</v>
      </c>
      <c r="W56" s="121">
        <v>0</v>
      </c>
    </row>
    <row r="57" spans="1:23" ht="12.75" customHeight="1">
      <c r="A57" s="154"/>
      <c r="B57" s="154"/>
      <c r="C57" s="154"/>
      <c r="D57" s="152"/>
      <c r="E57" s="152"/>
      <c r="F57" s="152" t="s">
        <v>203</v>
      </c>
      <c r="G57" s="152"/>
      <c r="H57" s="121">
        <v>250000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250000</v>
      </c>
      <c r="S57" s="121">
        <v>250000</v>
      </c>
      <c r="T57" s="153">
        <v>0</v>
      </c>
      <c r="U57" s="153"/>
      <c r="V57" s="121">
        <v>0</v>
      </c>
      <c r="W57" s="121">
        <v>0</v>
      </c>
    </row>
    <row r="58" spans="1:23" ht="12.75" customHeight="1">
      <c r="A58" s="154" t="s">
        <v>136</v>
      </c>
      <c r="B58" s="154" t="s">
        <v>305</v>
      </c>
      <c r="C58" s="154" t="s">
        <v>136</v>
      </c>
      <c r="D58" s="152" t="s">
        <v>19</v>
      </c>
      <c r="E58" s="152"/>
      <c r="F58" s="152" t="s">
        <v>206</v>
      </c>
      <c r="G58" s="152"/>
      <c r="H58" s="121">
        <v>882899</v>
      </c>
      <c r="I58" s="121">
        <v>882899</v>
      </c>
      <c r="J58" s="121">
        <v>882899</v>
      </c>
      <c r="K58" s="121">
        <v>0</v>
      </c>
      <c r="L58" s="121">
        <v>882899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53">
        <v>0</v>
      </c>
      <c r="U58" s="153"/>
      <c r="V58" s="121">
        <v>0</v>
      </c>
      <c r="W58" s="121">
        <v>0</v>
      </c>
    </row>
    <row r="59" spans="1:23" ht="12.75" customHeight="1">
      <c r="A59" s="154"/>
      <c r="B59" s="154"/>
      <c r="C59" s="154"/>
      <c r="D59" s="152"/>
      <c r="E59" s="152"/>
      <c r="F59" s="152" t="s">
        <v>205</v>
      </c>
      <c r="G59" s="152"/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53">
        <v>0</v>
      </c>
      <c r="U59" s="153"/>
      <c r="V59" s="121">
        <v>0</v>
      </c>
      <c r="W59" s="121">
        <v>0</v>
      </c>
    </row>
    <row r="60" spans="1:23" ht="12.75" customHeight="1">
      <c r="A60" s="154"/>
      <c r="B60" s="154"/>
      <c r="C60" s="154"/>
      <c r="D60" s="152"/>
      <c r="E60" s="152"/>
      <c r="F60" s="152" t="s">
        <v>204</v>
      </c>
      <c r="G60" s="152"/>
      <c r="H60" s="121">
        <v>622547</v>
      </c>
      <c r="I60" s="121">
        <v>47</v>
      </c>
      <c r="J60" s="121">
        <v>47</v>
      </c>
      <c r="K60" s="121">
        <v>0</v>
      </c>
      <c r="L60" s="121">
        <v>47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622500</v>
      </c>
      <c r="S60" s="121">
        <v>0</v>
      </c>
      <c r="T60" s="153">
        <v>0</v>
      </c>
      <c r="U60" s="153"/>
      <c r="V60" s="121">
        <v>622500</v>
      </c>
      <c r="W60" s="121">
        <v>0</v>
      </c>
    </row>
    <row r="61" spans="1:23" ht="12.75" customHeight="1">
      <c r="A61" s="154"/>
      <c r="B61" s="154"/>
      <c r="C61" s="154"/>
      <c r="D61" s="152"/>
      <c r="E61" s="152"/>
      <c r="F61" s="152" t="s">
        <v>203</v>
      </c>
      <c r="G61" s="152"/>
      <c r="H61" s="121">
        <v>1505446</v>
      </c>
      <c r="I61" s="121">
        <v>882946</v>
      </c>
      <c r="J61" s="121">
        <v>882946</v>
      </c>
      <c r="K61" s="121">
        <v>0</v>
      </c>
      <c r="L61" s="121">
        <v>882946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622500</v>
      </c>
      <c r="S61" s="121">
        <v>0</v>
      </c>
      <c r="T61" s="153">
        <v>0</v>
      </c>
      <c r="U61" s="153"/>
      <c r="V61" s="121">
        <v>622500</v>
      </c>
      <c r="W61" s="121">
        <v>0</v>
      </c>
    </row>
    <row r="62" spans="1:23" ht="12.75" customHeight="1">
      <c r="A62" s="154" t="s">
        <v>20</v>
      </c>
      <c r="B62" s="154" t="s">
        <v>136</v>
      </c>
      <c r="C62" s="154" t="s">
        <v>136</v>
      </c>
      <c r="D62" s="152" t="s">
        <v>21</v>
      </c>
      <c r="E62" s="152"/>
      <c r="F62" s="152" t="s">
        <v>206</v>
      </c>
      <c r="G62" s="152"/>
      <c r="H62" s="121">
        <v>23759843</v>
      </c>
      <c r="I62" s="121">
        <v>23570843</v>
      </c>
      <c r="J62" s="121">
        <v>23508393</v>
      </c>
      <c r="K62" s="121">
        <v>17812126</v>
      </c>
      <c r="L62" s="121">
        <v>5696267</v>
      </c>
      <c r="M62" s="121">
        <v>0</v>
      </c>
      <c r="N62" s="121">
        <v>62450</v>
      </c>
      <c r="O62" s="121">
        <v>0</v>
      </c>
      <c r="P62" s="121">
        <v>0</v>
      </c>
      <c r="Q62" s="121">
        <v>0</v>
      </c>
      <c r="R62" s="121">
        <v>189000</v>
      </c>
      <c r="S62" s="121">
        <v>189000</v>
      </c>
      <c r="T62" s="153">
        <v>0</v>
      </c>
      <c r="U62" s="153"/>
      <c r="V62" s="121">
        <v>0</v>
      </c>
      <c r="W62" s="121">
        <v>0</v>
      </c>
    </row>
    <row r="63" spans="1:23" ht="12.75" customHeight="1">
      <c r="A63" s="154"/>
      <c r="B63" s="154"/>
      <c r="C63" s="154"/>
      <c r="D63" s="152"/>
      <c r="E63" s="152"/>
      <c r="F63" s="152" t="s">
        <v>205</v>
      </c>
      <c r="G63" s="152"/>
      <c r="H63" s="121">
        <v>-16724</v>
      </c>
      <c r="I63" s="121">
        <v>-16724</v>
      </c>
      <c r="J63" s="121">
        <v>-16724</v>
      </c>
      <c r="K63" s="121">
        <v>0</v>
      </c>
      <c r="L63" s="121">
        <v>-16724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53">
        <v>0</v>
      </c>
      <c r="U63" s="153"/>
      <c r="V63" s="121">
        <v>0</v>
      </c>
      <c r="W63" s="121">
        <v>0</v>
      </c>
    </row>
    <row r="64" spans="1:23" ht="12.75" customHeight="1">
      <c r="A64" s="154"/>
      <c r="B64" s="154"/>
      <c r="C64" s="154"/>
      <c r="D64" s="152"/>
      <c r="E64" s="152"/>
      <c r="F64" s="152" t="s">
        <v>204</v>
      </c>
      <c r="G64" s="152"/>
      <c r="H64" s="121">
        <v>131024</v>
      </c>
      <c r="I64" s="121">
        <v>44300</v>
      </c>
      <c r="J64" s="121">
        <v>44300</v>
      </c>
      <c r="K64" s="121">
        <v>44300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86724</v>
      </c>
      <c r="S64" s="121">
        <v>86724</v>
      </c>
      <c r="T64" s="153">
        <v>0</v>
      </c>
      <c r="U64" s="153"/>
      <c r="V64" s="121">
        <v>0</v>
      </c>
      <c r="W64" s="121">
        <v>0</v>
      </c>
    </row>
    <row r="65" spans="1:23" ht="12.75" customHeight="1">
      <c r="A65" s="154"/>
      <c r="B65" s="154"/>
      <c r="C65" s="154"/>
      <c r="D65" s="152"/>
      <c r="E65" s="152"/>
      <c r="F65" s="152" t="s">
        <v>203</v>
      </c>
      <c r="G65" s="152"/>
      <c r="H65" s="121">
        <v>23874143</v>
      </c>
      <c r="I65" s="121">
        <v>23598419</v>
      </c>
      <c r="J65" s="121">
        <v>23535969</v>
      </c>
      <c r="K65" s="121">
        <v>17856426</v>
      </c>
      <c r="L65" s="121">
        <v>5679543</v>
      </c>
      <c r="M65" s="121">
        <v>0</v>
      </c>
      <c r="N65" s="121">
        <v>62450</v>
      </c>
      <c r="O65" s="121">
        <v>0</v>
      </c>
      <c r="P65" s="121">
        <v>0</v>
      </c>
      <c r="Q65" s="121">
        <v>0</v>
      </c>
      <c r="R65" s="121">
        <v>275724</v>
      </c>
      <c r="S65" s="121">
        <v>275724</v>
      </c>
      <c r="T65" s="153">
        <v>0</v>
      </c>
      <c r="U65" s="153"/>
      <c r="V65" s="121">
        <v>0</v>
      </c>
      <c r="W65" s="121">
        <v>0</v>
      </c>
    </row>
    <row r="66" spans="1:23" ht="12.75" customHeight="1">
      <c r="A66" s="154" t="s">
        <v>136</v>
      </c>
      <c r="B66" s="154" t="s">
        <v>22</v>
      </c>
      <c r="C66" s="154" t="s">
        <v>136</v>
      </c>
      <c r="D66" s="152" t="s">
        <v>23</v>
      </c>
      <c r="E66" s="152"/>
      <c r="F66" s="152" t="s">
        <v>206</v>
      </c>
      <c r="G66" s="152"/>
      <c r="H66" s="121">
        <v>22200433</v>
      </c>
      <c r="I66" s="121">
        <v>22011433</v>
      </c>
      <c r="J66" s="121">
        <v>21950633</v>
      </c>
      <c r="K66" s="121">
        <v>16657498</v>
      </c>
      <c r="L66" s="121">
        <v>5293135</v>
      </c>
      <c r="M66" s="121">
        <v>0</v>
      </c>
      <c r="N66" s="121">
        <v>60800</v>
      </c>
      <c r="O66" s="121">
        <v>0</v>
      </c>
      <c r="P66" s="121">
        <v>0</v>
      </c>
      <c r="Q66" s="121">
        <v>0</v>
      </c>
      <c r="R66" s="121">
        <v>189000</v>
      </c>
      <c r="S66" s="121">
        <v>189000</v>
      </c>
      <c r="T66" s="153">
        <v>0</v>
      </c>
      <c r="U66" s="153"/>
      <c r="V66" s="121">
        <v>0</v>
      </c>
      <c r="W66" s="121">
        <v>0</v>
      </c>
    </row>
    <row r="67" spans="1:23" ht="12.75" customHeight="1">
      <c r="A67" s="154"/>
      <c r="B67" s="154"/>
      <c r="C67" s="154"/>
      <c r="D67" s="152"/>
      <c r="E67" s="152"/>
      <c r="F67" s="152" t="s">
        <v>205</v>
      </c>
      <c r="G67" s="152"/>
      <c r="H67" s="121">
        <v>-16724</v>
      </c>
      <c r="I67" s="121">
        <v>-16724</v>
      </c>
      <c r="J67" s="121">
        <v>-16724</v>
      </c>
      <c r="K67" s="121">
        <v>0</v>
      </c>
      <c r="L67" s="121">
        <v>-16724</v>
      </c>
      <c r="M67" s="121"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v>0</v>
      </c>
      <c r="S67" s="121">
        <v>0</v>
      </c>
      <c r="T67" s="153">
        <v>0</v>
      </c>
      <c r="U67" s="153"/>
      <c r="V67" s="121">
        <v>0</v>
      </c>
      <c r="W67" s="121">
        <v>0</v>
      </c>
    </row>
    <row r="68" spans="1:23" ht="12.75" customHeight="1">
      <c r="A68" s="154"/>
      <c r="B68" s="154"/>
      <c r="C68" s="154"/>
      <c r="D68" s="152"/>
      <c r="E68" s="152"/>
      <c r="F68" s="152" t="s">
        <v>204</v>
      </c>
      <c r="G68" s="152"/>
      <c r="H68" s="121">
        <v>131024</v>
      </c>
      <c r="I68" s="121">
        <v>44300</v>
      </c>
      <c r="J68" s="121">
        <v>44300</v>
      </c>
      <c r="K68" s="121">
        <v>44300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86724</v>
      </c>
      <c r="S68" s="121">
        <v>86724</v>
      </c>
      <c r="T68" s="153">
        <v>0</v>
      </c>
      <c r="U68" s="153"/>
      <c r="V68" s="121">
        <v>0</v>
      </c>
      <c r="W68" s="121">
        <v>0</v>
      </c>
    </row>
    <row r="69" spans="1:23" ht="12.75" customHeight="1">
      <c r="A69" s="154"/>
      <c r="B69" s="154"/>
      <c r="C69" s="154"/>
      <c r="D69" s="152"/>
      <c r="E69" s="152"/>
      <c r="F69" s="152" t="s">
        <v>203</v>
      </c>
      <c r="G69" s="152"/>
      <c r="H69" s="121">
        <v>22314733</v>
      </c>
      <c r="I69" s="121">
        <v>22039009</v>
      </c>
      <c r="J69" s="121">
        <v>21978209</v>
      </c>
      <c r="K69" s="121">
        <v>16701798</v>
      </c>
      <c r="L69" s="121">
        <v>5276411</v>
      </c>
      <c r="M69" s="121">
        <v>0</v>
      </c>
      <c r="N69" s="121">
        <v>60800</v>
      </c>
      <c r="O69" s="121">
        <v>0</v>
      </c>
      <c r="P69" s="121">
        <v>0</v>
      </c>
      <c r="Q69" s="121">
        <v>0</v>
      </c>
      <c r="R69" s="121">
        <v>275724</v>
      </c>
      <c r="S69" s="121">
        <v>275724</v>
      </c>
      <c r="T69" s="153">
        <v>0</v>
      </c>
      <c r="U69" s="153"/>
      <c r="V69" s="121">
        <v>0</v>
      </c>
      <c r="W69" s="121">
        <v>0</v>
      </c>
    </row>
    <row r="70" spans="1:23" ht="12.75" customHeight="1">
      <c r="A70" s="154" t="s">
        <v>24</v>
      </c>
      <c r="B70" s="154" t="s">
        <v>136</v>
      </c>
      <c r="C70" s="154" t="s">
        <v>136</v>
      </c>
      <c r="D70" s="152" t="s">
        <v>25</v>
      </c>
      <c r="E70" s="152"/>
      <c r="F70" s="152" t="s">
        <v>206</v>
      </c>
      <c r="G70" s="152"/>
      <c r="H70" s="121">
        <v>3481907</v>
      </c>
      <c r="I70" s="121">
        <v>3381907</v>
      </c>
      <c r="J70" s="121">
        <v>2996308</v>
      </c>
      <c r="K70" s="121">
        <v>2558962</v>
      </c>
      <c r="L70" s="121">
        <v>437346</v>
      </c>
      <c r="M70" s="121">
        <v>382599</v>
      </c>
      <c r="N70" s="121">
        <v>3000</v>
      </c>
      <c r="O70" s="121">
        <v>0</v>
      </c>
      <c r="P70" s="121">
        <v>0</v>
      </c>
      <c r="Q70" s="121">
        <v>0</v>
      </c>
      <c r="R70" s="121">
        <v>100000</v>
      </c>
      <c r="S70" s="121">
        <v>100000</v>
      </c>
      <c r="T70" s="153">
        <v>0</v>
      </c>
      <c r="U70" s="153"/>
      <c r="V70" s="121">
        <v>0</v>
      </c>
      <c r="W70" s="121">
        <v>0</v>
      </c>
    </row>
    <row r="71" spans="1:23" ht="12.75" customHeight="1">
      <c r="A71" s="154"/>
      <c r="B71" s="154"/>
      <c r="C71" s="154"/>
      <c r="D71" s="152"/>
      <c r="E71" s="152"/>
      <c r="F71" s="152" t="s">
        <v>205</v>
      </c>
      <c r="G71" s="152"/>
      <c r="H71" s="121">
        <v>-45433</v>
      </c>
      <c r="I71" s="121">
        <v>-45433</v>
      </c>
      <c r="J71" s="121">
        <v>-45433</v>
      </c>
      <c r="K71" s="121">
        <v>-45433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53">
        <v>0</v>
      </c>
      <c r="U71" s="153"/>
      <c r="V71" s="121">
        <v>0</v>
      </c>
      <c r="W71" s="121">
        <v>0</v>
      </c>
    </row>
    <row r="72" spans="1:23" ht="12.75" customHeight="1">
      <c r="A72" s="154"/>
      <c r="B72" s="154"/>
      <c r="C72" s="154"/>
      <c r="D72" s="152"/>
      <c r="E72" s="152"/>
      <c r="F72" s="152" t="s">
        <v>204</v>
      </c>
      <c r="G72" s="152"/>
      <c r="H72" s="121">
        <v>511244</v>
      </c>
      <c r="I72" s="121">
        <v>511244</v>
      </c>
      <c r="J72" s="121">
        <v>511244</v>
      </c>
      <c r="K72" s="121">
        <v>11189</v>
      </c>
      <c r="L72" s="121">
        <v>500055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53">
        <v>0</v>
      </c>
      <c r="U72" s="153"/>
      <c r="V72" s="121">
        <v>0</v>
      </c>
      <c r="W72" s="121">
        <v>0</v>
      </c>
    </row>
    <row r="73" spans="1:23" ht="12.75" customHeight="1">
      <c r="A73" s="154"/>
      <c r="B73" s="154"/>
      <c r="C73" s="154"/>
      <c r="D73" s="152"/>
      <c r="E73" s="152"/>
      <c r="F73" s="152" t="s">
        <v>203</v>
      </c>
      <c r="G73" s="152"/>
      <c r="H73" s="121">
        <v>3947718</v>
      </c>
      <c r="I73" s="121">
        <v>3847718</v>
      </c>
      <c r="J73" s="121">
        <v>3462119</v>
      </c>
      <c r="K73" s="121">
        <v>2524718</v>
      </c>
      <c r="L73" s="121">
        <v>937401</v>
      </c>
      <c r="M73" s="121">
        <v>382599</v>
      </c>
      <c r="N73" s="121">
        <v>3000</v>
      </c>
      <c r="O73" s="121">
        <v>0</v>
      </c>
      <c r="P73" s="121">
        <v>0</v>
      </c>
      <c r="Q73" s="121">
        <v>0</v>
      </c>
      <c r="R73" s="121">
        <v>100000</v>
      </c>
      <c r="S73" s="121">
        <v>100000</v>
      </c>
      <c r="T73" s="153">
        <v>0</v>
      </c>
      <c r="U73" s="153"/>
      <c r="V73" s="121">
        <v>0</v>
      </c>
      <c r="W73" s="121">
        <v>0</v>
      </c>
    </row>
    <row r="74" spans="1:23" ht="12.75" customHeight="1">
      <c r="A74" s="154" t="s">
        <v>136</v>
      </c>
      <c r="B74" s="154" t="s">
        <v>120</v>
      </c>
      <c r="C74" s="154" t="s">
        <v>136</v>
      </c>
      <c r="D74" s="152" t="s">
        <v>26</v>
      </c>
      <c r="E74" s="152"/>
      <c r="F74" s="152" t="s">
        <v>206</v>
      </c>
      <c r="G74" s="152"/>
      <c r="H74" s="121">
        <v>881971</v>
      </c>
      <c r="I74" s="121">
        <v>861971</v>
      </c>
      <c r="J74" s="121">
        <v>479372</v>
      </c>
      <c r="K74" s="121">
        <v>315882</v>
      </c>
      <c r="L74" s="121">
        <v>163490</v>
      </c>
      <c r="M74" s="121">
        <v>382599</v>
      </c>
      <c r="N74" s="121">
        <v>0</v>
      </c>
      <c r="O74" s="121">
        <v>0</v>
      </c>
      <c r="P74" s="121">
        <v>0</v>
      </c>
      <c r="Q74" s="121">
        <v>0</v>
      </c>
      <c r="R74" s="121">
        <v>20000</v>
      </c>
      <c r="S74" s="121">
        <v>20000</v>
      </c>
      <c r="T74" s="153">
        <v>0</v>
      </c>
      <c r="U74" s="153"/>
      <c r="V74" s="121">
        <v>0</v>
      </c>
      <c r="W74" s="121">
        <v>0</v>
      </c>
    </row>
    <row r="75" spans="1:23" ht="12.75" customHeight="1">
      <c r="A75" s="154"/>
      <c r="B75" s="154"/>
      <c r="C75" s="154"/>
      <c r="D75" s="152"/>
      <c r="E75" s="152"/>
      <c r="F75" s="152" t="s">
        <v>205</v>
      </c>
      <c r="G75" s="152"/>
      <c r="H75" s="121">
        <v>-3878</v>
      </c>
      <c r="I75" s="121">
        <v>-3878</v>
      </c>
      <c r="J75" s="121">
        <v>-3878</v>
      </c>
      <c r="K75" s="121">
        <v>-3878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53">
        <v>0</v>
      </c>
      <c r="U75" s="153"/>
      <c r="V75" s="121">
        <v>0</v>
      </c>
      <c r="W75" s="121">
        <v>0</v>
      </c>
    </row>
    <row r="76" spans="1:23" ht="12.75" customHeight="1">
      <c r="A76" s="154"/>
      <c r="B76" s="154"/>
      <c r="C76" s="154"/>
      <c r="D76" s="152"/>
      <c r="E76" s="152"/>
      <c r="F76" s="152" t="s">
        <v>204</v>
      </c>
      <c r="G76" s="152"/>
      <c r="H76" s="121">
        <v>11189</v>
      </c>
      <c r="I76" s="121">
        <v>11189</v>
      </c>
      <c r="J76" s="121">
        <v>11189</v>
      </c>
      <c r="K76" s="121">
        <v>11189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53">
        <v>0</v>
      </c>
      <c r="U76" s="153"/>
      <c r="V76" s="121">
        <v>0</v>
      </c>
      <c r="W76" s="121">
        <v>0</v>
      </c>
    </row>
    <row r="77" spans="1:23" ht="12.75" customHeight="1">
      <c r="A77" s="154"/>
      <c r="B77" s="154"/>
      <c r="C77" s="154"/>
      <c r="D77" s="152"/>
      <c r="E77" s="152"/>
      <c r="F77" s="152" t="s">
        <v>203</v>
      </c>
      <c r="G77" s="152"/>
      <c r="H77" s="121">
        <v>889282</v>
      </c>
      <c r="I77" s="121">
        <v>869282</v>
      </c>
      <c r="J77" s="121">
        <v>486683</v>
      </c>
      <c r="K77" s="121">
        <v>323193</v>
      </c>
      <c r="L77" s="121">
        <v>163490</v>
      </c>
      <c r="M77" s="121">
        <v>382599</v>
      </c>
      <c r="N77" s="121">
        <v>0</v>
      </c>
      <c r="O77" s="121">
        <v>0</v>
      </c>
      <c r="P77" s="121">
        <v>0</v>
      </c>
      <c r="Q77" s="121">
        <v>0</v>
      </c>
      <c r="R77" s="121">
        <v>20000</v>
      </c>
      <c r="S77" s="121">
        <v>20000</v>
      </c>
      <c r="T77" s="153">
        <v>0</v>
      </c>
      <c r="U77" s="153"/>
      <c r="V77" s="121">
        <v>0</v>
      </c>
      <c r="W77" s="121">
        <v>0</v>
      </c>
    </row>
    <row r="78" spans="1:23" ht="12.75" customHeight="1">
      <c r="A78" s="154" t="s">
        <v>136</v>
      </c>
      <c r="B78" s="154" t="s">
        <v>277</v>
      </c>
      <c r="C78" s="154" t="s">
        <v>136</v>
      </c>
      <c r="D78" s="152" t="s">
        <v>278</v>
      </c>
      <c r="E78" s="152"/>
      <c r="F78" s="152" t="s">
        <v>206</v>
      </c>
      <c r="G78" s="152"/>
      <c r="H78" s="121">
        <v>2255435</v>
      </c>
      <c r="I78" s="121">
        <v>2175435</v>
      </c>
      <c r="J78" s="121">
        <v>2172435</v>
      </c>
      <c r="K78" s="121">
        <v>1986680</v>
      </c>
      <c r="L78" s="121">
        <v>185755</v>
      </c>
      <c r="M78" s="121">
        <v>0</v>
      </c>
      <c r="N78" s="121">
        <v>3000</v>
      </c>
      <c r="O78" s="121">
        <v>0</v>
      </c>
      <c r="P78" s="121">
        <v>0</v>
      </c>
      <c r="Q78" s="121">
        <v>0</v>
      </c>
      <c r="R78" s="121">
        <v>80000</v>
      </c>
      <c r="S78" s="121">
        <v>80000</v>
      </c>
      <c r="T78" s="153">
        <v>0</v>
      </c>
      <c r="U78" s="153"/>
      <c r="V78" s="121">
        <v>0</v>
      </c>
      <c r="W78" s="121">
        <v>0</v>
      </c>
    </row>
    <row r="79" spans="1:23" ht="12.75" customHeight="1">
      <c r="A79" s="154"/>
      <c r="B79" s="154"/>
      <c r="C79" s="154"/>
      <c r="D79" s="152"/>
      <c r="E79" s="152"/>
      <c r="F79" s="152" t="s">
        <v>205</v>
      </c>
      <c r="G79" s="152"/>
      <c r="H79" s="121">
        <v>-41555</v>
      </c>
      <c r="I79" s="121">
        <v>-41555</v>
      </c>
      <c r="J79" s="121">
        <v>-41555</v>
      </c>
      <c r="K79" s="121">
        <v>-41555</v>
      </c>
      <c r="L79" s="121">
        <v>0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0</v>
      </c>
      <c r="T79" s="153">
        <v>0</v>
      </c>
      <c r="U79" s="153"/>
      <c r="V79" s="121">
        <v>0</v>
      </c>
      <c r="W79" s="121">
        <v>0</v>
      </c>
    </row>
    <row r="80" spans="1:23" ht="12.75" customHeight="1">
      <c r="A80" s="154"/>
      <c r="B80" s="154"/>
      <c r="C80" s="154"/>
      <c r="D80" s="152"/>
      <c r="E80" s="152"/>
      <c r="F80" s="152" t="s">
        <v>204</v>
      </c>
      <c r="G80" s="152"/>
      <c r="H80" s="121">
        <v>41555</v>
      </c>
      <c r="I80" s="121">
        <v>41555</v>
      </c>
      <c r="J80" s="121">
        <v>41555</v>
      </c>
      <c r="K80" s="121">
        <v>0</v>
      </c>
      <c r="L80" s="121">
        <v>41555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53">
        <v>0</v>
      </c>
      <c r="U80" s="153"/>
      <c r="V80" s="121">
        <v>0</v>
      </c>
      <c r="W80" s="121">
        <v>0</v>
      </c>
    </row>
    <row r="81" spans="1:23" ht="12.75" customHeight="1">
      <c r="A81" s="154"/>
      <c r="B81" s="154"/>
      <c r="C81" s="154"/>
      <c r="D81" s="152"/>
      <c r="E81" s="152"/>
      <c r="F81" s="152" t="s">
        <v>203</v>
      </c>
      <c r="G81" s="152"/>
      <c r="H81" s="121">
        <v>2255435</v>
      </c>
      <c r="I81" s="121">
        <v>2175435</v>
      </c>
      <c r="J81" s="121">
        <v>2172435</v>
      </c>
      <c r="K81" s="121">
        <v>1945125</v>
      </c>
      <c r="L81" s="121">
        <v>227310</v>
      </c>
      <c r="M81" s="121">
        <v>0</v>
      </c>
      <c r="N81" s="121">
        <v>3000</v>
      </c>
      <c r="O81" s="121">
        <v>0</v>
      </c>
      <c r="P81" s="121">
        <v>0</v>
      </c>
      <c r="Q81" s="121">
        <v>0</v>
      </c>
      <c r="R81" s="121">
        <v>80000</v>
      </c>
      <c r="S81" s="121">
        <v>80000</v>
      </c>
      <c r="T81" s="153">
        <v>0</v>
      </c>
      <c r="U81" s="153"/>
      <c r="V81" s="121">
        <v>0</v>
      </c>
      <c r="W81" s="121">
        <v>0</v>
      </c>
    </row>
    <row r="82" spans="1:23" ht="12.75" customHeight="1">
      <c r="A82" s="154" t="s">
        <v>136</v>
      </c>
      <c r="B82" s="154" t="s">
        <v>306</v>
      </c>
      <c r="C82" s="154" t="s">
        <v>136</v>
      </c>
      <c r="D82" s="152" t="s">
        <v>19</v>
      </c>
      <c r="E82" s="152"/>
      <c r="F82" s="152" t="s">
        <v>206</v>
      </c>
      <c r="G82" s="152"/>
      <c r="H82" s="121">
        <v>18000</v>
      </c>
      <c r="I82" s="121">
        <v>18000</v>
      </c>
      <c r="J82" s="121">
        <v>18000</v>
      </c>
      <c r="K82" s="121">
        <v>0</v>
      </c>
      <c r="L82" s="121">
        <v>18000</v>
      </c>
      <c r="M82" s="121">
        <v>0</v>
      </c>
      <c r="N82" s="121"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0</v>
      </c>
      <c r="T82" s="153">
        <v>0</v>
      </c>
      <c r="U82" s="153"/>
      <c r="V82" s="121">
        <v>0</v>
      </c>
      <c r="W82" s="121">
        <v>0</v>
      </c>
    </row>
    <row r="83" spans="1:23" ht="12.75" customHeight="1">
      <c r="A83" s="154"/>
      <c r="B83" s="154"/>
      <c r="C83" s="154"/>
      <c r="D83" s="152"/>
      <c r="E83" s="152"/>
      <c r="F83" s="152" t="s">
        <v>205</v>
      </c>
      <c r="G83" s="152"/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53">
        <v>0</v>
      </c>
      <c r="U83" s="153"/>
      <c r="V83" s="121">
        <v>0</v>
      </c>
      <c r="W83" s="121">
        <v>0</v>
      </c>
    </row>
    <row r="84" spans="1:23" ht="12.75" customHeight="1">
      <c r="A84" s="154"/>
      <c r="B84" s="154"/>
      <c r="C84" s="154"/>
      <c r="D84" s="152"/>
      <c r="E84" s="152"/>
      <c r="F84" s="152" t="s">
        <v>204</v>
      </c>
      <c r="G84" s="152"/>
      <c r="H84" s="121">
        <v>458500</v>
      </c>
      <c r="I84" s="121">
        <v>458500</v>
      </c>
      <c r="J84" s="121">
        <v>458500</v>
      </c>
      <c r="K84" s="121">
        <v>0</v>
      </c>
      <c r="L84" s="121">
        <v>458500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53">
        <v>0</v>
      </c>
      <c r="U84" s="153"/>
      <c r="V84" s="121">
        <v>0</v>
      </c>
      <c r="W84" s="121">
        <v>0</v>
      </c>
    </row>
    <row r="85" spans="1:23" ht="12.75" customHeight="1">
      <c r="A85" s="154"/>
      <c r="B85" s="154"/>
      <c r="C85" s="154"/>
      <c r="D85" s="152"/>
      <c r="E85" s="152"/>
      <c r="F85" s="152" t="s">
        <v>203</v>
      </c>
      <c r="G85" s="152"/>
      <c r="H85" s="121">
        <v>476500</v>
      </c>
      <c r="I85" s="121">
        <v>476500</v>
      </c>
      <c r="J85" s="121">
        <v>476500</v>
      </c>
      <c r="K85" s="121">
        <v>0</v>
      </c>
      <c r="L85" s="121">
        <v>476500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53">
        <v>0</v>
      </c>
      <c r="U85" s="153"/>
      <c r="V85" s="121">
        <v>0</v>
      </c>
      <c r="W85" s="121">
        <v>0</v>
      </c>
    </row>
    <row r="86" spans="1:23" ht="12.75" customHeight="1">
      <c r="A86" s="154" t="s">
        <v>27</v>
      </c>
      <c r="B86" s="154" t="s">
        <v>136</v>
      </c>
      <c r="C86" s="154" t="s">
        <v>136</v>
      </c>
      <c r="D86" s="152" t="s">
        <v>28</v>
      </c>
      <c r="E86" s="152"/>
      <c r="F86" s="152" t="s">
        <v>206</v>
      </c>
      <c r="G86" s="152"/>
      <c r="H86" s="121">
        <v>10500028</v>
      </c>
      <c r="I86" s="121">
        <v>9699917</v>
      </c>
      <c r="J86" s="121">
        <v>9396593</v>
      </c>
      <c r="K86" s="121">
        <v>7707231</v>
      </c>
      <c r="L86" s="121">
        <v>1689362</v>
      </c>
      <c r="M86" s="121">
        <v>0</v>
      </c>
      <c r="N86" s="121">
        <v>303324</v>
      </c>
      <c r="O86" s="121">
        <v>0</v>
      </c>
      <c r="P86" s="121">
        <v>0</v>
      </c>
      <c r="Q86" s="121">
        <v>0</v>
      </c>
      <c r="R86" s="121">
        <v>800111</v>
      </c>
      <c r="S86" s="121">
        <v>800111</v>
      </c>
      <c r="T86" s="153">
        <v>0</v>
      </c>
      <c r="U86" s="153"/>
      <c r="V86" s="121">
        <v>0</v>
      </c>
      <c r="W86" s="121">
        <v>0</v>
      </c>
    </row>
    <row r="87" spans="1:23" ht="12.75" customHeight="1">
      <c r="A87" s="154"/>
      <c r="B87" s="154"/>
      <c r="C87" s="154"/>
      <c r="D87" s="152"/>
      <c r="E87" s="152"/>
      <c r="F87" s="152" t="s">
        <v>205</v>
      </c>
      <c r="G87" s="152"/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  <c r="T87" s="153">
        <v>0</v>
      </c>
      <c r="U87" s="153"/>
      <c r="V87" s="121">
        <v>0</v>
      </c>
      <c r="W87" s="121">
        <v>0</v>
      </c>
    </row>
    <row r="88" spans="1:23" ht="12.75" customHeight="1">
      <c r="A88" s="154"/>
      <c r="B88" s="154"/>
      <c r="C88" s="154"/>
      <c r="D88" s="152"/>
      <c r="E88" s="152"/>
      <c r="F88" s="152" t="s">
        <v>204</v>
      </c>
      <c r="G88" s="152"/>
      <c r="H88" s="121">
        <v>402938</v>
      </c>
      <c r="I88" s="121">
        <v>14769</v>
      </c>
      <c r="J88" s="121">
        <v>14769</v>
      </c>
      <c r="K88" s="121">
        <v>14769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v>388169</v>
      </c>
      <c r="S88" s="121">
        <v>388169</v>
      </c>
      <c r="T88" s="153">
        <v>0</v>
      </c>
      <c r="U88" s="153"/>
      <c r="V88" s="121">
        <v>0</v>
      </c>
      <c r="W88" s="121">
        <v>0</v>
      </c>
    </row>
    <row r="89" spans="1:23" ht="12.75" customHeight="1">
      <c r="A89" s="154"/>
      <c r="B89" s="154"/>
      <c r="C89" s="154"/>
      <c r="D89" s="152"/>
      <c r="E89" s="152"/>
      <c r="F89" s="152" t="s">
        <v>203</v>
      </c>
      <c r="G89" s="152"/>
      <c r="H89" s="121">
        <v>10902966</v>
      </c>
      <c r="I89" s="121">
        <v>9714686</v>
      </c>
      <c r="J89" s="121">
        <v>9411362</v>
      </c>
      <c r="K89" s="121">
        <v>7722000</v>
      </c>
      <c r="L89" s="121">
        <v>1689362</v>
      </c>
      <c r="M89" s="121">
        <v>0</v>
      </c>
      <c r="N89" s="121">
        <v>303324</v>
      </c>
      <c r="O89" s="121">
        <v>0</v>
      </c>
      <c r="P89" s="121">
        <v>0</v>
      </c>
      <c r="Q89" s="121">
        <v>0</v>
      </c>
      <c r="R89" s="121">
        <v>1188280</v>
      </c>
      <c r="S89" s="121">
        <v>1188280</v>
      </c>
      <c r="T89" s="153">
        <v>0</v>
      </c>
      <c r="U89" s="153"/>
      <c r="V89" s="121">
        <v>0</v>
      </c>
      <c r="W89" s="121">
        <v>0</v>
      </c>
    </row>
    <row r="90" spans="1:23" ht="12.75" customHeight="1">
      <c r="A90" s="154" t="s">
        <v>136</v>
      </c>
      <c r="B90" s="154" t="s">
        <v>29</v>
      </c>
      <c r="C90" s="154" t="s">
        <v>136</v>
      </c>
      <c r="D90" s="152" t="s">
        <v>30</v>
      </c>
      <c r="E90" s="152"/>
      <c r="F90" s="152" t="s">
        <v>206</v>
      </c>
      <c r="G90" s="152"/>
      <c r="H90" s="121">
        <v>6906946</v>
      </c>
      <c r="I90" s="121">
        <v>6618446</v>
      </c>
      <c r="J90" s="121">
        <v>6400034</v>
      </c>
      <c r="K90" s="121">
        <v>5198130</v>
      </c>
      <c r="L90" s="121">
        <v>1201904</v>
      </c>
      <c r="M90" s="121">
        <v>0</v>
      </c>
      <c r="N90" s="121">
        <v>218412</v>
      </c>
      <c r="O90" s="121">
        <v>0</v>
      </c>
      <c r="P90" s="121">
        <v>0</v>
      </c>
      <c r="Q90" s="121">
        <v>0</v>
      </c>
      <c r="R90" s="121">
        <v>288500</v>
      </c>
      <c r="S90" s="121">
        <v>288500</v>
      </c>
      <c r="T90" s="153">
        <v>0</v>
      </c>
      <c r="U90" s="153"/>
      <c r="V90" s="121">
        <v>0</v>
      </c>
      <c r="W90" s="121">
        <v>0</v>
      </c>
    </row>
    <row r="91" spans="1:23" ht="12.75" customHeight="1">
      <c r="A91" s="154"/>
      <c r="B91" s="154"/>
      <c r="C91" s="154"/>
      <c r="D91" s="152"/>
      <c r="E91" s="152"/>
      <c r="F91" s="152" t="s">
        <v>205</v>
      </c>
      <c r="G91" s="152"/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53">
        <v>0</v>
      </c>
      <c r="U91" s="153"/>
      <c r="V91" s="121">
        <v>0</v>
      </c>
      <c r="W91" s="121">
        <v>0</v>
      </c>
    </row>
    <row r="92" spans="1:23" ht="12.75" customHeight="1">
      <c r="A92" s="154"/>
      <c r="B92" s="154"/>
      <c r="C92" s="154"/>
      <c r="D92" s="152"/>
      <c r="E92" s="152"/>
      <c r="F92" s="152" t="s">
        <v>204</v>
      </c>
      <c r="G92" s="152"/>
      <c r="H92" s="121">
        <v>14769</v>
      </c>
      <c r="I92" s="121">
        <v>14769</v>
      </c>
      <c r="J92" s="121">
        <v>14769</v>
      </c>
      <c r="K92" s="121">
        <v>14769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0</v>
      </c>
      <c r="T92" s="153">
        <v>0</v>
      </c>
      <c r="U92" s="153"/>
      <c r="V92" s="121">
        <v>0</v>
      </c>
      <c r="W92" s="121">
        <v>0</v>
      </c>
    </row>
    <row r="93" spans="1:23" ht="12.75" customHeight="1">
      <c r="A93" s="154"/>
      <c r="B93" s="154"/>
      <c r="C93" s="154"/>
      <c r="D93" s="152"/>
      <c r="E93" s="152"/>
      <c r="F93" s="152" t="s">
        <v>203</v>
      </c>
      <c r="G93" s="152"/>
      <c r="H93" s="121">
        <v>6921715</v>
      </c>
      <c r="I93" s="121">
        <v>6633215</v>
      </c>
      <c r="J93" s="121">
        <v>6414803</v>
      </c>
      <c r="K93" s="121">
        <v>5212899</v>
      </c>
      <c r="L93" s="121">
        <v>1201904</v>
      </c>
      <c r="M93" s="121">
        <v>0</v>
      </c>
      <c r="N93" s="121">
        <v>218412</v>
      </c>
      <c r="O93" s="121">
        <v>0</v>
      </c>
      <c r="P93" s="121">
        <v>0</v>
      </c>
      <c r="Q93" s="121">
        <v>0</v>
      </c>
      <c r="R93" s="121">
        <v>288500</v>
      </c>
      <c r="S93" s="121">
        <v>288500</v>
      </c>
      <c r="T93" s="153">
        <v>0</v>
      </c>
      <c r="U93" s="153"/>
      <c r="V93" s="121">
        <v>0</v>
      </c>
      <c r="W93" s="121">
        <v>0</v>
      </c>
    </row>
    <row r="94" spans="1:23" ht="12.75" customHeight="1">
      <c r="A94" s="154" t="s">
        <v>136</v>
      </c>
      <c r="B94" s="154" t="s">
        <v>289</v>
      </c>
      <c r="C94" s="154" t="s">
        <v>136</v>
      </c>
      <c r="D94" s="152" t="s">
        <v>290</v>
      </c>
      <c r="E94" s="152"/>
      <c r="F94" s="152" t="s">
        <v>206</v>
      </c>
      <c r="G94" s="152"/>
      <c r="H94" s="121">
        <v>2222282</v>
      </c>
      <c r="I94" s="121">
        <v>1710671</v>
      </c>
      <c r="J94" s="121">
        <v>1685859</v>
      </c>
      <c r="K94" s="121">
        <v>1384573</v>
      </c>
      <c r="L94" s="121">
        <v>301286</v>
      </c>
      <c r="M94" s="121">
        <v>0</v>
      </c>
      <c r="N94" s="121">
        <v>24812</v>
      </c>
      <c r="O94" s="121">
        <v>0</v>
      </c>
      <c r="P94" s="121">
        <v>0</v>
      </c>
      <c r="Q94" s="121">
        <v>0</v>
      </c>
      <c r="R94" s="121">
        <v>511611</v>
      </c>
      <c r="S94" s="121">
        <v>511611</v>
      </c>
      <c r="T94" s="153">
        <v>0</v>
      </c>
      <c r="U94" s="153"/>
      <c r="V94" s="121">
        <v>0</v>
      </c>
      <c r="W94" s="121">
        <v>0</v>
      </c>
    </row>
    <row r="95" spans="1:23" ht="12.75" customHeight="1">
      <c r="A95" s="154"/>
      <c r="B95" s="154"/>
      <c r="C95" s="154"/>
      <c r="D95" s="152"/>
      <c r="E95" s="152"/>
      <c r="F95" s="152" t="s">
        <v>205</v>
      </c>
      <c r="G95" s="152"/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v>0</v>
      </c>
      <c r="S95" s="121">
        <v>0</v>
      </c>
      <c r="T95" s="153">
        <v>0</v>
      </c>
      <c r="U95" s="153"/>
      <c r="V95" s="121">
        <v>0</v>
      </c>
      <c r="W95" s="121">
        <v>0</v>
      </c>
    </row>
    <row r="96" spans="1:23" ht="12.75" customHeight="1">
      <c r="A96" s="154"/>
      <c r="B96" s="154"/>
      <c r="C96" s="154"/>
      <c r="D96" s="152"/>
      <c r="E96" s="152"/>
      <c r="F96" s="152" t="s">
        <v>204</v>
      </c>
      <c r="G96" s="152"/>
      <c r="H96" s="121">
        <v>388169</v>
      </c>
      <c r="I96" s="121">
        <v>0</v>
      </c>
      <c r="J96" s="121">
        <v>0</v>
      </c>
      <c r="K96" s="121">
        <v>0</v>
      </c>
      <c r="L96" s="121">
        <v>0</v>
      </c>
      <c r="M96" s="121"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v>388169</v>
      </c>
      <c r="S96" s="121">
        <v>388169</v>
      </c>
      <c r="T96" s="153">
        <v>0</v>
      </c>
      <c r="U96" s="153"/>
      <c r="V96" s="121">
        <v>0</v>
      </c>
      <c r="W96" s="121">
        <v>0</v>
      </c>
    </row>
    <row r="97" spans="1:23" ht="12.75" customHeight="1">
      <c r="A97" s="154"/>
      <c r="B97" s="154"/>
      <c r="C97" s="154"/>
      <c r="D97" s="152"/>
      <c r="E97" s="152"/>
      <c r="F97" s="152" t="s">
        <v>203</v>
      </c>
      <c r="G97" s="152"/>
      <c r="H97" s="121">
        <v>2610451</v>
      </c>
      <c r="I97" s="121">
        <v>1710671</v>
      </c>
      <c r="J97" s="121">
        <v>1685859</v>
      </c>
      <c r="K97" s="121">
        <v>1384573</v>
      </c>
      <c r="L97" s="121">
        <v>301286</v>
      </c>
      <c r="M97" s="121">
        <v>0</v>
      </c>
      <c r="N97" s="121">
        <v>24812</v>
      </c>
      <c r="O97" s="121">
        <v>0</v>
      </c>
      <c r="P97" s="121">
        <v>0</v>
      </c>
      <c r="Q97" s="121">
        <v>0</v>
      </c>
      <c r="R97" s="121">
        <v>899780</v>
      </c>
      <c r="S97" s="121">
        <v>899780</v>
      </c>
      <c r="T97" s="153">
        <v>0</v>
      </c>
      <c r="U97" s="153"/>
      <c r="V97" s="121">
        <v>0</v>
      </c>
      <c r="W97" s="121">
        <v>0</v>
      </c>
    </row>
    <row r="98" spans="1:23" ht="12.75" customHeight="1">
      <c r="A98" s="151" t="s">
        <v>34</v>
      </c>
      <c r="B98" s="151"/>
      <c r="C98" s="151"/>
      <c r="D98" s="151"/>
      <c r="E98" s="151"/>
      <c r="F98" s="152" t="s">
        <v>206</v>
      </c>
      <c r="G98" s="152"/>
      <c r="H98" s="120">
        <v>104349619.55</v>
      </c>
      <c r="I98" s="120">
        <v>95706461.55</v>
      </c>
      <c r="J98" s="120">
        <v>86894529</v>
      </c>
      <c r="K98" s="120">
        <v>62129524</v>
      </c>
      <c r="L98" s="120">
        <v>24765005</v>
      </c>
      <c r="M98" s="120">
        <v>2617675</v>
      </c>
      <c r="N98" s="120">
        <v>3291907</v>
      </c>
      <c r="O98" s="120">
        <v>2007688.55</v>
      </c>
      <c r="P98" s="120">
        <v>894662</v>
      </c>
      <c r="Q98" s="120">
        <v>0</v>
      </c>
      <c r="R98" s="120">
        <v>8643158</v>
      </c>
      <c r="S98" s="120">
        <v>8643158</v>
      </c>
      <c r="T98" s="158">
        <v>2863782</v>
      </c>
      <c r="U98" s="158"/>
      <c r="V98" s="120">
        <v>0</v>
      </c>
      <c r="W98" s="121">
        <v>0</v>
      </c>
    </row>
    <row r="99" spans="1:23" ht="12.75" customHeight="1">
      <c r="A99" s="151"/>
      <c r="B99" s="151"/>
      <c r="C99" s="151"/>
      <c r="D99" s="151"/>
      <c r="E99" s="151"/>
      <c r="F99" s="152" t="s">
        <v>205</v>
      </c>
      <c r="G99" s="152"/>
      <c r="H99" s="120">
        <v>-762955</v>
      </c>
      <c r="I99" s="120">
        <v>-455169</v>
      </c>
      <c r="J99" s="120">
        <v>-72293</v>
      </c>
      <c r="K99" s="120">
        <v>-49069</v>
      </c>
      <c r="L99" s="120">
        <v>-23224</v>
      </c>
      <c r="M99" s="120">
        <v>-314761</v>
      </c>
      <c r="N99" s="120">
        <v>0</v>
      </c>
      <c r="O99" s="120">
        <v>-68115</v>
      </c>
      <c r="P99" s="120">
        <v>0</v>
      </c>
      <c r="Q99" s="120">
        <v>0</v>
      </c>
      <c r="R99" s="120">
        <v>-307786</v>
      </c>
      <c r="S99" s="120">
        <v>-307786</v>
      </c>
      <c r="T99" s="158">
        <v>0</v>
      </c>
      <c r="U99" s="158"/>
      <c r="V99" s="120">
        <v>0</v>
      </c>
      <c r="W99" s="121">
        <v>0</v>
      </c>
    </row>
    <row r="100" spans="1:23" ht="12.75" customHeight="1">
      <c r="A100" s="151"/>
      <c r="B100" s="151"/>
      <c r="C100" s="151"/>
      <c r="D100" s="151"/>
      <c r="E100" s="151"/>
      <c r="F100" s="152" t="s">
        <v>204</v>
      </c>
      <c r="G100" s="152"/>
      <c r="H100" s="120">
        <v>1763901</v>
      </c>
      <c r="I100" s="120">
        <v>666508</v>
      </c>
      <c r="J100" s="120">
        <v>597943</v>
      </c>
      <c r="K100" s="120">
        <v>91341</v>
      </c>
      <c r="L100" s="120">
        <v>506602</v>
      </c>
      <c r="M100" s="120">
        <v>0</v>
      </c>
      <c r="N100" s="120">
        <v>450</v>
      </c>
      <c r="O100" s="120">
        <v>68115</v>
      </c>
      <c r="P100" s="120">
        <v>0</v>
      </c>
      <c r="Q100" s="120">
        <v>0</v>
      </c>
      <c r="R100" s="120">
        <v>1097393</v>
      </c>
      <c r="S100" s="120">
        <v>474893</v>
      </c>
      <c r="T100" s="158">
        <v>0</v>
      </c>
      <c r="U100" s="158"/>
      <c r="V100" s="120">
        <v>622500</v>
      </c>
      <c r="W100" s="121">
        <v>0</v>
      </c>
    </row>
    <row r="101" spans="1:23" ht="12.75" customHeight="1">
      <c r="A101" s="151"/>
      <c r="B101" s="151"/>
      <c r="C101" s="151"/>
      <c r="D101" s="151"/>
      <c r="E101" s="151"/>
      <c r="F101" s="152" t="s">
        <v>203</v>
      </c>
      <c r="G101" s="152"/>
      <c r="H101" s="120">
        <v>105350565.55</v>
      </c>
      <c r="I101" s="120">
        <v>95917800.55</v>
      </c>
      <c r="J101" s="120">
        <v>87420179</v>
      </c>
      <c r="K101" s="120">
        <v>62171796</v>
      </c>
      <c r="L101" s="120">
        <v>25248383</v>
      </c>
      <c r="M101" s="120">
        <v>2302914</v>
      </c>
      <c r="N101" s="120">
        <v>3292357</v>
      </c>
      <c r="O101" s="120">
        <v>2007688.55</v>
      </c>
      <c r="P101" s="120">
        <v>894662</v>
      </c>
      <c r="Q101" s="120">
        <v>0</v>
      </c>
      <c r="R101" s="120">
        <v>9432765</v>
      </c>
      <c r="S101" s="120">
        <v>8810265</v>
      </c>
      <c r="T101" s="158">
        <v>2863782</v>
      </c>
      <c r="U101" s="158"/>
      <c r="V101" s="120">
        <v>622500</v>
      </c>
      <c r="W101" s="121">
        <v>0</v>
      </c>
    </row>
  </sheetData>
  <sheetProtection/>
  <mergeCells count="299">
    <mergeCell ref="F99:G99"/>
    <mergeCell ref="T99:U99"/>
    <mergeCell ref="F100:G100"/>
    <mergeCell ref="T100:U100"/>
    <mergeCell ref="F101:G101"/>
    <mergeCell ref="T101:U101"/>
    <mergeCell ref="F96:G96"/>
    <mergeCell ref="T96:U96"/>
    <mergeCell ref="F97:G97"/>
    <mergeCell ref="T97:U97"/>
    <mergeCell ref="F98:G98"/>
    <mergeCell ref="T98:U98"/>
    <mergeCell ref="F93:G93"/>
    <mergeCell ref="T93:U93"/>
    <mergeCell ref="A94:A97"/>
    <mergeCell ref="B94:B97"/>
    <mergeCell ref="C94:C97"/>
    <mergeCell ref="D94:E97"/>
    <mergeCell ref="F94:G94"/>
    <mergeCell ref="T94:U94"/>
    <mergeCell ref="F95:G95"/>
    <mergeCell ref="T95:U95"/>
    <mergeCell ref="A90:A93"/>
    <mergeCell ref="B90:B93"/>
    <mergeCell ref="C90:C93"/>
    <mergeCell ref="D90:E93"/>
    <mergeCell ref="F90:G90"/>
    <mergeCell ref="T90:U90"/>
    <mergeCell ref="F91:G91"/>
    <mergeCell ref="T91:U91"/>
    <mergeCell ref="F92:G92"/>
    <mergeCell ref="T92:U92"/>
    <mergeCell ref="F87:G87"/>
    <mergeCell ref="T87:U87"/>
    <mergeCell ref="F88:G88"/>
    <mergeCell ref="T88:U88"/>
    <mergeCell ref="F89:G89"/>
    <mergeCell ref="T89:U89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75:G75"/>
    <mergeCell ref="T75:U75"/>
    <mergeCell ref="F76:G76"/>
    <mergeCell ref="T76:U76"/>
    <mergeCell ref="F77:G77"/>
    <mergeCell ref="T77:U77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66:G66"/>
    <mergeCell ref="T66:U66"/>
    <mergeCell ref="F67:G67"/>
    <mergeCell ref="T67:U67"/>
    <mergeCell ref="F68:G68"/>
    <mergeCell ref="T68:U68"/>
    <mergeCell ref="A62:A65"/>
    <mergeCell ref="B62:B65"/>
    <mergeCell ref="C62:C65"/>
    <mergeCell ref="D62:E65"/>
    <mergeCell ref="A66:A69"/>
    <mergeCell ref="B66:B69"/>
    <mergeCell ref="C66:C69"/>
    <mergeCell ref="D66:E69"/>
    <mergeCell ref="A14:A17"/>
    <mergeCell ref="F15:G15"/>
    <mergeCell ref="T15:U15"/>
    <mergeCell ref="F16:G16"/>
    <mergeCell ref="T20:U20"/>
    <mergeCell ref="F21:G21"/>
    <mergeCell ref="T21:U21"/>
    <mergeCell ref="F17:G17"/>
    <mergeCell ref="T17:U17"/>
    <mergeCell ref="T16:U16"/>
    <mergeCell ref="T18:U18"/>
    <mergeCell ref="T12:U12"/>
    <mergeCell ref="F13:G13"/>
    <mergeCell ref="T13:U13"/>
    <mergeCell ref="T19:U19"/>
    <mergeCell ref="D18:E21"/>
    <mergeCell ref="F19:G19"/>
    <mergeCell ref="B14:B17"/>
    <mergeCell ref="C14:C17"/>
    <mergeCell ref="D14:E17"/>
    <mergeCell ref="F14:G14"/>
    <mergeCell ref="T14:U14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S7:S8"/>
    <mergeCell ref="T7:U7"/>
    <mergeCell ref="J7:J8"/>
    <mergeCell ref="K7:L7"/>
    <mergeCell ref="M7:M8"/>
    <mergeCell ref="N7:N8"/>
    <mergeCell ref="V7:V8"/>
    <mergeCell ref="W7:W8"/>
    <mergeCell ref="T8:U8"/>
    <mergeCell ref="T9:U9"/>
    <mergeCell ref="D9:G9"/>
    <mergeCell ref="I5:W5"/>
    <mergeCell ref="I6:I8"/>
    <mergeCell ref="J6:Q6"/>
    <mergeCell ref="R6:R8"/>
    <mergeCell ref="S6:W6"/>
    <mergeCell ref="N1:T1"/>
    <mergeCell ref="A2:V2"/>
    <mergeCell ref="A5:A8"/>
    <mergeCell ref="B5:B8"/>
    <mergeCell ref="C5:C8"/>
    <mergeCell ref="D5:G8"/>
    <mergeCell ref="H5:H8"/>
    <mergeCell ref="O7:O8"/>
    <mergeCell ref="P7:P8"/>
    <mergeCell ref="Q7:Q8"/>
    <mergeCell ref="A22:A25"/>
    <mergeCell ref="B22:B25"/>
    <mergeCell ref="C22:C25"/>
    <mergeCell ref="D22:E25"/>
    <mergeCell ref="F22:G22"/>
    <mergeCell ref="F20:G20"/>
    <mergeCell ref="A18:A21"/>
    <mergeCell ref="B18:B21"/>
    <mergeCell ref="C18:C21"/>
    <mergeCell ref="F18:G18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B50:B53"/>
    <mergeCell ref="C50:C53"/>
    <mergeCell ref="D50:E53"/>
    <mergeCell ref="F53:G53"/>
    <mergeCell ref="T53:U53"/>
    <mergeCell ref="A50:A53"/>
    <mergeCell ref="F50:G50"/>
    <mergeCell ref="T55:U55"/>
    <mergeCell ref="F56:G56"/>
    <mergeCell ref="T56:U56"/>
    <mergeCell ref="T50:U50"/>
    <mergeCell ref="F51:G51"/>
    <mergeCell ref="T51:U51"/>
    <mergeCell ref="F52:G52"/>
    <mergeCell ref="T52:U52"/>
    <mergeCell ref="T58:U58"/>
    <mergeCell ref="F59:G59"/>
    <mergeCell ref="T59:U59"/>
    <mergeCell ref="A54:A57"/>
    <mergeCell ref="B54:B57"/>
    <mergeCell ref="C54:C57"/>
    <mergeCell ref="D54:E57"/>
    <mergeCell ref="F54:G54"/>
    <mergeCell ref="T54:U54"/>
    <mergeCell ref="F55:G55"/>
    <mergeCell ref="T64:U64"/>
    <mergeCell ref="F65:G65"/>
    <mergeCell ref="T65:U65"/>
    <mergeCell ref="F57:G57"/>
    <mergeCell ref="T57:U57"/>
    <mergeCell ref="A58:A61"/>
    <mergeCell ref="B58:B61"/>
    <mergeCell ref="C58:C61"/>
    <mergeCell ref="D58:E61"/>
    <mergeCell ref="F58:G58"/>
    <mergeCell ref="A98:E101"/>
    <mergeCell ref="F63:G63"/>
    <mergeCell ref="T63:U63"/>
    <mergeCell ref="F64:G64"/>
    <mergeCell ref="F60:G60"/>
    <mergeCell ref="T60:U60"/>
    <mergeCell ref="F61:G61"/>
    <mergeCell ref="T61:U61"/>
    <mergeCell ref="F62:G62"/>
    <mergeCell ref="T62:U6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63"/>
  <sheetViews>
    <sheetView workbookViewId="0" topLeftCell="A1">
      <selection activeCell="T12" sqref="T12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16"/>
      <c r="B1" s="16"/>
      <c r="C1" s="16"/>
      <c r="D1" s="16"/>
      <c r="E1" s="16"/>
      <c r="F1" s="16"/>
      <c r="G1" s="16"/>
      <c r="H1" s="16"/>
      <c r="I1" s="16"/>
      <c r="J1" s="180" t="s">
        <v>312</v>
      </c>
      <c r="K1" s="180"/>
      <c r="L1" s="180"/>
      <c r="M1" s="180"/>
    </row>
    <row r="2" spans="1:13" ht="15.75">
      <c r="A2" s="181" t="s">
        <v>139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 t="s">
        <v>0</v>
      </c>
    </row>
    <row r="4" spans="1:13" ht="12.75">
      <c r="A4" s="170" t="s">
        <v>67</v>
      </c>
      <c r="B4" s="170" t="s">
        <v>1</v>
      </c>
      <c r="C4" s="170" t="s">
        <v>97</v>
      </c>
      <c r="D4" s="170" t="s">
        <v>103</v>
      </c>
      <c r="E4" s="170" t="s">
        <v>102</v>
      </c>
      <c r="F4" s="171" t="s">
        <v>95</v>
      </c>
      <c r="G4" s="172"/>
      <c r="H4" s="172"/>
      <c r="I4" s="172"/>
      <c r="J4" s="172"/>
      <c r="K4" s="172"/>
      <c r="L4" s="173"/>
      <c r="M4" s="170" t="s">
        <v>74</v>
      </c>
    </row>
    <row r="5" spans="1:13" ht="12.75">
      <c r="A5" s="170"/>
      <c r="B5" s="170"/>
      <c r="C5" s="170"/>
      <c r="D5" s="170"/>
      <c r="E5" s="170"/>
      <c r="F5" s="170" t="s">
        <v>140</v>
      </c>
      <c r="G5" s="170" t="s">
        <v>94</v>
      </c>
      <c r="H5" s="170"/>
      <c r="I5" s="170"/>
      <c r="J5" s="170"/>
      <c r="K5" s="170"/>
      <c r="L5" s="170"/>
      <c r="M5" s="170"/>
    </row>
    <row r="6" spans="1:13" ht="12.75">
      <c r="A6" s="170"/>
      <c r="B6" s="170"/>
      <c r="C6" s="170"/>
      <c r="D6" s="170"/>
      <c r="E6" s="170"/>
      <c r="F6" s="170"/>
      <c r="G6" s="170" t="s">
        <v>93</v>
      </c>
      <c r="H6" s="170" t="s">
        <v>92</v>
      </c>
      <c r="I6" s="91" t="s">
        <v>42</v>
      </c>
      <c r="J6" s="170" t="s">
        <v>101</v>
      </c>
      <c r="K6" s="170"/>
      <c r="L6" s="170" t="s">
        <v>90</v>
      </c>
      <c r="M6" s="170"/>
    </row>
    <row r="7" spans="1:13" ht="12.75">
      <c r="A7" s="170"/>
      <c r="B7" s="170"/>
      <c r="C7" s="170"/>
      <c r="D7" s="170"/>
      <c r="E7" s="170"/>
      <c r="F7" s="170"/>
      <c r="G7" s="170"/>
      <c r="H7" s="170"/>
      <c r="I7" s="170" t="s">
        <v>89</v>
      </c>
      <c r="J7" s="170"/>
      <c r="K7" s="170"/>
      <c r="L7" s="170"/>
      <c r="M7" s="170"/>
    </row>
    <row r="8" spans="1:13" ht="12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ht="59.2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1:13" ht="12.7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178">
        <v>10</v>
      </c>
      <c r="K10" s="179"/>
      <c r="L10" s="69">
        <v>11</v>
      </c>
      <c r="M10" s="69">
        <v>12</v>
      </c>
    </row>
    <row r="11" spans="1:13" ht="67.5">
      <c r="A11" s="24" t="s">
        <v>64</v>
      </c>
      <c r="B11" s="24">
        <v>630</v>
      </c>
      <c r="C11" s="24">
        <v>63095</v>
      </c>
      <c r="D11" s="70" t="s">
        <v>108</v>
      </c>
      <c r="E11" s="25">
        <v>1686</v>
      </c>
      <c r="F11" s="25">
        <f>F12</f>
        <v>332</v>
      </c>
      <c r="G11" s="25">
        <v>332</v>
      </c>
      <c r="H11" s="25">
        <v>0</v>
      </c>
      <c r="I11" s="25">
        <v>0</v>
      </c>
      <c r="J11" s="161" t="s">
        <v>88</v>
      </c>
      <c r="K11" s="162"/>
      <c r="L11" s="25">
        <v>0</v>
      </c>
      <c r="M11" s="26" t="s">
        <v>72</v>
      </c>
    </row>
    <row r="12" spans="1:13" ht="12.75">
      <c r="A12" s="24"/>
      <c r="B12" s="24"/>
      <c r="C12" s="24"/>
      <c r="D12" s="27" t="s">
        <v>100</v>
      </c>
      <c r="E12" s="25">
        <v>1686</v>
      </c>
      <c r="F12" s="25">
        <f>G12+H12++J12+L12</f>
        <v>332</v>
      </c>
      <c r="G12" s="25">
        <f>G11</f>
        <v>332</v>
      </c>
      <c r="H12" s="25">
        <v>0</v>
      </c>
      <c r="I12" s="25">
        <v>0</v>
      </c>
      <c r="J12" s="159">
        <v>0</v>
      </c>
      <c r="K12" s="160"/>
      <c r="L12" s="25">
        <v>0</v>
      </c>
      <c r="M12" s="26"/>
    </row>
    <row r="13" spans="1:13" ht="12.75">
      <c r="A13" s="24"/>
      <c r="B13" s="24"/>
      <c r="C13" s="24"/>
      <c r="D13" s="27" t="s">
        <v>99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159">
        <v>0</v>
      </c>
      <c r="K13" s="160"/>
      <c r="L13" s="25">
        <f>L11</f>
        <v>0</v>
      </c>
      <c r="M13" s="26"/>
    </row>
    <row r="14" spans="1:13" ht="112.5">
      <c r="A14" s="24" t="s">
        <v>63</v>
      </c>
      <c r="B14" s="24">
        <v>700</v>
      </c>
      <c r="C14" s="24">
        <v>70095</v>
      </c>
      <c r="D14" s="70" t="s">
        <v>126</v>
      </c>
      <c r="E14" s="25">
        <v>300000</v>
      </c>
      <c r="F14" s="25">
        <v>200000</v>
      </c>
      <c r="G14" s="25">
        <v>200000</v>
      </c>
      <c r="H14" s="25">
        <v>0</v>
      </c>
      <c r="I14" s="25">
        <v>0</v>
      </c>
      <c r="J14" s="161" t="s">
        <v>88</v>
      </c>
      <c r="K14" s="162"/>
      <c r="L14" s="25">
        <v>0</v>
      </c>
      <c r="M14" s="26" t="s">
        <v>72</v>
      </c>
    </row>
    <row r="15" spans="1:13" ht="12.75">
      <c r="A15" s="24"/>
      <c r="B15" s="24"/>
      <c r="C15" s="24"/>
      <c r="D15" s="27" t="s">
        <v>100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159">
        <v>0</v>
      </c>
      <c r="K15" s="160"/>
      <c r="L15" s="25">
        <v>0</v>
      </c>
      <c r="M15" s="26"/>
    </row>
    <row r="16" spans="1:13" ht="12.75">
      <c r="A16" s="24"/>
      <c r="B16" s="24"/>
      <c r="C16" s="24"/>
      <c r="D16" s="27" t="s">
        <v>99</v>
      </c>
      <c r="E16" s="25">
        <f>E14</f>
        <v>300000</v>
      </c>
      <c r="F16" s="25">
        <f>F14</f>
        <v>200000</v>
      </c>
      <c r="G16" s="25">
        <f>G14</f>
        <v>200000</v>
      </c>
      <c r="H16" s="25">
        <v>0</v>
      </c>
      <c r="I16" s="25">
        <v>0</v>
      </c>
      <c r="J16" s="159">
        <v>0</v>
      </c>
      <c r="K16" s="160"/>
      <c r="L16" s="25">
        <f>L14</f>
        <v>0</v>
      </c>
      <c r="M16" s="26"/>
    </row>
    <row r="17" spans="1:13" ht="67.5">
      <c r="A17" s="24" t="s">
        <v>62</v>
      </c>
      <c r="B17" s="24">
        <v>710</v>
      </c>
      <c r="C17" s="24">
        <v>71095</v>
      </c>
      <c r="D17" s="27" t="s">
        <v>114</v>
      </c>
      <c r="E17" s="25">
        <f>SUM(E18:E19)</f>
        <v>3002600</v>
      </c>
      <c r="F17" s="25">
        <f>G17+H17+L17</f>
        <v>2881782</v>
      </c>
      <c r="G17" s="25">
        <f>SUM(G18:G19)</f>
        <v>432267</v>
      </c>
      <c r="H17" s="25">
        <v>0</v>
      </c>
      <c r="I17" s="25">
        <v>0</v>
      </c>
      <c r="J17" s="161" t="s">
        <v>88</v>
      </c>
      <c r="K17" s="162"/>
      <c r="L17" s="25">
        <f>SUM(L18:L19)</f>
        <v>2449515</v>
      </c>
      <c r="M17" s="26" t="s">
        <v>72</v>
      </c>
    </row>
    <row r="18" spans="1:13" ht="12.75">
      <c r="A18" s="24"/>
      <c r="B18" s="24"/>
      <c r="C18" s="24"/>
      <c r="D18" s="27" t="s">
        <v>100</v>
      </c>
      <c r="E18" s="25">
        <v>18000</v>
      </c>
      <c r="F18" s="25">
        <f>G18+H18+L18</f>
        <v>18000</v>
      </c>
      <c r="G18" s="25">
        <v>2700</v>
      </c>
      <c r="H18" s="25">
        <v>0</v>
      </c>
      <c r="I18" s="25">
        <v>0</v>
      </c>
      <c r="J18" s="159">
        <v>0</v>
      </c>
      <c r="K18" s="160"/>
      <c r="L18" s="25">
        <v>15300</v>
      </c>
      <c r="M18" s="26"/>
    </row>
    <row r="19" spans="1:13" ht="12.75">
      <c r="A19" s="24"/>
      <c r="B19" s="24"/>
      <c r="C19" s="24"/>
      <c r="D19" s="27" t="s">
        <v>99</v>
      </c>
      <c r="E19" s="25">
        <v>2984600</v>
      </c>
      <c r="F19" s="25">
        <f>G19+H19+L19</f>
        <v>2863782</v>
      </c>
      <c r="G19" s="25">
        <v>429567</v>
      </c>
      <c r="H19" s="25">
        <v>0</v>
      </c>
      <c r="I19" s="25">
        <v>0</v>
      </c>
      <c r="J19" s="159">
        <v>0</v>
      </c>
      <c r="K19" s="160"/>
      <c r="L19" s="25">
        <v>2434215</v>
      </c>
      <c r="M19" s="26"/>
    </row>
    <row r="20" spans="1:13" ht="78.75">
      <c r="A20" s="24" t="s">
        <v>61</v>
      </c>
      <c r="B20" s="24">
        <v>720</v>
      </c>
      <c r="C20" s="24">
        <v>72095</v>
      </c>
      <c r="D20" s="71" t="s">
        <v>131</v>
      </c>
      <c r="E20" s="25">
        <f>SUM(E21:E22)</f>
        <v>15000</v>
      </c>
      <c r="F20" s="25">
        <f>G20+H20+L20</f>
        <v>7500</v>
      </c>
      <c r="G20" s="25">
        <f>SUM(G21:G22)</f>
        <v>7500</v>
      </c>
      <c r="H20" s="25">
        <v>0</v>
      </c>
      <c r="I20" s="25">
        <v>0</v>
      </c>
      <c r="J20" s="161" t="s">
        <v>88</v>
      </c>
      <c r="K20" s="162"/>
      <c r="L20" s="25">
        <v>0</v>
      </c>
      <c r="M20" s="72" t="s">
        <v>72</v>
      </c>
    </row>
    <row r="21" spans="1:13" ht="12.75">
      <c r="A21" s="24"/>
      <c r="B21" s="24"/>
      <c r="C21" s="24"/>
      <c r="D21" s="27" t="s">
        <v>100</v>
      </c>
      <c r="E21" s="25">
        <v>15000</v>
      </c>
      <c r="F21" s="25">
        <v>7500</v>
      </c>
      <c r="G21" s="25">
        <v>7500</v>
      </c>
      <c r="H21" s="25">
        <v>0</v>
      </c>
      <c r="I21" s="25">
        <v>0</v>
      </c>
      <c r="J21" s="159">
        <v>0</v>
      </c>
      <c r="K21" s="160"/>
      <c r="L21" s="25">
        <v>0</v>
      </c>
      <c r="M21" s="26"/>
    </row>
    <row r="22" spans="1:13" ht="12.75">
      <c r="A22" s="24"/>
      <c r="B22" s="24"/>
      <c r="C22" s="24"/>
      <c r="D22" s="27" t="s">
        <v>99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59">
        <v>0</v>
      </c>
      <c r="K22" s="160"/>
      <c r="L22" s="25">
        <f>L20</f>
        <v>0</v>
      </c>
      <c r="M22" s="26"/>
    </row>
    <row r="23" spans="1:13" ht="56.25">
      <c r="A23" s="24" t="s">
        <v>60</v>
      </c>
      <c r="B23" s="24">
        <v>720</v>
      </c>
      <c r="C23" s="24">
        <v>72095</v>
      </c>
      <c r="D23" s="27" t="s">
        <v>132</v>
      </c>
      <c r="E23" s="25">
        <v>25215</v>
      </c>
      <c r="F23" s="25">
        <f>G23+H23+L23</f>
        <v>7380</v>
      </c>
      <c r="G23" s="25">
        <v>7380</v>
      </c>
      <c r="H23" s="25">
        <v>0</v>
      </c>
      <c r="I23" s="25">
        <v>0</v>
      </c>
      <c r="J23" s="161" t="s">
        <v>88</v>
      </c>
      <c r="K23" s="162"/>
      <c r="L23" s="25">
        <v>0</v>
      </c>
      <c r="M23" s="26" t="s">
        <v>72</v>
      </c>
    </row>
    <row r="24" spans="1:13" ht="12.75">
      <c r="A24" s="24"/>
      <c r="B24" s="24"/>
      <c r="C24" s="24"/>
      <c r="D24" s="27" t="s">
        <v>100</v>
      </c>
      <c r="E24" s="25">
        <f>E23</f>
        <v>25215</v>
      </c>
      <c r="F24" s="25">
        <f>F23</f>
        <v>7380</v>
      </c>
      <c r="G24" s="25">
        <f>G23</f>
        <v>7380</v>
      </c>
      <c r="H24" s="25">
        <v>0</v>
      </c>
      <c r="I24" s="25">
        <v>0</v>
      </c>
      <c r="J24" s="159">
        <v>0</v>
      </c>
      <c r="K24" s="160"/>
      <c r="L24" s="25">
        <v>0</v>
      </c>
      <c r="M24" s="26"/>
    </row>
    <row r="25" spans="1:13" ht="12.75">
      <c r="A25" s="24"/>
      <c r="B25" s="24"/>
      <c r="C25" s="24"/>
      <c r="D25" s="27" t="s">
        <v>99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159">
        <v>0</v>
      </c>
      <c r="K25" s="160"/>
      <c r="L25" s="25">
        <f>L23</f>
        <v>0</v>
      </c>
      <c r="M25" s="26"/>
    </row>
    <row r="26" spans="1:13" ht="67.5">
      <c r="A26" s="24" t="s">
        <v>59</v>
      </c>
      <c r="B26" s="24">
        <v>801</v>
      </c>
      <c r="C26" s="24">
        <v>80115</v>
      </c>
      <c r="D26" s="27" t="s">
        <v>169</v>
      </c>
      <c r="E26" s="25">
        <v>1893108</v>
      </c>
      <c r="F26" s="25">
        <f>F27</f>
        <v>1225217</v>
      </c>
      <c r="G26" s="25">
        <v>0</v>
      </c>
      <c r="H26" s="25">
        <v>0</v>
      </c>
      <c r="I26" s="25">
        <v>0</v>
      </c>
      <c r="J26" s="161" t="s">
        <v>193</v>
      </c>
      <c r="K26" s="162"/>
      <c r="L26" s="25">
        <v>1099450</v>
      </c>
      <c r="M26" s="26" t="s">
        <v>72</v>
      </c>
    </row>
    <row r="27" spans="1:13" ht="12.75">
      <c r="A27" s="24"/>
      <c r="B27" s="24"/>
      <c r="C27" s="24"/>
      <c r="D27" s="27" t="s">
        <v>100</v>
      </c>
      <c r="E27" s="25">
        <f>E26</f>
        <v>1893108</v>
      </c>
      <c r="F27" s="25">
        <f>G27+H27+J27+L27</f>
        <v>1225217</v>
      </c>
      <c r="G27" s="25">
        <f>G26</f>
        <v>0</v>
      </c>
      <c r="H27" s="25">
        <v>0</v>
      </c>
      <c r="I27" s="25">
        <v>0</v>
      </c>
      <c r="J27" s="159">
        <v>125767</v>
      </c>
      <c r="K27" s="160"/>
      <c r="L27" s="25">
        <f>L26</f>
        <v>1099450</v>
      </c>
      <c r="M27" s="26"/>
    </row>
    <row r="28" spans="1:13" ht="12.75">
      <c r="A28" s="24"/>
      <c r="B28" s="24"/>
      <c r="C28" s="24"/>
      <c r="D28" s="27" t="s">
        <v>99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159">
        <v>0</v>
      </c>
      <c r="K28" s="160"/>
      <c r="L28" s="25">
        <v>0</v>
      </c>
      <c r="M28" s="26"/>
    </row>
    <row r="29" spans="1:13" ht="43.5" customHeight="1">
      <c r="A29" s="24" t="s">
        <v>58</v>
      </c>
      <c r="B29" s="24">
        <v>801</v>
      </c>
      <c r="C29" s="24">
        <v>80195</v>
      </c>
      <c r="D29" s="27" t="s">
        <v>144</v>
      </c>
      <c r="E29" s="25">
        <v>707100</v>
      </c>
      <c r="F29" s="25">
        <f>G29+H29+L29</f>
        <v>532889.55</v>
      </c>
      <c r="G29" s="25">
        <v>6400</v>
      </c>
      <c r="H29" s="25">
        <v>0</v>
      </c>
      <c r="I29" s="25">
        <v>0</v>
      </c>
      <c r="J29" s="161" t="s">
        <v>88</v>
      </c>
      <c r="K29" s="162"/>
      <c r="L29" s="25">
        <v>526489.55</v>
      </c>
      <c r="M29" s="26" t="s">
        <v>80</v>
      </c>
    </row>
    <row r="30" spans="1:13" ht="12.75">
      <c r="A30" s="24"/>
      <c r="B30" s="24"/>
      <c r="C30" s="24"/>
      <c r="D30" s="27" t="s">
        <v>100</v>
      </c>
      <c r="E30" s="25">
        <v>707100</v>
      </c>
      <c r="F30" s="25">
        <f>F29</f>
        <v>532889.55</v>
      </c>
      <c r="G30" s="25">
        <f>G29</f>
        <v>6400</v>
      </c>
      <c r="H30" s="25">
        <v>0</v>
      </c>
      <c r="I30" s="25">
        <v>0</v>
      </c>
      <c r="J30" s="159">
        <v>0</v>
      </c>
      <c r="K30" s="160"/>
      <c r="L30" s="25">
        <f>L29</f>
        <v>526489.55</v>
      </c>
      <c r="M30" s="26"/>
    </row>
    <row r="31" spans="1:13" ht="12.75">
      <c r="A31" s="24"/>
      <c r="B31" s="24"/>
      <c r="C31" s="24"/>
      <c r="D31" s="27" t="s">
        <v>99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159">
        <v>0</v>
      </c>
      <c r="K31" s="160"/>
      <c r="L31" s="25">
        <v>0</v>
      </c>
      <c r="M31" s="26"/>
    </row>
    <row r="32" spans="1:13" ht="43.5" customHeight="1">
      <c r="A32" s="24" t="s">
        <v>66</v>
      </c>
      <c r="B32" s="24">
        <v>801</v>
      </c>
      <c r="C32" s="24">
        <v>80195</v>
      </c>
      <c r="D32" s="27" t="s">
        <v>123</v>
      </c>
      <c r="E32" s="25">
        <v>926328</v>
      </c>
      <c r="F32" s="25">
        <f>G32+H32+L32</f>
        <v>231582</v>
      </c>
      <c r="G32" s="25">
        <v>0</v>
      </c>
      <c r="H32" s="25">
        <v>0</v>
      </c>
      <c r="I32" s="25">
        <v>0</v>
      </c>
      <c r="J32" s="161" t="s">
        <v>88</v>
      </c>
      <c r="K32" s="162"/>
      <c r="L32" s="25">
        <v>231582</v>
      </c>
      <c r="M32" s="26" t="s">
        <v>73</v>
      </c>
    </row>
    <row r="33" spans="1:13" ht="12.75">
      <c r="A33" s="24"/>
      <c r="B33" s="24"/>
      <c r="C33" s="24"/>
      <c r="D33" s="27" t="s">
        <v>100</v>
      </c>
      <c r="E33" s="25">
        <v>926328</v>
      </c>
      <c r="F33" s="25">
        <f>F32</f>
        <v>231582</v>
      </c>
      <c r="G33" s="25">
        <v>0</v>
      </c>
      <c r="H33" s="25">
        <v>0</v>
      </c>
      <c r="I33" s="25">
        <v>0</v>
      </c>
      <c r="J33" s="159">
        <v>0</v>
      </c>
      <c r="K33" s="160"/>
      <c r="L33" s="25">
        <f>L32</f>
        <v>231582</v>
      </c>
      <c r="M33" s="26"/>
    </row>
    <row r="34" spans="1:13" ht="12.75">
      <c r="A34" s="24"/>
      <c r="B34" s="24"/>
      <c r="C34" s="24"/>
      <c r="D34" s="27" t="s">
        <v>99</v>
      </c>
      <c r="E34" s="25">
        <v>0</v>
      </c>
      <c r="F34" s="25">
        <v>0</v>
      </c>
      <c r="G34" s="25">
        <f>G32</f>
        <v>0</v>
      </c>
      <c r="H34" s="25">
        <v>0</v>
      </c>
      <c r="I34" s="25">
        <v>0</v>
      </c>
      <c r="J34" s="159">
        <v>0</v>
      </c>
      <c r="K34" s="160"/>
      <c r="L34" s="25">
        <v>0</v>
      </c>
      <c r="M34" s="26"/>
    </row>
    <row r="35" spans="1:13" ht="60" customHeight="1">
      <c r="A35" s="24" t="s">
        <v>65</v>
      </c>
      <c r="B35" s="24">
        <v>801</v>
      </c>
      <c r="C35" s="24">
        <v>80195</v>
      </c>
      <c r="D35" s="27" t="s">
        <v>122</v>
      </c>
      <c r="E35" s="25">
        <v>366941</v>
      </c>
      <c r="F35" s="25">
        <v>93600</v>
      </c>
      <c r="G35" s="25">
        <v>0</v>
      </c>
      <c r="H35" s="25">
        <v>0</v>
      </c>
      <c r="I35" s="25">
        <v>0</v>
      </c>
      <c r="J35" s="161" t="s">
        <v>187</v>
      </c>
      <c r="K35" s="162"/>
      <c r="L35" s="25">
        <v>0</v>
      </c>
      <c r="M35" s="96" t="s">
        <v>146</v>
      </c>
    </row>
    <row r="36" spans="1:13" ht="12.75">
      <c r="A36" s="24"/>
      <c r="B36" s="24"/>
      <c r="C36" s="24"/>
      <c r="D36" s="27" t="s">
        <v>100</v>
      </c>
      <c r="E36" s="25">
        <v>366941</v>
      </c>
      <c r="F36" s="25">
        <f>F35</f>
        <v>93600</v>
      </c>
      <c r="G36" s="25">
        <f>G35</f>
        <v>0</v>
      </c>
      <c r="H36" s="25">
        <v>0</v>
      </c>
      <c r="I36" s="25">
        <v>0</v>
      </c>
      <c r="J36" s="159">
        <v>93600</v>
      </c>
      <c r="K36" s="160"/>
      <c r="L36" s="25">
        <f>L35</f>
        <v>0</v>
      </c>
      <c r="M36" s="26"/>
    </row>
    <row r="37" spans="1:13" ht="12.75">
      <c r="A37" s="24"/>
      <c r="B37" s="24"/>
      <c r="C37" s="24"/>
      <c r="D37" s="27" t="s">
        <v>99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159">
        <v>0</v>
      </c>
      <c r="K37" s="160"/>
      <c r="L37" s="25">
        <v>0</v>
      </c>
      <c r="M37" s="26"/>
    </row>
    <row r="38" spans="1:13" ht="54.75" customHeight="1">
      <c r="A38" s="24" t="s">
        <v>110</v>
      </c>
      <c r="B38" s="24">
        <v>852</v>
      </c>
      <c r="C38" s="24">
        <v>85295</v>
      </c>
      <c r="D38" s="27" t="s">
        <v>162</v>
      </c>
      <c r="E38" s="25">
        <f>SUM(E39:E40)</f>
        <v>1430498</v>
      </c>
      <c r="F38" s="25">
        <f>F39</f>
        <v>203455</v>
      </c>
      <c r="G38" s="25">
        <v>138655</v>
      </c>
      <c r="H38" s="25">
        <v>0</v>
      </c>
      <c r="I38" s="25">
        <v>0</v>
      </c>
      <c r="J38" s="161" t="s">
        <v>163</v>
      </c>
      <c r="K38" s="162"/>
      <c r="L38" s="25">
        <v>0</v>
      </c>
      <c r="M38" s="26" t="s">
        <v>107</v>
      </c>
    </row>
    <row r="39" spans="1:13" ht="12.75">
      <c r="A39" s="24"/>
      <c r="B39" s="24"/>
      <c r="C39" s="24"/>
      <c r="D39" s="27" t="s">
        <v>100</v>
      </c>
      <c r="E39" s="25">
        <v>1129998</v>
      </c>
      <c r="F39" s="25">
        <f>G39+H39+J39+L39</f>
        <v>203455</v>
      </c>
      <c r="G39" s="25">
        <f>G38</f>
        <v>138655</v>
      </c>
      <c r="H39" s="25">
        <v>0</v>
      </c>
      <c r="I39" s="25">
        <v>0</v>
      </c>
      <c r="J39" s="159">
        <v>64800</v>
      </c>
      <c r="K39" s="160"/>
      <c r="L39" s="25">
        <f>L38</f>
        <v>0</v>
      </c>
      <c r="M39" s="26"/>
    </row>
    <row r="40" spans="1:13" ht="12.75">
      <c r="A40" s="24"/>
      <c r="B40" s="24"/>
      <c r="C40" s="24"/>
      <c r="D40" s="27" t="s">
        <v>99</v>
      </c>
      <c r="E40" s="25">
        <v>300500</v>
      </c>
      <c r="F40" s="25">
        <v>0</v>
      </c>
      <c r="G40" s="25">
        <v>0</v>
      </c>
      <c r="H40" s="25">
        <v>0</v>
      </c>
      <c r="I40" s="25">
        <v>0</v>
      </c>
      <c r="J40" s="159">
        <v>0</v>
      </c>
      <c r="K40" s="160"/>
      <c r="L40" s="25">
        <v>0</v>
      </c>
      <c r="M40" s="26"/>
    </row>
    <row r="41" spans="1:13" ht="56.25">
      <c r="A41" s="24" t="s">
        <v>116</v>
      </c>
      <c r="B41" s="24">
        <v>852</v>
      </c>
      <c r="C41" s="24">
        <v>85295</v>
      </c>
      <c r="D41" s="27" t="s">
        <v>165</v>
      </c>
      <c r="E41" s="25">
        <f>SUM(E42:E43)</f>
        <v>1017407.2</v>
      </c>
      <c r="F41" s="25">
        <f>SUM(F42:F43)</f>
        <v>151429</v>
      </c>
      <c r="G41" s="25">
        <f>SUM(G42:G43)</f>
        <v>97429</v>
      </c>
      <c r="H41" s="25">
        <v>0</v>
      </c>
      <c r="I41" s="25">
        <v>0</v>
      </c>
      <c r="J41" s="161" t="s">
        <v>130</v>
      </c>
      <c r="K41" s="162"/>
      <c r="L41" s="25">
        <v>0</v>
      </c>
      <c r="M41" s="26" t="s">
        <v>164</v>
      </c>
    </row>
    <row r="42" spans="1:13" ht="12.75">
      <c r="A42" s="24"/>
      <c r="B42" s="24"/>
      <c r="C42" s="24"/>
      <c r="D42" s="27" t="s">
        <v>100</v>
      </c>
      <c r="E42" s="25">
        <v>662355.4</v>
      </c>
      <c r="F42" s="25">
        <f>G42+H42+J42+L42</f>
        <v>151429</v>
      </c>
      <c r="G42" s="25">
        <v>97429</v>
      </c>
      <c r="H42" s="25">
        <v>0</v>
      </c>
      <c r="I42" s="25">
        <v>0</v>
      </c>
      <c r="J42" s="159">
        <v>54000</v>
      </c>
      <c r="K42" s="160"/>
      <c r="L42" s="25">
        <f>L41</f>
        <v>0</v>
      </c>
      <c r="M42" s="26"/>
    </row>
    <row r="43" spans="1:13" ht="12.75">
      <c r="A43" s="24"/>
      <c r="B43" s="24"/>
      <c r="C43" s="24"/>
      <c r="D43" s="27" t="s">
        <v>99</v>
      </c>
      <c r="E43" s="25">
        <v>355051.8</v>
      </c>
      <c r="F43" s="25">
        <f>G43+H43+J43+L43</f>
        <v>0</v>
      </c>
      <c r="G43" s="25">
        <v>0</v>
      </c>
      <c r="H43" s="25">
        <v>0</v>
      </c>
      <c r="I43" s="25">
        <v>0</v>
      </c>
      <c r="J43" s="159">
        <v>0</v>
      </c>
      <c r="K43" s="160"/>
      <c r="L43" s="25">
        <v>0</v>
      </c>
      <c r="M43" s="26"/>
    </row>
    <row r="44" spans="1:13" ht="54.75" customHeight="1">
      <c r="A44" s="24" t="s">
        <v>115</v>
      </c>
      <c r="B44" s="24">
        <v>852</v>
      </c>
      <c r="C44" s="24">
        <v>85295</v>
      </c>
      <c r="D44" s="27" t="s">
        <v>166</v>
      </c>
      <c r="E44" s="25">
        <f>SUM(E45:E46)</f>
        <v>990662.6</v>
      </c>
      <c r="F44" s="25">
        <f>SUM(F45:F46)</f>
        <v>221785</v>
      </c>
      <c r="G44" s="25">
        <f>SUM(G45:G46)</f>
        <v>144985</v>
      </c>
      <c r="H44" s="25">
        <v>0</v>
      </c>
      <c r="I44" s="25">
        <v>0</v>
      </c>
      <c r="J44" s="161" t="s">
        <v>168</v>
      </c>
      <c r="K44" s="162"/>
      <c r="L44" s="25">
        <v>0</v>
      </c>
      <c r="M44" s="26" t="s">
        <v>167</v>
      </c>
    </row>
    <row r="45" spans="1:13" ht="12.75">
      <c r="A45" s="24"/>
      <c r="B45" s="24"/>
      <c r="C45" s="24"/>
      <c r="D45" s="27" t="s">
        <v>100</v>
      </c>
      <c r="E45" s="25">
        <v>831410</v>
      </c>
      <c r="F45" s="25">
        <f>G45+H45+J45+L45</f>
        <v>221785</v>
      </c>
      <c r="G45" s="25">
        <v>144985</v>
      </c>
      <c r="H45" s="25">
        <v>0</v>
      </c>
      <c r="I45" s="25">
        <v>0</v>
      </c>
      <c r="J45" s="159">
        <v>76800</v>
      </c>
      <c r="K45" s="160"/>
      <c r="L45" s="25">
        <f>L44</f>
        <v>0</v>
      </c>
      <c r="M45" s="26"/>
    </row>
    <row r="46" spans="1:13" ht="12.75">
      <c r="A46" s="24"/>
      <c r="B46" s="24"/>
      <c r="C46" s="24"/>
      <c r="D46" s="27" t="s">
        <v>99</v>
      </c>
      <c r="E46" s="25">
        <v>159252.6</v>
      </c>
      <c r="F46" s="25">
        <f>G46+H46+J46+L46</f>
        <v>0</v>
      </c>
      <c r="G46" s="25">
        <v>0</v>
      </c>
      <c r="H46" s="25">
        <v>0</v>
      </c>
      <c r="I46" s="25">
        <v>0</v>
      </c>
      <c r="J46" s="159">
        <v>0</v>
      </c>
      <c r="K46" s="160"/>
      <c r="L46" s="25">
        <v>0</v>
      </c>
      <c r="M46" s="26"/>
    </row>
    <row r="47" spans="1:13" ht="47.25" customHeight="1">
      <c r="A47" s="24" t="s">
        <v>111</v>
      </c>
      <c r="B47" s="28">
        <v>854</v>
      </c>
      <c r="C47" s="28">
        <v>85410</v>
      </c>
      <c r="D47" s="29" t="s">
        <v>195</v>
      </c>
      <c r="E47" s="25">
        <f>(E48+E49)</f>
        <v>2775784.43</v>
      </c>
      <c r="F47" s="25">
        <f>(F48+F49)</f>
        <v>899780</v>
      </c>
      <c r="G47" s="25">
        <v>511611</v>
      </c>
      <c r="H47" s="25">
        <v>0</v>
      </c>
      <c r="I47" s="25">
        <v>0</v>
      </c>
      <c r="J47" s="161" t="s">
        <v>259</v>
      </c>
      <c r="K47" s="162"/>
      <c r="L47" s="25">
        <f>(L48+L49)</f>
        <v>0</v>
      </c>
      <c r="M47" s="26" t="s">
        <v>72</v>
      </c>
    </row>
    <row r="48" spans="1:13" ht="12.75">
      <c r="A48" s="24"/>
      <c r="B48" s="24"/>
      <c r="C48" s="24"/>
      <c r="D48" s="27" t="s">
        <v>100</v>
      </c>
      <c r="E48" s="25">
        <v>0</v>
      </c>
      <c r="F48" s="25">
        <f>G48+H48++J48+L48</f>
        <v>0</v>
      </c>
      <c r="G48" s="25">
        <v>0</v>
      </c>
      <c r="H48" s="25">
        <v>0</v>
      </c>
      <c r="I48" s="25">
        <v>0</v>
      </c>
      <c r="J48" s="159">
        <v>0</v>
      </c>
      <c r="K48" s="160"/>
      <c r="L48" s="25">
        <v>0</v>
      </c>
      <c r="M48" s="26"/>
    </row>
    <row r="49" spans="1:13" ht="12.75">
      <c r="A49" s="24"/>
      <c r="B49" s="24"/>
      <c r="C49" s="24"/>
      <c r="D49" s="27" t="s">
        <v>99</v>
      </c>
      <c r="E49" s="25">
        <v>2775784.43</v>
      </c>
      <c r="F49" s="25">
        <f>G49+H49++J49+L49</f>
        <v>899780</v>
      </c>
      <c r="G49" s="25">
        <f>G47</f>
        <v>511611</v>
      </c>
      <c r="H49" s="25">
        <v>0</v>
      </c>
      <c r="I49" s="25">
        <v>0</v>
      </c>
      <c r="J49" s="159">
        <v>388169</v>
      </c>
      <c r="K49" s="160"/>
      <c r="L49" s="25">
        <v>0</v>
      </c>
      <c r="M49" s="26"/>
    </row>
    <row r="50" spans="1:13" ht="57" customHeight="1">
      <c r="A50" s="24" t="s">
        <v>112</v>
      </c>
      <c r="B50" s="28">
        <v>926</v>
      </c>
      <c r="C50" s="28">
        <v>92695</v>
      </c>
      <c r="D50" s="29" t="s">
        <v>125</v>
      </c>
      <c r="E50" s="25">
        <f>(E51+E52)</f>
        <v>7000</v>
      </c>
      <c r="F50" s="25">
        <f>(F51+F52)</f>
        <v>1000</v>
      </c>
      <c r="G50" s="25">
        <v>1000</v>
      </c>
      <c r="H50" s="25">
        <v>0</v>
      </c>
      <c r="I50" s="25">
        <v>0</v>
      </c>
      <c r="J50" s="161" t="s">
        <v>117</v>
      </c>
      <c r="K50" s="162"/>
      <c r="L50" s="25">
        <f>(L51+L52)</f>
        <v>0</v>
      </c>
      <c r="M50" s="26" t="s">
        <v>72</v>
      </c>
    </row>
    <row r="51" spans="1:13" ht="12.75">
      <c r="A51" s="24"/>
      <c r="B51" s="24"/>
      <c r="C51" s="24"/>
      <c r="D51" s="27" t="s">
        <v>100</v>
      </c>
      <c r="E51" s="25">
        <v>7000</v>
      </c>
      <c r="F51" s="25">
        <f>G51+H51++J51+L51</f>
        <v>1000</v>
      </c>
      <c r="G51" s="25">
        <f>G50</f>
        <v>1000</v>
      </c>
      <c r="H51" s="25">
        <v>0</v>
      </c>
      <c r="I51" s="25">
        <v>0</v>
      </c>
      <c r="J51" s="159">
        <v>0</v>
      </c>
      <c r="K51" s="160"/>
      <c r="L51" s="25">
        <v>0</v>
      </c>
      <c r="M51" s="26"/>
    </row>
    <row r="52" spans="1:13" ht="12.75" customHeight="1">
      <c r="A52" s="24"/>
      <c r="B52" s="24"/>
      <c r="C52" s="24"/>
      <c r="D52" s="27" t="s">
        <v>99</v>
      </c>
      <c r="E52" s="25">
        <v>0</v>
      </c>
      <c r="F52" s="25">
        <f>G52+H52+J52+L52</f>
        <v>0</v>
      </c>
      <c r="G52" s="25">
        <v>0</v>
      </c>
      <c r="H52" s="25">
        <v>0</v>
      </c>
      <c r="I52" s="25">
        <v>0</v>
      </c>
      <c r="J52" s="159">
        <v>0</v>
      </c>
      <c r="K52" s="160"/>
      <c r="L52" s="25">
        <v>0</v>
      </c>
      <c r="M52" s="26"/>
    </row>
    <row r="53" spans="1:13" ht="21" customHeight="1">
      <c r="A53" s="171" t="s">
        <v>46</v>
      </c>
      <c r="B53" s="172"/>
      <c r="C53" s="172"/>
      <c r="D53" s="173"/>
      <c r="E53" s="30">
        <f aca="true" t="shared" si="0" ref="E53:I55">SUM(E11+E14+E17+E20+E23+E26+E29+E32+E35+E38+E41+E44+E47+E50)</f>
        <v>13459330.229999999</v>
      </c>
      <c r="F53" s="30">
        <f t="shared" si="0"/>
        <v>6657731.55</v>
      </c>
      <c r="G53" s="30">
        <f t="shared" si="0"/>
        <v>1547559</v>
      </c>
      <c r="H53" s="30">
        <f t="shared" si="0"/>
        <v>0</v>
      </c>
      <c r="I53" s="30">
        <f t="shared" si="0"/>
        <v>0</v>
      </c>
      <c r="J53" s="174">
        <v>803136</v>
      </c>
      <c r="K53" s="175"/>
      <c r="L53" s="30">
        <f>SUM(L11+L14+L17+L20+L23+L26+L29+L32+L35+L38+L41+L44+L47+L50)</f>
        <v>4307036.55</v>
      </c>
      <c r="M53" s="92" t="s">
        <v>86</v>
      </c>
    </row>
    <row r="54" spans="1:13" ht="21" customHeight="1">
      <c r="A54" s="165" t="s">
        <v>46</v>
      </c>
      <c r="B54" s="166"/>
      <c r="C54" s="167"/>
      <c r="D54" s="31" t="s">
        <v>100</v>
      </c>
      <c r="E54" s="30">
        <f t="shared" si="0"/>
        <v>6584141.4</v>
      </c>
      <c r="F54" s="30">
        <f t="shared" si="0"/>
        <v>2694169.55</v>
      </c>
      <c r="G54" s="30">
        <f t="shared" si="0"/>
        <v>406381</v>
      </c>
      <c r="H54" s="30">
        <f t="shared" si="0"/>
        <v>0</v>
      </c>
      <c r="I54" s="30">
        <f t="shared" si="0"/>
        <v>0</v>
      </c>
      <c r="J54" s="168">
        <v>414967</v>
      </c>
      <c r="K54" s="169"/>
      <c r="L54" s="30">
        <f>SUM(L12+L15+L18+L21+L24+L27+L30+L33+L36+L39+L42+L45+L48+L51)</f>
        <v>1872821.55</v>
      </c>
      <c r="M54" s="32" t="s">
        <v>86</v>
      </c>
    </row>
    <row r="55" spans="1:13" ht="21" customHeight="1">
      <c r="A55" s="165" t="s">
        <v>46</v>
      </c>
      <c r="B55" s="166"/>
      <c r="C55" s="167"/>
      <c r="D55" s="31" t="s">
        <v>99</v>
      </c>
      <c r="E55" s="30">
        <f t="shared" si="0"/>
        <v>6875188.83</v>
      </c>
      <c r="F55" s="30">
        <f t="shared" si="0"/>
        <v>3963562</v>
      </c>
      <c r="G55" s="30">
        <f t="shared" si="0"/>
        <v>1141178</v>
      </c>
      <c r="H55" s="30">
        <f t="shared" si="0"/>
        <v>0</v>
      </c>
      <c r="I55" s="30">
        <f t="shared" si="0"/>
        <v>0</v>
      </c>
      <c r="J55" s="168">
        <v>388169</v>
      </c>
      <c r="K55" s="169"/>
      <c r="L55" s="30">
        <f>SUM(L13+L16+L19+L22+L25+L28+L31+L34+L37+L40+L43+L46+L49+L52)</f>
        <v>2434215</v>
      </c>
      <c r="M55" s="32" t="s">
        <v>86</v>
      </c>
    </row>
    <row r="56" spans="1:13" ht="4.5" customHeight="1">
      <c r="A56" s="23"/>
      <c r="B56" s="23"/>
      <c r="C56" s="23"/>
      <c r="D56" s="23"/>
      <c r="E56" s="23"/>
      <c r="F56" s="23"/>
      <c r="G56" s="33"/>
      <c r="H56" s="23"/>
      <c r="I56" s="23"/>
      <c r="J56" s="163"/>
      <c r="K56" s="163"/>
      <c r="L56" s="23"/>
      <c r="M56" s="23"/>
    </row>
    <row r="57" spans="1:13" ht="12.75">
      <c r="A57" s="164" t="s">
        <v>85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</row>
    <row r="58" spans="1:13" ht="12.75">
      <c r="A58" s="164" t="s">
        <v>84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</row>
    <row r="59" spans="1:13" ht="12.75">
      <c r="A59" s="164" t="s">
        <v>83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</row>
    <row r="60" spans="1:13" ht="12.75">
      <c r="A60" s="164" t="s">
        <v>98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</row>
    <row r="61" spans="1:13" ht="12.75">
      <c r="A61" s="164" t="s">
        <v>81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</row>
    <row r="62" ht="7.5" customHeight="1"/>
    <row r="63" spans="1:13" ht="21" customHeight="1">
      <c r="A63" s="176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</row>
  </sheetData>
  <sheetProtection/>
  <mergeCells count="72">
    <mergeCell ref="J47:K47"/>
    <mergeCell ref="J48:K48"/>
    <mergeCell ref="J49:K49"/>
    <mergeCell ref="J40:K40"/>
    <mergeCell ref="J32:K32"/>
    <mergeCell ref="J33:K33"/>
    <mergeCell ref="J23:K23"/>
    <mergeCell ref="J24:K24"/>
    <mergeCell ref="J25:K25"/>
    <mergeCell ref="J35:K35"/>
    <mergeCell ref="J36:K36"/>
    <mergeCell ref="J37:K37"/>
    <mergeCell ref="J17:K17"/>
    <mergeCell ref="J18:K18"/>
    <mergeCell ref="J19:K19"/>
    <mergeCell ref="J42:K42"/>
    <mergeCell ref="J43:K43"/>
    <mergeCell ref="J22:K22"/>
    <mergeCell ref="J26:K26"/>
    <mergeCell ref="J27:K27"/>
    <mergeCell ref="J28:K28"/>
    <mergeCell ref="J30:K30"/>
    <mergeCell ref="J20:K20"/>
    <mergeCell ref="J29:K29"/>
    <mergeCell ref="J46:K46"/>
    <mergeCell ref="J31:K31"/>
    <mergeCell ref="J21:K21"/>
    <mergeCell ref="J1:M1"/>
    <mergeCell ref="L6:L9"/>
    <mergeCell ref="A2:M2"/>
    <mergeCell ref="A4:A9"/>
    <mergeCell ref="M4:M9"/>
    <mergeCell ref="D4:D9"/>
    <mergeCell ref="E4:E9"/>
    <mergeCell ref="F4:L4"/>
    <mergeCell ref="F5:F9"/>
    <mergeCell ref="G5:L5"/>
    <mergeCell ref="A63:M63"/>
    <mergeCell ref="I7:I9"/>
    <mergeCell ref="J10:K10"/>
    <mergeCell ref="B4:B9"/>
    <mergeCell ref="C4:C9"/>
    <mergeCell ref="J6:K9"/>
    <mergeCell ref="J11:K11"/>
    <mergeCell ref="J14:K14"/>
    <mergeCell ref="J15:K15"/>
    <mergeCell ref="J16:K16"/>
    <mergeCell ref="A60:M60"/>
    <mergeCell ref="J39:K39"/>
    <mergeCell ref="J50:K50"/>
    <mergeCell ref="J12:K12"/>
    <mergeCell ref="G6:G9"/>
    <mergeCell ref="H6:H9"/>
    <mergeCell ref="J13:K13"/>
    <mergeCell ref="J38:K38"/>
    <mergeCell ref="J41:K41"/>
    <mergeCell ref="J34:K34"/>
    <mergeCell ref="A61:M61"/>
    <mergeCell ref="A53:D53"/>
    <mergeCell ref="J53:K53"/>
    <mergeCell ref="A57:M57"/>
    <mergeCell ref="A58:M58"/>
    <mergeCell ref="J51:K51"/>
    <mergeCell ref="J45:K45"/>
    <mergeCell ref="J44:K44"/>
    <mergeCell ref="J56:K56"/>
    <mergeCell ref="A59:M59"/>
    <mergeCell ref="A54:C54"/>
    <mergeCell ref="A55:C55"/>
    <mergeCell ref="J54:K54"/>
    <mergeCell ref="J52:K52"/>
    <mergeCell ref="J55:K5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view="pageLayout" workbookViewId="0" topLeftCell="A1">
      <selection activeCell="K3" sqref="K3:K8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1.83203125" style="3" customWidth="1"/>
    <col min="5" max="5" width="13" style="3" customWidth="1"/>
    <col min="6" max="6" width="12.33203125" style="3" customWidth="1"/>
    <col min="7" max="7" width="9" style="3" customWidth="1"/>
    <col min="8" max="8" width="8.83203125" style="3" customWidth="1"/>
    <col min="9" max="9" width="13.16015625" style="3" customWidth="1"/>
    <col min="10" max="10" width="9.5" style="3" customWidth="1"/>
    <col min="11" max="11" width="11.66015625" style="3" customWidth="1"/>
    <col min="12" max="16384" width="9.33203125" style="3" customWidth="1"/>
  </cols>
  <sheetData>
    <row r="1" spans="1:11" ht="18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0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44" t="s">
        <v>0</v>
      </c>
    </row>
    <row r="3" spans="1:11" s="14" customFormat="1" ht="19.5" customHeight="1">
      <c r="A3" s="191" t="s">
        <v>67</v>
      </c>
      <c r="B3" s="191" t="s">
        <v>1</v>
      </c>
      <c r="C3" s="191" t="s">
        <v>97</v>
      </c>
      <c r="D3" s="192" t="s">
        <v>96</v>
      </c>
      <c r="E3" s="192" t="s">
        <v>95</v>
      </c>
      <c r="F3" s="192"/>
      <c r="G3" s="192"/>
      <c r="H3" s="192"/>
      <c r="I3" s="192"/>
      <c r="J3" s="192"/>
      <c r="K3" s="192" t="s">
        <v>74</v>
      </c>
    </row>
    <row r="4" spans="1:11" s="14" customFormat="1" ht="19.5" customHeight="1">
      <c r="A4" s="191"/>
      <c r="B4" s="191"/>
      <c r="C4" s="191"/>
      <c r="D4" s="192"/>
      <c r="E4" s="192" t="s">
        <v>143</v>
      </c>
      <c r="F4" s="192" t="s">
        <v>94</v>
      </c>
      <c r="G4" s="192"/>
      <c r="H4" s="192"/>
      <c r="I4" s="192"/>
      <c r="J4" s="192"/>
      <c r="K4" s="192"/>
    </row>
    <row r="5" spans="1:11" s="14" customFormat="1" ht="19.5" customHeight="1">
      <c r="A5" s="191"/>
      <c r="B5" s="191"/>
      <c r="C5" s="191"/>
      <c r="D5" s="192"/>
      <c r="E5" s="192"/>
      <c r="F5" s="188" t="s">
        <v>93</v>
      </c>
      <c r="G5" s="185" t="s">
        <v>92</v>
      </c>
      <c r="H5" s="45" t="s">
        <v>42</v>
      </c>
      <c r="I5" s="188" t="s">
        <v>91</v>
      </c>
      <c r="J5" s="185" t="s">
        <v>90</v>
      </c>
      <c r="K5" s="192"/>
    </row>
    <row r="6" spans="1:11" s="14" customFormat="1" ht="29.25" customHeight="1">
      <c r="A6" s="191"/>
      <c r="B6" s="191"/>
      <c r="C6" s="191"/>
      <c r="D6" s="192"/>
      <c r="E6" s="192"/>
      <c r="F6" s="186"/>
      <c r="G6" s="186"/>
      <c r="H6" s="189" t="s">
        <v>89</v>
      </c>
      <c r="I6" s="186"/>
      <c r="J6" s="186"/>
      <c r="K6" s="192"/>
    </row>
    <row r="7" spans="1:11" s="14" customFormat="1" ht="19.5" customHeight="1">
      <c r="A7" s="191"/>
      <c r="B7" s="191"/>
      <c r="C7" s="191"/>
      <c r="D7" s="192"/>
      <c r="E7" s="192"/>
      <c r="F7" s="186"/>
      <c r="G7" s="186"/>
      <c r="H7" s="189"/>
      <c r="I7" s="186"/>
      <c r="J7" s="186"/>
      <c r="K7" s="192"/>
    </row>
    <row r="8" spans="1:11" s="14" customFormat="1" ht="51.75" customHeight="1">
      <c r="A8" s="191"/>
      <c r="B8" s="191"/>
      <c r="C8" s="191"/>
      <c r="D8" s="192"/>
      <c r="E8" s="192"/>
      <c r="F8" s="187"/>
      <c r="G8" s="187"/>
      <c r="H8" s="189"/>
      <c r="I8" s="187"/>
      <c r="J8" s="187"/>
      <c r="K8" s="192"/>
    </row>
    <row r="9" spans="1:11" ht="7.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</row>
    <row r="10" spans="1:11" ht="57" customHeight="1">
      <c r="A10" s="28" t="s">
        <v>64</v>
      </c>
      <c r="B10" s="28">
        <v>600</v>
      </c>
      <c r="C10" s="28">
        <v>60014</v>
      </c>
      <c r="D10" s="73" t="s">
        <v>185</v>
      </c>
      <c r="E10" s="34">
        <v>155000</v>
      </c>
      <c r="F10" s="34">
        <v>155000</v>
      </c>
      <c r="G10" s="34">
        <v>0</v>
      </c>
      <c r="H10" s="34">
        <v>0</v>
      </c>
      <c r="I10" s="29" t="s">
        <v>105</v>
      </c>
      <c r="J10" s="35">
        <v>0</v>
      </c>
      <c r="K10" s="75" t="s">
        <v>87</v>
      </c>
    </row>
    <row r="11" spans="1:11" ht="51" customHeight="1">
      <c r="A11" s="28" t="s">
        <v>63</v>
      </c>
      <c r="B11" s="28">
        <v>600</v>
      </c>
      <c r="C11" s="28">
        <v>60014</v>
      </c>
      <c r="D11" s="73" t="s">
        <v>186</v>
      </c>
      <c r="E11" s="34">
        <v>15000</v>
      </c>
      <c r="F11" s="34">
        <v>15000</v>
      </c>
      <c r="G11" s="34">
        <v>0</v>
      </c>
      <c r="H11" s="34">
        <v>0</v>
      </c>
      <c r="I11" s="29" t="s">
        <v>105</v>
      </c>
      <c r="J11" s="35">
        <v>0</v>
      </c>
      <c r="K11" s="75" t="s">
        <v>87</v>
      </c>
    </row>
    <row r="12" spans="1:11" ht="51" customHeight="1">
      <c r="A12" s="28" t="s">
        <v>62</v>
      </c>
      <c r="B12" s="28">
        <v>600</v>
      </c>
      <c r="C12" s="28">
        <v>60014</v>
      </c>
      <c r="D12" s="73" t="s">
        <v>188</v>
      </c>
      <c r="E12" s="34">
        <v>15000</v>
      </c>
      <c r="F12" s="34">
        <v>15000</v>
      </c>
      <c r="G12" s="34">
        <v>0</v>
      </c>
      <c r="H12" s="34">
        <v>0</v>
      </c>
      <c r="I12" s="29" t="s">
        <v>105</v>
      </c>
      <c r="J12" s="35">
        <v>0</v>
      </c>
      <c r="K12" s="75" t="s">
        <v>87</v>
      </c>
    </row>
    <row r="13" spans="1:11" ht="60.75" customHeight="1">
      <c r="A13" s="28" t="s">
        <v>61</v>
      </c>
      <c r="B13" s="28">
        <v>600</v>
      </c>
      <c r="C13" s="28">
        <v>60014</v>
      </c>
      <c r="D13" s="77" t="s">
        <v>155</v>
      </c>
      <c r="E13" s="34">
        <v>408801</v>
      </c>
      <c r="F13" s="34">
        <v>408801</v>
      </c>
      <c r="G13" s="34">
        <v>0</v>
      </c>
      <c r="H13" s="34">
        <v>0</v>
      </c>
      <c r="I13" s="29" t="s">
        <v>105</v>
      </c>
      <c r="J13" s="35">
        <v>0</v>
      </c>
      <c r="K13" s="75" t="s">
        <v>87</v>
      </c>
    </row>
    <row r="14" spans="1:11" ht="52.5" customHeight="1">
      <c r="A14" s="28" t="s">
        <v>60</v>
      </c>
      <c r="B14" s="28">
        <v>600</v>
      </c>
      <c r="C14" s="28">
        <v>60014</v>
      </c>
      <c r="D14" s="77" t="s">
        <v>156</v>
      </c>
      <c r="E14" s="34">
        <v>237742</v>
      </c>
      <c r="F14" s="34">
        <v>237742</v>
      </c>
      <c r="G14" s="34">
        <v>0</v>
      </c>
      <c r="H14" s="34">
        <v>0</v>
      </c>
      <c r="I14" s="29" t="s">
        <v>153</v>
      </c>
      <c r="J14" s="35">
        <v>0</v>
      </c>
      <c r="K14" s="75" t="s">
        <v>87</v>
      </c>
    </row>
    <row r="15" spans="1:11" ht="84.75" customHeight="1">
      <c r="A15" s="28" t="s">
        <v>59</v>
      </c>
      <c r="B15" s="28">
        <v>600</v>
      </c>
      <c r="C15" s="28">
        <v>60014</v>
      </c>
      <c r="D15" s="77" t="s">
        <v>154</v>
      </c>
      <c r="E15" s="34">
        <v>505133</v>
      </c>
      <c r="F15" s="34">
        <v>505133</v>
      </c>
      <c r="G15" s="34">
        <v>0</v>
      </c>
      <c r="H15" s="34">
        <v>0</v>
      </c>
      <c r="I15" s="29" t="s">
        <v>153</v>
      </c>
      <c r="J15" s="35">
        <v>0</v>
      </c>
      <c r="K15" s="75" t="s">
        <v>87</v>
      </c>
    </row>
    <row r="16" spans="1:11" ht="46.5" customHeight="1">
      <c r="A16" s="28" t="s">
        <v>58</v>
      </c>
      <c r="B16" s="28">
        <v>700</v>
      </c>
      <c r="C16" s="28">
        <v>70005</v>
      </c>
      <c r="D16" s="73" t="s">
        <v>177</v>
      </c>
      <c r="E16" s="34">
        <f>F16</f>
        <v>10000</v>
      </c>
      <c r="F16" s="34">
        <v>10000</v>
      </c>
      <c r="G16" s="34">
        <v>0</v>
      </c>
      <c r="H16" s="34">
        <v>0</v>
      </c>
      <c r="I16" s="29" t="s">
        <v>88</v>
      </c>
      <c r="J16" s="35">
        <v>0</v>
      </c>
      <c r="K16" s="75" t="s">
        <v>72</v>
      </c>
    </row>
    <row r="17" spans="1:11" ht="57" customHeight="1">
      <c r="A17" s="28" t="s">
        <v>66</v>
      </c>
      <c r="B17" s="28">
        <v>700</v>
      </c>
      <c r="C17" s="28">
        <v>70005</v>
      </c>
      <c r="D17" s="77" t="s">
        <v>227</v>
      </c>
      <c r="E17" s="34">
        <f>F17</f>
        <v>700000</v>
      </c>
      <c r="F17" s="34">
        <v>700000</v>
      </c>
      <c r="G17" s="34">
        <v>0</v>
      </c>
      <c r="H17" s="34">
        <v>0</v>
      </c>
      <c r="I17" s="29" t="s">
        <v>88</v>
      </c>
      <c r="J17" s="35">
        <v>0</v>
      </c>
      <c r="K17" s="75" t="s">
        <v>72</v>
      </c>
    </row>
    <row r="18" spans="1:11" ht="51" customHeight="1">
      <c r="A18" s="28" t="s">
        <v>65</v>
      </c>
      <c r="B18" s="28">
        <v>750</v>
      </c>
      <c r="C18" s="28">
        <v>75020</v>
      </c>
      <c r="D18" s="73" t="s">
        <v>176</v>
      </c>
      <c r="E18" s="34">
        <f>F18</f>
        <v>40000</v>
      </c>
      <c r="F18" s="34">
        <v>40000</v>
      </c>
      <c r="G18" s="34">
        <v>0</v>
      </c>
      <c r="H18" s="34">
        <v>0</v>
      </c>
      <c r="I18" s="29" t="s">
        <v>88</v>
      </c>
      <c r="J18" s="35">
        <v>0</v>
      </c>
      <c r="K18" s="75" t="s">
        <v>72</v>
      </c>
    </row>
    <row r="19" spans="1:11" ht="47.25" customHeight="1">
      <c r="A19" s="28" t="s">
        <v>110</v>
      </c>
      <c r="B19" s="28">
        <v>750</v>
      </c>
      <c r="C19" s="28">
        <v>75020</v>
      </c>
      <c r="D19" s="73" t="s">
        <v>175</v>
      </c>
      <c r="E19" s="34">
        <f>F19</f>
        <v>25000</v>
      </c>
      <c r="F19" s="34">
        <v>25000</v>
      </c>
      <c r="G19" s="34">
        <v>0</v>
      </c>
      <c r="H19" s="34">
        <v>0</v>
      </c>
      <c r="I19" s="29" t="s">
        <v>88</v>
      </c>
      <c r="J19" s="35">
        <v>0</v>
      </c>
      <c r="K19" s="75" t="s">
        <v>72</v>
      </c>
    </row>
    <row r="20" spans="1:11" ht="45">
      <c r="A20" s="28" t="s">
        <v>116</v>
      </c>
      <c r="B20" s="28">
        <v>750</v>
      </c>
      <c r="C20" s="28">
        <v>75020</v>
      </c>
      <c r="D20" s="73" t="s">
        <v>174</v>
      </c>
      <c r="E20" s="34">
        <v>160000</v>
      </c>
      <c r="F20" s="34">
        <v>160000</v>
      </c>
      <c r="G20" s="34">
        <v>0</v>
      </c>
      <c r="H20" s="34">
        <v>0</v>
      </c>
      <c r="I20" s="29" t="s">
        <v>88</v>
      </c>
      <c r="J20" s="35">
        <v>0</v>
      </c>
      <c r="K20" s="75" t="s">
        <v>72</v>
      </c>
    </row>
    <row r="21" spans="1:11" ht="45">
      <c r="A21" s="28" t="s">
        <v>115</v>
      </c>
      <c r="B21" s="28">
        <v>801</v>
      </c>
      <c r="C21" s="28">
        <v>80120</v>
      </c>
      <c r="D21" s="73" t="s">
        <v>190</v>
      </c>
      <c r="E21" s="34">
        <f>F21</f>
        <v>250000</v>
      </c>
      <c r="F21" s="34">
        <v>250000</v>
      </c>
      <c r="G21" s="34">
        <v>0</v>
      </c>
      <c r="H21" s="34">
        <v>0</v>
      </c>
      <c r="I21" s="29" t="s">
        <v>88</v>
      </c>
      <c r="J21" s="35">
        <v>0</v>
      </c>
      <c r="K21" s="75" t="s">
        <v>79</v>
      </c>
    </row>
    <row r="22" spans="1:11" ht="78">
      <c r="A22" s="28" t="s">
        <v>111</v>
      </c>
      <c r="B22" s="28">
        <v>801</v>
      </c>
      <c r="C22" s="28">
        <v>80120</v>
      </c>
      <c r="D22" s="73" t="s">
        <v>226</v>
      </c>
      <c r="E22" s="34">
        <f>F22</f>
        <v>17220</v>
      </c>
      <c r="F22" s="34">
        <v>17220</v>
      </c>
      <c r="G22" s="34">
        <v>0</v>
      </c>
      <c r="H22" s="34">
        <v>0</v>
      </c>
      <c r="I22" s="29" t="s">
        <v>88</v>
      </c>
      <c r="J22" s="35">
        <v>0</v>
      </c>
      <c r="K22" s="75" t="s">
        <v>79</v>
      </c>
    </row>
    <row r="23" spans="1:11" ht="45">
      <c r="A23" s="28" t="s">
        <v>112</v>
      </c>
      <c r="B23" s="28">
        <v>801</v>
      </c>
      <c r="C23" s="28">
        <v>80195</v>
      </c>
      <c r="D23" s="73" t="s">
        <v>178</v>
      </c>
      <c r="E23" s="34">
        <f>F23</f>
        <v>617062</v>
      </c>
      <c r="F23" s="34">
        <v>617062</v>
      </c>
      <c r="G23" s="34">
        <v>0</v>
      </c>
      <c r="H23" s="34">
        <v>0</v>
      </c>
      <c r="I23" s="29" t="s">
        <v>88</v>
      </c>
      <c r="J23" s="35">
        <v>0</v>
      </c>
      <c r="K23" s="75" t="s">
        <v>72</v>
      </c>
    </row>
    <row r="24" spans="1:11" ht="45">
      <c r="A24" s="28" t="s">
        <v>118</v>
      </c>
      <c r="B24" s="28">
        <v>851</v>
      </c>
      <c r="C24" s="28">
        <v>85195</v>
      </c>
      <c r="D24" s="29" t="s">
        <v>258</v>
      </c>
      <c r="E24" s="34">
        <v>622500</v>
      </c>
      <c r="F24" s="34">
        <v>622500</v>
      </c>
      <c r="G24" s="34">
        <v>0</v>
      </c>
      <c r="H24" s="34">
        <v>0</v>
      </c>
      <c r="I24" s="29" t="s">
        <v>88</v>
      </c>
      <c r="J24" s="35">
        <v>0</v>
      </c>
      <c r="K24" s="75" t="s">
        <v>72</v>
      </c>
    </row>
    <row r="25" spans="1:11" ht="45">
      <c r="A25" s="28" t="s">
        <v>158</v>
      </c>
      <c r="B25" s="28">
        <v>852</v>
      </c>
      <c r="C25" s="28">
        <v>85202</v>
      </c>
      <c r="D25" s="73" t="s">
        <v>159</v>
      </c>
      <c r="E25" s="34">
        <v>43000</v>
      </c>
      <c r="F25" s="34">
        <v>43000</v>
      </c>
      <c r="G25" s="34">
        <v>0</v>
      </c>
      <c r="H25" s="34">
        <v>0</v>
      </c>
      <c r="I25" s="29" t="s">
        <v>88</v>
      </c>
      <c r="J25" s="35">
        <v>0</v>
      </c>
      <c r="K25" s="75" t="s">
        <v>257</v>
      </c>
    </row>
    <row r="26" spans="1:11" ht="45">
      <c r="A26" s="28" t="s">
        <v>181</v>
      </c>
      <c r="B26" s="28">
        <v>852</v>
      </c>
      <c r="C26" s="28">
        <v>85202</v>
      </c>
      <c r="D26" s="73" t="s">
        <v>159</v>
      </c>
      <c r="E26" s="34">
        <v>70000</v>
      </c>
      <c r="F26" s="34">
        <v>70000</v>
      </c>
      <c r="G26" s="34">
        <v>0</v>
      </c>
      <c r="H26" s="34">
        <v>0</v>
      </c>
      <c r="I26" s="29" t="s">
        <v>88</v>
      </c>
      <c r="J26" s="35">
        <v>0</v>
      </c>
      <c r="K26" s="75" t="s">
        <v>160</v>
      </c>
    </row>
    <row r="27" spans="1:11" ht="58.5">
      <c r="A27" s="28" t="s">
        <v>182</v>
      </c>
      <c r="B27" s="28">
        <v>852</v>
      </c>
      <c r="C27" s="28">
        <v>85202</v>
      </c>
      <c r="D27" s="73" t="s">
        <v>189</v>
      </c>
      <c r="E27" s="34">
        <v>32724</v>
      </c>
      <c r="F27" s="34">
        <v>32724</v>
      </c>
      <c r="G27" s="34">
        <v>0</v>
      </c>
      <c r="H27" s="34">
        <v>0</v>
      </c>
      <c r="I27" s="29" t="s">
        <v>161</v>
      </c>
      <c r="J27" s="35">
        <v>0</v>
      </c>
      <c r="K27" s="75" t="s">
        <v>160</v>
      </c>
    </row>
    <row r="28" spans="1:11" ht="45">
      <c r="A28" s="28" t="s">
        <v>183</v>
      </c>
      <c r="B28" s="28">
        <v>852</v>
      </c>
      <c r="C28" s="28">
        <v>85202</v>
      </c>
      <c r="D28" s="73" t="s">
        <v>256</v>
      </c>
      <c r="E28" s="34">
        <v>80000</v>
      </c>
      <c r="F28" s="34">
        <v>80000</v>
      </c>
      <c r="G28" s="34">
        <v>0</v>
      </c>
      <c r="H28" s="34">
        <v>0</v>
      </c>
      <c r="I28" s="29" t="s">
        <v>161</v>
      </c>
      <c r="J28" s="35">
        <v>0</v>
      </c>
      <c r="K28" s="75" t="s">
        <v>160</v>
      </c>
    </row>
    <row r="29" spans="1:11" ht="66" customHeight="1">
      <c r="A29" s="28" t="s">
        <v>184</v>
      </c>
      <c r="B29" s="28">
        <v>852</v>
      </c>
      <c r="C29" s="28">
        <v>85202</v>
      </c>
      <c r="D29" s="77" t="s">
        <v>225</v>
      </c>
      <c r="E29" s="34">
        <v>50000</v>
      </c>
      <c r="F29" s="34">
        <v>50000</v>
      </c>
      <c r="G29" s="34">
        <v>0</v>
      </c>
      <c r="H29" s="34">
        <v>0</v>
      </c>
      <c r="I29" s="29" t="s">
        <v>161</v>
      </c>
      <c r="J29" s="35">
        <v>0</v>
      </c>
      <c r="K29" s="75" t="s">
        <v>224</v>
      </c>
    </row>
    <row r="30" spans="1:11" ht="45">
      <c r="A30" s="28" t="s">
        <v>223</v>
      </c>
      <c r="B30" s="28">
        <v>853</v>
      </c>
      <c r="C30" s="28">
        <v>85311</v>
      </c>
      <c r="D30" s="73" t="s">
        <v>152</v>
      </c>
      <c r="E30" s="34">
        <v>20000</v>
      </c>
      <c r="F30" s="34">
        <v>20000</v>
      </c>
      <c r="G30" s="34">
        <v>0</v>
      </c>
      <c r="H30" s="34">
        <v>0</v>
      </c>
      <c r="I30" s="29" t="s">
        <v>105</v>
      </c>
      <c r="J30" s="35">
        <v>0</v>
      </c>
      <c r="K30" s="75" t="s">
        <v>72</v>
      </c>
    </row>
    <row r="31" spans="1:11" ht="45">
      <c r="A31" s="28" t="s">
        <v>248</v>
      </c>
      <c r="B31" s="28">
        <v>853</v>
      </c>
      <c r="C31" s="28">
        <v>85333</v>
      </c>
      <c r="D31" s="73" t="s">
        <v>151</v>
      </c>
      <c r="E31" s="34">
        <v>80000</v>
      </c>
      <c r="F31" s="34">
        <v>80000</v>
      </c>
      <c r="G31" s="34">
        <v>0</v>
      </c>
      <c r="H31" s="34">
        <v>0</v>
      </c>
      <c r="I31" s="29" t="s">
        <v>105</v>
      </c>
      <c r="J31" s="35">
        <v>0</v>
      </c>
      <c r="K31" s="75" t="s">
        <v>124</v>
      </c>
    </row>
    <row r="32" spans="1:11" ht="66">
      <c r="A32" s="28" t="s">
        <v>249</v>
      </c>
      <c r="B32" s="28">
        <v>854</v>
      </c>
      <c r="C32" s="28">
        <v>85403</v>
      </c>
      <c r="D32" s="73" t="s">
        <v>191</v>
      </c>
      <c r="E32" s="34">
        <f>F32</f>
        <v>120000</v>
      </c>
      <c r="F32" s="34">
        <v>120000</v>
      </c>
      <c r="G32" s="34">
        <v>0</v>
      </c>
      <c r="H32" s="34">
        <v>0</v>
      </c>
      <c r="I32" s="29" t="s">
        <v>88</v>
      </c>
      <c r="J32" s="35">
        <v>0</v>
      </c>
      <c r="K32" s="97" t="s">
        <v>146</v>
      </c>
    </row>
    <row r="33" spans="1:11" ht="48.75">
      <c r="A33" s="28" t="s">
        <v>250</v>
      </c>
      <c r="B33" s="28">
        <v>854</v>
      </c>
      <c r="C33" s="28">
        <v>85403</v>
      </c>
      <c r="D33" s="73" t="s">
        <v>148</v>
      </c>
      <c r="E33" s="34">
        <v>150000</v>
      </c>
      <c r="F33" s="34">
        <v>150000</v>
      </c>
      <c r="G33" s="34">
        <v>0</v>
      </c>
      <c r="H33" s="34">
        <v>0</v>
      </c>
      <c r="I33" s="29" t="s">
        <v>105</v>
      </c>
      <c r="J33" s="35">
        <v>0</v>
      </c>
      <c r="K33" s="75" t="s">
        <v>147</v>
      </c>
    </row>
    <row r="34" spans="1:11" ht="48.75">
      <c r="A34" s="28" t="s">
        <v>307</v>
      </c>
      <c r="B34" s="28">
        <v>854</v>
      </c>
      <c r="C34" s="28">
        <v>85403</v>
      </c>
      <c r="D34" s="73" t="s">
        <v>179</v>
      </c>
      <c r="E34" s="34">
        <f>F34</f>
        <v>18500</v>
      </c>
      <c r="F34" s="34">
        <v>18500</v>
      </c>
      <c r="G34" s="34">
        <v>0</v>
      </c>
      <c r="H34" s="34">
        <v>0</v>
      </c>
      <c r="I34" s="29" t="s">
        <v>88</v>
      </c>
      <c r="J34" s="35">
        <v>0</v>
      </c>
      <c r="K34" s="75" t="s">
        <v>192</v>
      </c>
    </row>
    <row r="35" spans="1:11" ht="72.75" customHeight="1">
      <c r="A35" s="28" t="s">
        <v>308</v>
      </c>
      <c r="B35" s="28">
        <v>855</v>
      </c>
      <c r="C35" s="28">
        <v>85510</v>
      </c>
      <c r="D35" s="73" t="s">
        <v>194</v>
      </c>
      <c r="E35" s="34">
        <f>F35</f>
        <v>427833</v>
      </c>
      <c r="F35" s="34">
        <v>427833</v>
      </c>
      <c r="G35" s="34">
        <v>0</v>
      </c>
      <c r="H35" s="34">
        <v>0</v>
      </c>
      <c r="I35" s="29" t="s">
        <v>88</v>
      </c>
      <c r="J35" s="35">
        <v>0</v>
      </c>
      <c r="K35" s="75" t="s">
        <v>72</v>
      </c>
    </row>
    <row r="36" spans="1:11" ht="54" customHeight="1">
      <c r="A36" s="28" t="s">
        <v>309</v>
      </c>
      <c r="B36" s="28">
        <v>921</v>
      </c>
      <c r="C36" s="28">
        <v>92195</v>
      </c>
      <c r="D36" s="73" t="s">
        <v>180</v>
      </c>
      <c r="E36" s="34">
        <f>F36</f>
        <v>320169</v>
      </c>
      <c r="F36" s="34">
        <v>320169</v>
      </c>
      <c r="G36" s="34">
        <v>0</v>
      </c>
      <c r="H36" s="34">
        <v>0</v>
      </c>
      <c r="I36" s="29" t="s">
        <v>88</v>
      </c>
      <c r="J36" s="35">
        <v>0</v>
      </c>
      <c r="K36" s="75" t="s">
        <v>72</v>
      </c>
    </row>
    <row r="37" spans="1:11" ht="48.75" customHeight="1">
      <c r="A37" s="182" t="s">
        <v>46</v>
      </c>
      <c r="B37" s="183"/>
      <c r="C37" s="183"/>
      <c r="D37" s="184"/>
      <c r="E37" s="98">
        <f>SUM(E10:E36)</f>
        <v>5190684</v>
      </c>
      <c r="F37" s="98">
        <f>SUM(F10:F36)</f>
        <v>5190684</v>
      </c>
      <c r="G37" s="98">
        <f>SUM(G10:G36)</f>
        <v>0</v>
      </c>
      <c r="H37" s="98">
        <f>SUM(H10:H36)</f>
        <v>0</v>
      </c>
      <c r="I37" s="99">
        <v>0</v>
      </c>
      <c r="J37" s="98">
        <f>SUM(J10:J36)</f>
        <v>0</v>
      </c>
      <c r="K37" s="76" t="s">
        <v>86</v>
      </c>
    </row>
    <row r="38" spans="1:11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ht="12.75">
      <c r="A39" s="131" t="s">
        <v>85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 ht="12.75">
      <c r="A40" s="131" t="s">
        <v>84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 ht="12.75">
      <c r="A41" s="131" t="s">
        <v>83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 ht="12.75">
      <c r="A42" s="14" t="s">
        <v>82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 t="s">
        <v>81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20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7:D37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Header>&amp;R&amp;9Załącznik nr &amp;A
do uchwały Rady Powiatu w Opatowie nr XXII.18.2020
z dnia 20 marca 2020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3" customWidth="1"/>
    <col min="2" max="2" width="11" style="3" customWidth="1"/>
    <col min="3" max="3" width="8.66015625" style="3" customWidth="1"/>
    <col min="4" max="4" width="15" style="3" customWidth="1"/>
    <col min="5" max="5" width="16.83203125" style="3" customWidth="1"/>
    <col min="6" max="6" width="14.16015625" style="3" customWidth="1"/>
    <col min="7" max="7" width="14.33203125" style="3" customWidth="1"/>
    <col min="8" max="8" width="14.5" style="3" customWidth="1"/>
    <col min="9" max="9" width="10.66015625" style="3" customWidth="1"/>
    <col min="10" max="10" width="12.66015625" style="3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36" customHeight="1">
      <c r="A1" s="194" t="s">
        <v>149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0"/>
    </row>
    <row r="2" spans="1:16" ht="18">
      <c r="A2" s="52"/>
      <c r="B2" s="52"/>
      <c r="C2" s="52"/>
      <c r="D2" s="52"/>
      <c r="E2" s="52"/>
      <c r="F2" s="52"/>
      <c r="G2" s="52"/>
      <c r="H2" s="37"/>
      <c r="I2" s="37"/>
      <c r="J2" s="37"/>
      <c r="K2" s="15"/>
      <c r="L2" s="15"/>
      <c r="M2" s="15"/>
      <c r="N2" s="15"/>
      <c r="O2" s="15"/>
      <c r="P2" s="15"/>
    </row>
    <row r="3" spans="1:16" s="7" customFormat="1" ht="18.75" customHeight="1">
      <c r="A3" s="13"/>
      <c r="B3" s="13"/>
      <c r="C3" s="13"/>
      <c r="D3" s="13"/>
      <c r="E3" s="13"/>
      <c r="F3" s="13"/>
      <c r="G3" s="12"/>
      <c r="H3" s="12"/>
      <c r="I3" s="12"/>
      <c r="J3" s="12"/>
      <c r="K3" s="12"/>
      <c r="L3" s="11"/>
      <c r="M3" s="11"/>
      <c r="N3" s="11"/>
      <c r="O3" s="11"/>
      <c r="P3" s="47" t="s">
        <v>57</v>
      </c>
    </row>
    <row r="4" spans="1:16" s="7" customFormat="1" ht="12.75">
      <c r="A4" s="195" t="s">
        <v>1</v>
      </c>
      <c r="B4" s="195" t="s">
        <v>2</v>
      </c>
      <c r="C4" s="195" t="s">
        <v>3</v>
      </c>
      <c r="D4" s="195" t="s">
        <v>56</v>
      </c>
      <c r="E4" s="198" t="s">
        <v>150</v>
      </c>
      <c r="F4" s="201" t="s">
        <v>41</v>
      </c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6" s="7" customFormat="1" ht="12.75">
      <c r="A5" s="196"/>
      <c r="B5" s="196"/>
      <c r="C5" s="196"/>
      <c r="D5" s="196"/>
      <c r="E5" s="199"/>
      <c r="F5" s="198" t="s">
        <v>55</v>
      </c>
      <c r="G5" s="204" t="s">
        <v>41</v>
      </c>
      <c r="H5" s="204"/>
      <c r="I5" s="204"/>
      <c r="J5" s="204"/>
      <c r="K5" s="204"/>
      <c r="L5" s="198" t="s">
        <v>54</v>
      </c>
      <c r="M5" s="205" t="s">
        <v>41</v>
      </c>
      <c r="N5" s="206"/>
      <c r="O5" s="206"/>
      <c r="P5" s="207"/>
    </row>
    <row r="6" spans="1:16" s="7" customFormat="1" ht="25.5" customHeight="1">
      <c r="A6" s="196"/>
      <c r="B6" s="196"/>
      <c r="C6" s="196"/>
      <c r="D6" s="196"/>
      <c r="E6" s="199"/>
      <c r="F6" s="199"/>
      <c r="G6" s="201" t="s">
        <v>53</v>
      </c>
      <c r="H6" s="203"/>
      <c r="I6" s="198" t="s">
        <v>52</v>
      </c>
      <c r="J6" s="198" t="s">
        <v>51</v>
      </c>
      <c r="K6" s="198" t="s">
        <v>50</v>
      </c>
      <c r="L6" s="199"/>
      <c r="M6" s="201" t="s">
        <v>43</v>
      </c>
      <c r="N6" s="53" t="s">
        <v>42</v>
      </c>
      <c r="O6" s="204" t="s">
        <v>49</v>
      </c>
      <c r="P6" s="204" t="s">
        <v>48</v>
      </c>
    </row>
    <row r="7" spans="1:16" s="7" customFormat="1" ht="84">
      <c r="A7" s="197"/>
      <c r="B7" s="197"/>
      <c r="C7" s="197"/>
      <c r="D7" s="197"/>
      <c r="E7" s="200"/>
      <c r="F7" s="200"/>
      <c r="G7" s="48" t="s">
        <v>36</v>
      </c>
      <c r="H7" s="48" t="s">
        <v>47</v>
      </c>
      <c r="I7" s="200"/>
      <c r="J7" s="200"/>
      <c r="K7" s="200"/>
      <c r="L7" s="200"/>
      <c r="M7" s="204"/>
      <c r="N7" s="54" t="s">
        <v>38</v>
      </c>
      <c r="O7" s="204"/>
      <c r="P7" s="204"/>
    </row>
    <row r="8" spans="1:16" s="7" customFormat="1" ht="10.5" customHeight="1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55">
        <v>16</v>
      </c>
    </row>
    <row r="9" spans="1:16" s="7" customFormat="1" ht="13.5">
      <c r="A9" s="56" t="s">
        <v>11</v>
      </c>
      <c r="B9" s="57"/>
      <c r="C9" s="58"/>
      <c r="D9" s="38">
        <f>SUM(D10:D10)</f>
        <v>10000</v>
      </c>
      <c r="E9" s="38">
        <f>SUM(E10:E10)</f>
        <v>10000</v>
      </c>
      <c r="F9" s="38">
        <f>SUM(F10:F10)</f>
        <v>10000</v>
      </c>
      <c r="G9" s="38">
        <f>SUM(G10:G10)</f>
        <v>0</v>
      </c>
      <c r="H9" s="38">
        <f>SUM(H10:H10)</f>
        <v>10000</v>
      </c>
      <c r="I9" s="38">
        <v>0</v>
      </c>
      <c r="J9" s="38">
        <v>0</v>
      </c>
      <c r="K9" s="38">
        <v>0</v>
      </c>
      <c r="L9" s="38">
        <f>SUM(L10:L10)</f>
        <v>0</v>
      </c>
      <c r="M9" s="38">
        <f>SUM(M10:M10)</f>
        <v>0</v>
      </c>
      <c r="N9" s="38">
        <f>SUM(N10:N10)</f>
        <v>0</v>
      </c>
      <c r="O9" s="38">
        <v>0</v>
      </c>
      <c r="P9" s="38">
        <v>0</v>
      </c>
    </row>
    <row r="10" spans="1:16" s="7" customFormat="1" ht="12.75">
      <c r="A10" s="59" t="s">
        <v>11</v>
      </c>
      <c r="B10" s="49" t="s">
        <v>13</v>
      </c>
      <c r="C10" s="60">
        <v>2110</v>
      </c>
      <c r="D10" s="61">
        <v>10000</v>
      </c>
      <c r="E10" s="61">
        <f>F10+L10</f>
        <v>10000</v>
      </c>
      <c r="F10" s="61">
        <f>H10</f>
        <v>10000</v>
      </c>
      <c r="G10" s="39">
        <v>0</v>
      </c>
      <c r="H10" s="39">
        <v>10000</v>
      </c>
      <c r="I10" s="39">
        <v>0</v>
      </c>
      <c r="J10" s="39">
        <v>0</v>
      </c>
      <c r="K10" s="39">
        <f>-T10</f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</row>
    <row r="11" spans="1:16" s="7" customFormat="1" ht="13.5">
      <c r="A11" s="62">
        <v>600</v>
      </c>
      <c r="B11" s="63"/>
      <c r="C11" s="58"/>
      <c r="D11" s="38">
        <f aca="true" t="shared" si="0" ref="D11:N11">SUM(D12:D12)</f>
        <v>1207</v>
      </c>
      <c r="E11" s="38">
        <f t="shared" si="0"/>
        <v>1207</v>
      </c>
      <c r="F11" s="38">
        <f t="shared" si="0"/>
        <v>1207</v>
      </c>
      <c r="G11" s="38">
        <f t="shared" si="0"/>
        <v>1207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0"/>
        <v>0</v>
      </c>
      <c r="O11" s="38">
        <f>O13+O15</f>
        <v>0</v>
      </c>
      <c r="P11" s="38">
        <f>P13+P15</f>
        <v>0</v>
      </c>
    </row>
    <row r="12" spans="1:16" s="7" customFormat="1" ht="12.75">
      <c r="A12" s="51">
        <v>600</v>
      </c>
      <c r="B12" s="64">
        <v>60095</v>
      </c>
      <c r="C12" s="60">
        <v>2110</v>
      </c>
      <c r="D12" s="61">
        <v>1207</v>
      </c>
      <c r="E12" s="61">
        <f>SUM(F12)</f>
        <v>1207</v>
      </c>
      <c r="F12" s="61">
        <f>SUM(G12:H12)</f>
        <v>1207</v>
      </c>
      <c r="G12" s="39">
        <v>1207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f>SUM(O12+Q12+R12)</f>
        <v>0</v>
      </c>
      <c r="O12" s="39">
        <v>0</v>
      </c>
      <c r="P12" s="39">
        <v>0</v>
      </c>
    </row>
    <row r="13" spans="1:16" s="7" customFormat="1" ht="13.5">
      <c r="A13" s="56" t="s">
        <v>17</v>
      </c>
      <c r="B13" s="65"/>
      <c r="C13" s="58"/>
      <c r="D13" s="38">
        <f aca="true" t="shared" si="1" ref="D13:P13">SUM(D14)</f>
        <v>53000</v>
      </c>
      <c r="E13" s="38">
        <f t="shared" si="1"/>
        <v>53000</v>
      </c>
      <c r="F13" s="38">
        <f t="shared" si="1"/>
        <v>53000</v>
      </c>
      <c r="G13" s="38">
        <f t="shared" si="1"/>
        <v>39256</v>
      </c>
      <c r="H13" s="38">
        <f t="shared" si="1"/>
        <v>13744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v>0</v>
      </c>
      <c r="O13" s="38">
        <f t="shared" si="1"/>
        <v>0</v>
      </c>
      <c r="P13" s="38">
        <f t="shared" si="1"/>
        <v>0</v>
      </c>
    </row>
    <row r="14" spans="1:18" s="7" customFormat="1" ht="12.75">
      <c r="A14" s="51">
        <v>700</v>
      </c>
      <c r="B14" s="64">
        <v>70005</v>
      </c>
      <c r="C14" s="60">
        <v>2110</v>
      </c>
      <c r="D14" s="61">
        <v>53000</v>
      </c>
      <c r="E14" s="61">
        <f>SUM(F14)</f>
        <v>53000</v>
      </c>
      <c r="F14" s="61">
        <f>SUM(G14:H14)</f>
        <v>53000</v>
      </c>
      <c r="G14" s="39">
        <v>39256</v>
      </c>
      <c r="H14" s="39">
        <v>13744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f>SUM(O14+Q14+R14)</f>
        <v>0</v>
      </c>
      <c r="O14" s="39">
        <v>0</v>
      </c>
      <c r="P14" s="39">
        <v>0</v>
      </c>
      <c r="Q14" s="5"/>
      <c r="R14" s="5"/>
    </row>
    <row r="15" spans="1:18" s="7" customFormat="1" ht="13.5">
      <c r="A15" s="62">
        <v>710</v>
      </c>
      <c r="B15" s="63"/>
      <c r="C15" s="58"/>
      <c r="D15" s="38">
        <f aca="true" t="shared" si="2" ref="D15:P15">SUM(D16:D17)</f>
        <v>513000</v>
      </c>
      <c r="E15" s="38">
        <f t="shared" si="2"/>
        <v>513000</v>
      </c>
      <c r="F15" s="38">
        <f t="shared" si="2"/>
        <v>513000</v>
      </c>
      <c r="G15" s="38">
        <f t="shared" si="2"/>
        <v>489808</v>
      </c>
      <c r="H15" s="38">
        <f t="shared" si="2"/>
        <v>23192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0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 t="shared" si="2"/>
        <v>0</v>
      </c>
      <c r="Q15" s="8"/>
      <c r="R15" s="8"/>
    </row>
    <row r="16" spans="1:18" s="7" customFormat="1" ht="12.75">
      <c r="A16" s="51">
        <v>710</v>
      </c>
      <c r="B16" s="64">
        <v>71012</v>
      </c>
      <c r="C16" s="60">
        <v>2110</v>
      </c>
      <c r="D16" s="61">
        <v>200000</v>
      </c>
      <c r="E16" s="61">
        <f>SUM(N16+F16)</f>
        <v>200000</v>
      </c>
      <c r="F16" s="61">
        <f>SUM(G16:K16)</f>
        <v>200000</v>
      </c>
      <c r="G16" s="39">
        <v>200000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f>SUM(O16+Q16+R16)</f>
        <v>0</v>
      </c>
      <c r="O16" s="39">
        <v>0</v>
      </c>
      <c r="P16" s="39">
        <v>0</v>
      </c>
      <c r="Q16" s="5"/>
      <c r="R16" s="5"/>
    </row>
    <row r="17" spans="1:16" s="7" customFormat="1" ht="12.75">
      <c r="A17" s="51">
        <v>710</v>
      </c>
      <c r="B17" s="64">
        <v>71015</v>
      </c>
      <c r="C17" s="60">
        <v>2110</v>
      </c>
      <c r="D17" s="61">
        <v>313000</v>
      </c>
      <c r="E17" s="61">
        <f>SUM(F17)</f>
        <v>313000</v>
      </c>
      <c r="F17" s="61">
        <f>SUM(G17:H17)</f>
        <v>313000</v>
      </c>
      <c r="G17" s="39">
        <v>289808</v>
      </c>
      <c r="H17" s="39">
        <v>23192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f>SUM(O17+Q17+R17)</f>
        <v>0</v>
      </c>
      <c r="O17" s="39">
        <v>0</v>
      </c>
      <c r="P17" s="39">
        <v>0</v>
      </c>
    </row>
    <row r="18" spans="1:16" s="7" customFormat="1" ht="13.5">
      <c r="A18" s="62">
        <v>750</v>
      </c>
      <c r="B18" s="63"/>
      <c r="C18" s="58"/>
      <c r="D18" s="38">
        <f aca="true" t="shared" si="3" ref="D18:P18">SUM(D19:D19)</f>
        <v>22400</v>
      </c>
      <c r="E18" s="38">
        <f t="shared" si="3"/>
        <v>22400</v>
      </c>
      <c r="F18" s="38">
        <f t="shared" si="3"/>
        <v>22400</v>
      </c>
      <c r="G18" s="38">
        <f t="shared" si="3"/>
        <v>13621</v>
      </c>
      <c r="H18" s="38">
        <f t="shared" si="3"/>
        <v>8779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38">
        <f t="shared" si="3"/>
        <v>0</v>
      </c>
      <c r="M18" s="38">
        <f t="shared" si="3"/>
        <v>0</v>
      </c>
      <c r="N18" s="38">
        <f t="shared" si="3"/>
        <v>0</v>
      </c>
      <c r="O18" s="38">
        <f t="shared" si="3"/>
        <v>0</v>
      </c>
      <c r="P18" s="38">
        <f t="shared" si="3"/>
        <v>0</v>
      </c>
    </row>
    <row r="19" spans="1:16" s="7" customFormat="1" ht="12.75">
      <c r="A19" s="51">
        <v>750</v>
      </c>
      <c r="B19" s="64">
        <v>75045</v>
      </c>
      <c r="C19" s="60">
        <v>2110</v>
      </c>
      <c r="D19" s="61">
        <v>22400</v>
      </c>
      <c r="E19" s="61">
        <f>SUM(F19)</f>
        <v>22400</v>
      </c>
      <c r="F19" s="61">
        <f>SUM(G19:H19)</f>
        <v>22400</v>
      </c>
      <c r="G19" s="39">
        <v>13621</v>
      </c>
      <c r="H19" s="39">
        <v>8779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f>SUM(O19+Q19+R19)</f>
        <v>0</v>
      </c>
      <c r="O19" s="39">
        <v>0</v>
      </c>
      <c r="P19" s="39">
        <v>0</v>
      </c>
    </row>
    <row r="20" spans="1:16" s="6" customFormat="1" ht="14.25" customHeight="1">
      <c r="A20" s="62">
        <v>754</v>
      </c>
      <c r="B20" s="63"/>
      <c r="C20" s="58"/>
      <c r="D20" s="38">
        <f>SUM(D21:D21)</f>
        <v>4464056</v>
      </c>
      <c r="E20" s="38">
        <f>E21</f>
        <v>4464056</v>
      </c>
      <c r="F20" s="38">
        <f aca="true" t="shared" si="4" ref="F20:K22">SUM(F21)</f>
        <v>4464056</v>
      </c>
      <c r="G20" s="38">
        <f t="shared" si="4"/>
        <v>4030822</v>
      </c>
      <c r="H20" s="38">
        <f t="shared" si="4"/>
        <v>244634</v>
      </c>
      <c r="I20" s="38">
        <f t="shared" si="4"/>
        <v>0</v>
      </c>
      <c r="J20" s="38">
        <f t="shared" si="4"/>
        <v>188600</v>
      </c>
      <c r="K20" s="38">
        <f t="shared" si="4"/>
        <v>0</v>
      </c>
      <c r="L20" s="38">
        <f>SUM(L21:L21)</f>
        <v>0</v>
      </c>
      <c r="M20" s="38">
        <f>SUM(M21:M21)</f>
        <v>0</v>
      </c>
      <c r="N20" s="38">
        <f>SUM(N21)</f>
        <v>0</v>
      </c>
      <c r="O20" s="38">
        <f>SUM(O21)</f>
        <v>0</v>
      </c>
      <c r="P20" s="38">
        <f>SUM(P21)</f>
        <v>0</v>
      </c>
    </row>
    <row r="21" spans="1:16" ht="12.75" customHeight="1">
      <c r="A21" s="51">
        <v>754</v>
      </c>
      <c r="B21" s="64">
        <v>75411</v>
      </c>
      <c r="C21" s="60">
        <v>2110</v>
      </c>
      <c r="D21" s="61">
        <v>4464056</v>
      </c>
      <c r="E21" s="61">
        <f>SUM(F21)</f>
        <v>4464056</v>
      </c>
      <c r="F21" s="61">
        <f>SUM(G21:J21)</f>
        <v>4464056</v>
      </c>
      <c r="G21" s="39">
        <v>4030822</v>
      </c>
      <c r="H21" s="39">
        <v>244634</v>
      </c>
      <c r="I21" s="39">
        <v>0</v>
      </c>
      <c r="J21" s="39">
        <v>188600</v>
      </c>
      <c r="K21" s="39">
        <v>0</v>
      </c>
      <c r="L21" s="39">
        <v>0</v>
      </c>
      <c r="M21" s="39">
        <v>0</v>
      </c>
      <c r="N21" s="39">
        <f>SUM(O21+Q21+R21)</f>
        <v>0</v>
      </c>
      <c r="O21" s="39">
        <v>0</v>
      </c>
      <c r="P21" s="39"/>
    </row>
    <row r="22" spans="1:16" ht="12.75" customHeight="1">
      <c r="A22" s="62">
        <v>755</v>
      </c>
      <c r="B22" s="63"/>
      <c r="C22" s="58"/>
      <c r="D22" s="38">
        <f>SUM(D23:D23)</f>
        <v>132000</v>
      </c>
      <c r="E22" s="38">
        <f>E23</f>
        <v>132000</v>
      </c>
      <c r="F22" s="38">
        <f t="shared" si="4"/>
        <v>132000</v>
      </c>
      <c r="G22" s="38">
        <f t="shared" si="4"/>
        <v>0</v>
      </c>
      <c r="H22" s="38">
        <f t="shared" si="4"/>
        <v>67980</v>
      </c>
      <c r="I22" s="38">
        <f t="shared" si="4"/>
        <v>64020</v>
      </c>
      <c r="J22" s="38">
        <f t="shared" si="4"/>
        <v>0</v>
      </c>
      <c r="K22" s="38">
        <f t="shared" si="4"/>
        <v>0</v>
      </c>
      <c r="L22" s="38">
        <f>SUM(L23:L23)</f>
        <v>0</v>
      </c>
      <c r="M22" s="38">
        <f>SUM(M23:M23)</f>
        <v>0</v>
      </c>
      <c r="N22" s="38">
        <f>SUM(N23)</f>
        <v>0</v>
      </c>
      <c r="O22" s="38">
        <f>SUM(O23)</f>
        <v>0</v>
      </c>
      <c r="P22" s="38">
        <f>SUM(P23)</f>
        <v>0</v>
      </c>
    </row>
    <row r="23" spans="1:16" ht="17.25" customHeight="1">
      <c r="A23" s="51">
        <v>755</v>
      </c>
      <c r="B23" s="64">
        <v>75515</v>
      </c>
      <c r="C23" s="60">
        <v>2110</v>
      </c>
      <c r="D23" s="61">
        <v>132000</v>
      </c>
      <c r="E23" s="61">
        <f>SUM(F23)</f>
        <v>132000</v>
      </c>
      <c r="F23" s="61">
        <f>SUM(G23:J23)</f>
        <v>132000</v>
      </c>
      <c r="G23" s="39">
        <v>0</v>
      </c>
      <c r="H23" s="39">
        <v>67980</v>
      </c>
      <c r="I23" s="39">
        <v>64020</v>
      </c>
      <c r="J23" s="39">
        <v>0</v>
      </c>
      <c r="K23" s="39">
        <v>0</v>
      </c>
      <c r="L23" s="39">
        <v>0</v>
      </c>
      <c r="M23" s="39">
        <v>0</v>
      </c>
      <c r="N23" s="39">
        <f>SUM(O23+Q23+R23)</f>
        <v>0</v>
      </c>
      <c r="O23" s="39">
        <v>0</v>
      </c>
      <c r="P23" s="39"/>
    </row>
    <row r="24" spans="1:16" ht="13.5">
      <c r="A24" s="62">
        <v>851</v>
      </c>
      <c r="B24" s="50"/>
      <c r="C24" s="58"/>
      <c r="D24" s="40">
        <f>D25</f>
        <v>1850162</v>
      </c>
      <c r="E24" s="40">
        <f aca="true" t="shared" si="5" ref="E24:P24">SUM(E25)</f>
        <v>1850162</v>
      </c>
      <c r="F24" s="40">
        <f t="shared" si="5"/>
        <v>1850162</v>
      </c>
      <c r="G24" s="40">
        <f t="shared" si="5"/>
        <v>0</v>
      </c>
      <c r="H24" s="40">
        <f t="shared" si="5"/>
        <v>1850162</v>
      </c>
      <c r="I24" s="40">
        <f t="shared" si="5"/>
        <v>0</v>
      </c>
      <c r="J24" s="40">
        <f t="shared" si="5"/>
        <v>0</v>
      </c>
      <c r="K24" s="40">
        <f t="shared" si="5"/>
        <v>0</v>
      </c>
      <c r="L24" s="40">
        <f t="shared" si="5"/>
        <v>0</v>
      </c>
      <c r="M24" s="40">
        <f>SUM(M25)</f>
        <v>0</v>
      </c>
      <c r="N24" s="40">
        <f t="shared" si="5"/>
        <v>0</v>
      </c>
      <c r="O24" s="40">
        <f t="shared" si="5"/>
        <v>0</v>
      </c>
      <c r="P24" s="40">
        <f t="shared" si="5"/>
        <v>0</v>
      </c>
    </row>
    <row r="25" spans="1:17" ht="12.75">
      <c r="A25" s="51">
        <v>851</v>
      </c>
      <c r="B25" s="64">
        <v>85156</v>
      </c>
      <c r="C25" s="60">
        <v>2110</v>
      </c>
      <c r="D25" s="39">
        <v>1850162</v>
      </c>
      <c r="E25" s="61">
        <f>SUM(H25)</f>
        <v>1850162</v>
      </c>
      <c r="F25" s="61">
        <f>SUM(H25)</f>
        <v>1850162</v>
      </c>
      <c r="G25" s="39">
        <v>0</v>
      </c>
      <c r="H25" s="39">
        <v>1850162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f>SUM(O25+Q25+R25)</f>
        <v>0</v>
      </c>
      <c r="O25" s="39">
        <v>0</v>
      </c>
      <c r="P25" s="39">
        <v>0</v>
      </c>
      <c r="Q25" s="5"/>
    </row>
    <row r="26" spans="1:16" ht="13.5">
      <c r="A26" s="62">
        <v>853</v>
      </c>
      <c r="B26" s="50"/>
      <c r="C26" s="58"/>
      <c r="D26" s="40">
        <f>SUM(D27)</f>
        <v>299000</v>
      </c>
      <c r="E26" s="40">
        <f>E27</f>
        <v>299000</v>
      </c>
      <c r="F26" s="40">
        <f>F27</f>
        <v>299000</v>
      </c>
      <c r="G26" s="40">
        <f>G27</f>
        <v>248000</v>
      </c>
      <c r="H26" s="40">
        <f>H27</f>
        <v>51000</v>
      </c>
      <c r="I26" s="40">
        <f aca="true" t="shared" si="6" ref="I26:P26">SUM(I27)</f>
        <v>0</v>
      </c>
      <c r="J26" s="40">
        <f t="shared" si="6"/>
        <v>0</v>
      </c>
      <c r="K26" s="40">
        <f t="shared" si="6"/>
        <v>0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</row>
    <row r="27" spans="1:16" ht="12.75">
      <c r="A27" s="51">
        <v>853</v>
      </c>
      <c r="B27" s="64">
        <v>85321</v>
      </c>
      <c r="C27" s="60">
        <v>2110</v>
      </c>
      <c r="D27" s="39">
        <v>299000</v>
      </c>
      <c r="E27" s="61">
        <f>SUM(H27+G27+E36)</f>
        <v>299000</v>
      </c>
      <c r="F27" s="39">
        <f>SUM(G27:K27)</f>
        <v>299000</v>
      </c>
      <c r="G27" s="39">
        <v>248000</v>
      </c>
      <c r="H27" s="39">
        <v>51000</v>
      </c>
      <c r="I27" s="39">
        <v>0</v>
      </c>
      <c r="J27" s="39">
        <v>0</v>
      </c>
      <c r="K27" s="39">
        <v>0</v>
      </c>
      <c r="L27" s="39">
        <v>0</v>
      </c>
      <c r="M27" s="39">
        <f>SUM(N27+P27+Q27)</f>
        <v>0</v>
      </c>
      <c r="N27" s="39">
        <v>0</v>
      </c>
      <c r="O27" s="39">
        <v>0</v>
      </c>
      <c r="P27" s="39">
        <v>0</v>
      </c>
    </row>
    <row r="28" spans="1:16" ht="13.5">
      <c r="A28" s="62">
        <v>855</v>
      </c>
      <c r="B28" s="50"/>
      <c r="C28" s="58"/>
      <c r="D28" s="40">
        <f>SUM(D29:D31)</f>
        <v>562099</v>
      </c>
      <c r="E28" s="40">
        <f aca="true" t="shared" si="7" ref="E28:P28">SUM(E29:E31)</f>
        <v>562099</v>
      </c>
      <c r="F28" s="40">
        <f t="shared" si="7"/>
        <v>562099</v>
      </c>
      <c r="G28" s="40">
        <f t="shared" si="7"/>
        <v>5902</v>
      </c>
      <c r="H28" s="40">
        <f t="shared" si="7"/>
        <v>419</v>
      </c>
      <c r="I28" s="40">
        <f t="shared" si="7"/>
        <v>0</v>
      </c>
      <c r="J28" s="40">
        <f t="shared" si="7"/>
        <v>555778</v>
      </c>
      <c r="K28" s="40">
        <f t="shared" si="7"/>
        <v>0</v>
      </c>
      <c r="L28" s="40">
        <f t="shared" si="7"/>
        <v>0</v>
      </c>
      <c r="M28" s="40">
        <f t="shared" si="7"/>
        <v>0</v>
      </c>
      <c r="N28" s="40">
        <f t="shared" si="7"/>
        <v>0</v>
      </c>
      <c r="O28" s="40">
        <f t="shared" si="7"/>
        <v>0</v>
      </c>
      <c r="P28" s="40">
        <f t="shared" si="7"/>
        <v>0</v>
      </c>
    </row>
    <row r="29" spans="1:16" ht="12.75">
      <c r="A29" s="51">
        <v>855</v>
      </c>
      <c r="B29" s="64">
        <v>85504</v>
      </c>
      <c r="C29" s="60">
        <v>2110</v>
      </c>
      <c r="D29" s="39">
        <v>30099</v>
      </c>
      <c r="E29" s="61">
        <f>SUM(H29+G29+J29)</f>
        <v>30099</v>
      </c>
      <c r="F29" s="39">
        <f>SUM(G29:K29)</f>
        <v>30099</v>
      </c>
      <c r="G29" s="39">
        <v>999</v>
      </c>
      <c r="H29" s="39">
        <v>0</v>
      </c>
      <c r="I29" s="39">
        <v>0</v>
      </c>
      <c r="J29" s="39">
        <v>29100</v>
      </c>
      <c r="K29" s="39">
        <v>0</v>
      </c>
      <c r="L29" s="39">
        <v>0</v>
      </c>
      <c r="M29" s="39">
        <f>SUM(N29+P29+Q29)</f>
        <v>0</v>
      </c>
      <c r="N29" s="39">
        <v>0</v>
      </c>
      <c r="O29" s="39">
        <v>0</v>
      </c>
      <c r="P29" s="39">
        <v>0</v>
      </c>
    </row>
    <row r="30" spans="1:16" ht="12.75">
      <c r="A30" s="51">
        <v>855</v>
      </c>
      <c r="B30" s="64">
        <v>85508</v>
      </c>
      <c r="C30" s="60">
        <v>2160</v>
      </c>
      <c r="D30" s="39">
        <v>244297</v>
      </c>
      <c r="E30" s="61">
        <f>SUM(H30+G30+J30)</f>
        <v>244297</v>
      </c>
      <c r="F30" s="39">
        <f>SUM(G30:K30)</f>
        <v>244297</v>
      </c>
      <c r="G30" s="39">
        <v>2000</v>
      </c>
      <c r="H30" s="39">
        <v>419</v>
      </c>
      <c r="I30" s="39">
        <v>0</v>
      </c>
      <c r="J30" s="39">
        <v>241878</v>
      </c>
      <c r="K30" s="39">
        <v>0</v>
      </c>
      <c r="L30" s="39">
        <v>0</v>
      </c>
      <c r="M30" s="39">
        <f>SUM(N30+P30+Q30)</f>
        <v>0</v>
      </c>
      <c r="N30" s="39">
        <v>0</v>
      </c>
      <c r="O30" s="39">
        <v>0</v>
      </c>
      <c r="P30" s="39">
        <v>0</v>
      </c>
    </row>
    <row r="31" spans="1:16" ht="12.75">
      <c r="A31" s="51">
        <v>855</v>
      </c>
      <c r="B31" s="64">
        <v>85510</v>
      </c>
      <c r="C31" s="60">
        <v>2160</v>
      </c>
      <c r="D31" s="39">
        <v>287703</v>
      </c>
      <c r="E31" s="61">
        <f>SUM(H31+G31+J31)</f>
        <v>287703</v>
      </c>
      <c r="F31" s="39">
        <f>SUM(G31:K31)</f>
        <v>287703</v>
      </c>
      <c r="G31" s="39">
        <v>2903</v>
      </c>
      <c r="H31" s="39">
        <v>0</v>
      </c>
      <c r="I31" s="39">
        <v>0</v>
      </c>
      <c r="J31" s="39">
        <v>284800</v>
      </c>
      <c r="K31" s="39">
        <v>0</v>
      </c>
      <c r="L31" s="39">
        <v>0</v>
      </c>
      <c r="M31" s="39">
        <f>SUM(N31+P31+Q31)</f>
        <v>0</v>
      </c>
      <c r="N31" s="39">
        <v>0</v>
      </c>
      <c r="O31" s="39">
        <v>0</v>
      </c>
      <c r="P31" s="39">
        <v>0</v>
      </c>
    </row>
    <row r="32" spans="1:16" ht="14.25">
      <c r="A32" s="193" t="s">
        <v>46</v>
      </c>
      <c r="B32" s="193"/>
      <c r="C32" s="193"/>
      <c r="D32" s="66">
        <f>SUM(D9+D11+D13+D15+D18+D20+D22+D24+D26+D28)</f>
        <v>7906924</v>
      </c>
      <c r="E32" s="66">
        <f aca="true" t="shared" si="8" ref="E32:P32">SUM(E9+E11+E13+E15+E18+E20+E22+E24+E26+E28)</f>
        <v>7906924</v>
      </c>
      <c r="F32" s="66">
        <f t="shared" si="8"/>
        <v>7906924</v>
      </c>
      <c r="G32" s="66">
        <f t="shared" si="8"/>
        <v>4828616</v>
      </c>
      <c r="H32" s="66">
        <f t="shared" si="8"/>
        <v>2269910</v>
      </c>
      <c r="I32" s="66">
        <f t="shared" si="8"/>
        <v>64020</v>
      </c>
      <c r="J32" s="66">
        <f t="shared" si="8"/>
        <v>744378</v>
      </c>
      <c r="K32" s="66">
        <f t="shared" si="8"/>
        <v>0</v>
      </c>
      <c r="L32" s="66">
        <f t="shared" si="8"/>
        <v>0</v>
      </c>
      <c r="M32" s="66">
        <f t="shared" si="8"/>
        <v>0</v>
      </c>
      <c r="N32" s="66">
        <f t="shared" si="8"/>
        <v>0</v>
      </c>
      <c r="O32" s="66">
        <f t="shared" si="8"/>
        <v>0</v>
      </c>
      <c r="P32" s="66">
        <f t="shared" si="8"/>
        <v>0</v>
      </c>
    </row>
    <row r="33" spans="1:16" ht="12.75">
      <c r="A33" s="37"/>
      <c r="B33" s="37"/>
      <c r="C33" s="37"/>
      <c r="D33" s="37"/>
      <c r="E33" s="41"/>
      <c r="F33" s="37"/>
      <c r="G33" s="37"/>
      <c r="H33" s="37"/>
      <c r="I33" s="37"/>
      <c r="J33" s="37"/>
      <c r="K33" s="15"/>
      <c r="L33" s="15"/>
      <c r="M33" s="15"/>
      <c r="N33" s="15"/>
      <c r="O33" s="15"/>
      <c r="P33" s="15"/>
    </row>
    <row r="34" spans="1:16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15"/>
      <c r="L34" s="15"/>
      <c r="M34" s="15"/>
      <c r="N34" s="15"/>
      <c r="O34" s="15"/>
      <c r="P34" s="15"/>
    </row>
    <row r="35" spans="1:16" ht="12.75">
      <c r="A35" s="37"/>
      <c r="B35" s="37"/>
      <c r="C35" s="37"/>
      <c r="D35" s="37"/>
      <c r="E35" s="37"/>
      <c r="F35" s="37"/>
      <c r="G35" s="42"/>
      <c r="H35" s="42"/>
      <c r="I35" s="37"/>
      <c r="J35" s="37"/>
      <c r="K35" s="15"/>
      <c r="L35" s="15"/>
      <c r="M35" s="15"/>
      <c r="N35" s="15"/>
      <c r="O35" s="15"/>
      <c r="P35" s="15"/>
    </row>
    <row r="36" spans="1:1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9"/>
      <c r="L36" s="9"/>
      <c r="M36" s="9"/>
      <c r="N36" s="9"/>
      <c r="O36" s="9"/>
      <c r="P36" s="9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4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XXII.18.2020
z dnia 20 marca 2020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L14" sqref="L14"/>
    </sheetView>
  </sheetViews>
  <sheetFormatPr defaultColWidth="9.33203125" defaultRowHeight="12.75"/>
  <cols>
    <col min="1" max="1" width="6.16015625" style="12" customWidth="1"/>
    <col min="2" max="2" width="9" style="12" customWidth="1"/>
    <col min="3" max="3" width="7.16015625" style="12" customWidth="1"/>
    <col min="4" max="4" width="12.16015625" style="12" customWidth="1"/>
    <col min="5" max="5" width="11.83203125" style="12" customWidth="1"/>
    <col min="6" max="6" width="11.66015625" style="12" customWidth="1"/>
    <col min="7" max="7" width="14.33203125" style="12" customWidth="1"/>
    <col min="8" max="8" width="12.66015625" style="12" customWidth="1"/>
    <col min="9" max="9" width="8.33203125" style="12" customWidth="1"/>
    <col min="10" max="10" width="12" style="12" customWidth="1"/>
    <col min="11" max="11" width="9.83203125" style="12" customWidth="1"/>
    <col min="12" max="12" width="11.16015625" style="11" customWidth="1"/>
    <col min="13" max="13" width="10.83203125" style="11" customWidth="1"/>
    <col min="14" max="14" width="10.33203125" style="11" customWidth="1"/>
    <col min="15" max="15" width="9.33203125" style="11" customWidth="1"/>
    <col min="16" max="16" width="11.83203125" style="11" customWidth="1"/>
    <col min="17" max="16384" width="9.33203125" style="11" customWidth="1"/>
  </cols>
  <sheetData>
    <row r="1" spans="1:16" ht="39.75" customHeight="1">
      <c r="A1" s="218" t="s">
        <v>251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8.75">
      <c r="A2" s="119"/>
      <c r="B2" s="119"/>
      <c r="C2" s="119"/>
      <c r="D2" s="119"/>
      <c r="E2" s="119"/>
      <c r="F2" s="119"/>
      <c r="G2" s="119"/>
      <c r="H2" s="119"/>
      <c r="I2" s="117"/>
      <c r="J2" s="117"/>
      <c r="K2" s="117"/>
      <c r="L2" s="116"/>
      <c r="M2" s="116"/>
      <c r="N2" s="116"/>
      <c r="O2" s="116"/>
      <c r="P2" s="116"/>
    </row>
    <row r="3" spans="1:16" ht="12.75">
      <c r="A3" s="118"/>
      <c r="B3" s="118"/>
      <c r="C3" s="118"/>
      <c r="D3" s="118"/>
      <c r="E3" s="118"/>
      <c r="F3" s="118"/>
      <c r="G3" s="117"/>
      <c r="H3" s="117"/>
      <c r="I3" s="117"/>
      <c r="J3" s="117"/>
      <c r="K3" s="117"/>
      <c r="L3" s="116"/>
      <c r="M3" s="116"/>
      <c r="N3" s="116"/>
      <c r="O3" s="116"/>
      <c r="P3" s="115" t="s">
        <v>57</v>
      </c>
    </row>
    <row r="4" spans="1:16" ht="12.75">
      <c r="A4" s="213" t="s">
        <v>1</v>
      </c>
      <c r="B4" s="213" t="s">
        <v>2</v>
      </c>
      <c r="C4" s="213" t="s">
        <v>3</v>
      </c>
      <c r="D4" s="213" t="s">
        <v>56</v>
      </c>
      <c r="E4" s="213" t="s">
        <v>150</v>
      </c>
      <c r="F4" s="211" t="s">
        <v>41</v>
      </c>
      <c r="G4" s="216"/>
      <c r="H4" s="216"/>
      <c r="I4" s="216"/>
      <c r="J4" s="216"/>
      <c r="K4" s="216"/>
      <c r="L4" s="216"/>
      <c r="M4" s="216"/>
      <c r="N4" s="216"/>
      <c r="O4" s="216"/>
      <c r="P4" s="212"/>
    </row>
    <row r="5" spans="1:16" ht="12.75">
      <c r="A5" s="214"/>
      <c r="B5" s="214"/>
      <c r="C5" s="214"/>
      <c r="D5" s="214"/>
      <c r="E5" s="214"/>
      <c r="F5" s="213" t="s">
        <v>55</v>
      </c>
      <c r="G5" s="217" t="s">
        <v>41</v>
      </c>
      <c r="H5" s="217"/>
      <c r="I5" s="217"/>
      <c r="J5" s="217"/>
      <c r="K5" s="217"/>
      <c r="L5" s="213" t="s">
        <v>54</v>
      </c>
      <c r="M5" s="219" t="s">
        <v>41</v>
      </c>
      <c r="N5" s="220"/>
      <c r="O5" s="220"/>
      <c r="P5" s="221"/>
    </row>
    <row r="6" spans="1:16" ht="23.25" customHeight="1">
      <c r="A6" s="214"/>
      <c r="B6" s="214"/>
      <c r="C6" s="214"/>
      <c r="D6" s="214"/>
      <c r="E6" s="214"/>
      <c r="F6" s="214"/>
      <c r="G6" s="211" t="s">
        <v>53</v>
      </c>
      <c r="H6" s="212"/>
      <c r="I6" s="213" t="s">
        <v>52</v>
      </c>
      <c r="J6" s="213" t="s">
        <v>51</v>
      </c>
      <c r="K6" s="213" t="s">
        <v>50</v>
      </c>
      <c r="L6" s="214"/>
      <c r="M6" s="211" t="s">
        <v>43</v>
      </c>
      <c r="N6" s="114" t="s">
        <v>42</v>
      </c>
      <c r="O6" s="217" t="s">
        <v>49</v>
      </c>
      <c r="P6" s="217" t="s">
        <v>48</v>
      </c>
    </row>
    <row r="7" spans="1:16" ht="115.5">
      <c r="A7" s="215"/>
      <c r="B7" s="215"/>
      <c r="C7" s="215"/>
      <c r="D7" s="215"/>
      <c r="E7" s="215"/>
      <c r="F7" s="215"/>
      <c r="G7" s="113" t="s">
        <v>36</v>
      </c>
      <c r="H7" s="113" t="s">
        <v>47</v>
      </c>
      <c r="I7" s="215"/>
      <c r="J7" s="215"/>
      <c r="K7" s="215"/>
      <c r="L7" s="215"/>
      <c r="M7" s="217"/>
      <c r="N7" s="50" t="s">
        <v>38</v>
      </c>
      <c r="O7" s="217"/>
      <c r="P7" s="217"/>
    </row>
    <row r="8" spans="1:16" ht="9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2">
        <v>12</v>
      </c>
      <c r="M8" s="112">
        <v>13</v>
      </c>
      <c r="N8" s="112">
        <v>14</v>
      </c>
      <c r="O8" s="112">
        <v>15</v>
      </c>
      <c r="P8" s="112">
        <v>16</v>
      </c>
    </row>
    <row r="9" spans="1:16" ht="19.5" customHeight="1">
      <c r="A9" s="51">
        <v>750</v>
      </c>
      <c r="B9" s="51">
        <v>75045</v>
      </c>
      <c r="C9" s="132">
        <v>2120</v>
      </c>
      <c r="D9" s="78">
        <v>17000</v>
      </c>
      <c r="E9" s="78">
        <f>SUM(F9)</f>
        <v>17000</v>
      </c>
      <c r="F9" s="78">
        <f>SUM(G9:J9)</f>
        <v>17000</v>
      </c>
      <c r="G9" s="109">
        <v>1350</v>
      </c>
      <c r="H9" s="108">
        <v>11600</v>
      </c>
      <c r="I9" s="108">
        <v>0</v>
      </c>
      <c r="J9" s="108">
        <v>4050</v>
      </c>
      <c r="K9" s="108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ht="19.5" customHeight="1">
      <c r="A10" s="111">
        <v>801</v>
      </c>
      <c r="B10" s="51">
        <v>80195</v>
      </c>
      <c r="C10" s="110">
        <v>2120</v>
      </c>
      <c r="D10" s="78">
        <v>93600</v>
      </c>
      <c r="E10" s="78">
        <f>SUM(F10)</f>
        <v>93600</v>
      </c>
      <c r="F10" s="78">
        <f>SUM(G10:J10)</f>
        <v>93600</v>
      </c>
      <c r="G10" s="109">
        <v>67245</v>
      </c>
      <c r="H10" s="109">
        <v>26355</v>
      </c>
      <c r="I10" s="108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" customFormat="1" ht="24.75" customHeight="1">
      <c r="A11" s="208" t="s">
        <v>46</v>
      </c>
      <c r="B11" s="209"/>
      <c r="C11" s="210"/>
      <c r="D11" s="106">
        <f aca="true" t="shared" si="0" ref="D11:P11">SUM(D9:D10)</f>
        <v>110600</v>
      </c>
      <c r="E11" s="106">
        <f t="shared" si="0"/>
        <v>110600</v>
      </c>
      <c r="F11" s="106">
        <f t="shared" si="0"/>
        <v>110600</v>
      </c>
      <c r="G11" s="106">
        <f t="shared" si="0"/>
        <v>68595</v>
      </c>
      <c r="H11" s="106">
        <f t="shared" si="0"/>
        <v>37955</v>
      </c>
      <c r="I11" s="106">
        <f t="shared" si="0"/>
        <v>0</v>
      </c>
      <c r="J11" s="106">
        <f t="shared" si="0"/>
        <v>4050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horizontalDpi="300" verticalDpi="300" orientation="landscape" paperSize="9" r:id="rId1"/>
  <headerFooter alignWithMargins="0">
    <oddHeader>&amp;RZałącznik nr &amp;A
do uchwały Rady Powiatu w Opatowie nr XXII.18.2020
z dnia 20 marca 2020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Layout" workbookViewId="0" topLeftCell="A1">
      <selection activeCell="G7" sqref="G7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12.33203125" style="2" customWidth="1"/>
    <col min="4" max="4" width="27" style="2" customWidth="1"/>
    <col min="5" max="5" width="28.33203125" style="2" customWidth="1"/>
    <col min="6" max="6" width="17.1601562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222" t="s">
        <v>141</v>
      </c>
      <c r="B2" s="222"/>
      <c r="C2" s="222"/>
      <c r="D2" s="222"/>
      <c r="E2" s="222"/>
      <c r="F2" s="222"/>
    </row>
    <row r="3" spans="1:6" ht="12.75">
      <c r="A3" s="19"/>
      <c r="B3" s="19"/>
      <c r="C3" s="19"/>
      <c r="D3" s="36"/>
      <c r="E3" s="36"/>
      <c r="F3" s="79" t="s">
        <v>0</v>
      </c>
    </row>
    <row r="4" spans="1:6" ht="43.5" customHeight="1">
      <c r="A4" s="80" t="s">
        <v>67</v>
      </c>
      <c r="B4" s="80" t="s">
        <v>1</v>
      </c>
      <c r="C4" s="80" t="s">
        <v>2</v>
      </c>
      <c r="D4" s="81" t="s">
        <v>71</v>
      </c>
      <c r="E4" s="80" t="s">
        <v>70</v>
      </c>
      <c r="F4" s="81" t="s">
        <v>69</v>
      </c>
    </row>
    <row r="5" spans="1:6" ht="12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</row>
    <row r="6" spans="1:6" ht="26.25" customHeight="1">
      <c r="A6" s="226" t="s">
        <v>68</v>
      </c>
      <c r="B6" s="227"/>
      <c r="C6" s="227"/>
      <c r="D6" s="227"/>
      <c r="E6" s="228"/>
      <c r="F6" s="82">
        <f>SUM(F7:F10)</f>
        <v>323623</v>
      </c>
    </row>
    <row r="7" spans="1:6" ht="80.25" customHeight="1">
      <c r="A7" s="83" t="s">
        <v>64</v>
      </c>
      <c r="B7" s="83">
        <v>700</v>
      </c>
      <c r="C7" s="83">
        <v>70095</v>
      </c>
      <c r="D7" s="84" t="s">
        <v>127</v>
      </c>
      <c r="E7" s="85" t="s">
        <v>128</v>
      </c>
      <c r="F7" s="86">
        <v>200000</v>
      </c>
    </row>
    <row r="8" spans="1:6" ht="45" customHeight="1">
      <c r="A8" s="103" t="s">
        <v>63</v>
      </c>
      <c r="B8" s="103">
        <v>853</v>
      </c>
      <c r="C8" s="103">
        <v>85311</v>
      </c>
      <c r="D8" s="104" t="s">
        <v>129</v>
      </c>
      <c r="E8" s="104" t="s">
        <v>26</v>
      </c>
      <c r="F8" s="105">
        <v>20498</v>
      </c>
    </row>
    <row r="9" spans="1:6" ht="43.5" customHeight="1">
      <c r="A9" s="83" t="s">
        <v>62</v>
      </c>
      <c r="B9" s="83">
        <v>855</v>
      </c>
      <c r="C9" s="83">
        <v>85508</v>
      </c>
      <c r="D9" s="84" t="s">
        <v>78</v>
      </c>
      <c r="E9" s="84" t="s">
        <v>77</v>
      </c>
      <c r="F9" s="86">
        <v>83125</v>
      </c>
    </row>
    <row r="10" spans="1:6" ht="33.75" customHeight="1">
      <c r="A10" s="83" t="s">
        <v>61</v>
      </c>
      <c r="B10" s="83">
        <v>921</v>
      </c>
      <c r="C10" s="83">
        <v>92116</v>
      </c>
      <c r="D10" s="84" t="s">
        <v>76</v>
      </c>
      <c r="E10" s="84" t="s">
        <v>75</v>
      </c>
      <c r="F10" s="86">
        <v>20000</v>
      </c>
    </row>
    <row r="11" spans="1:6" ht="33.75" customHeight="1">
      <c r="A11" s="229" t="s">
        <v>104</v>
      </c>
      <c r="B11" s="230"/>
      <c r="C11" s="230"/>
      <c r="D11" s="230"/>
      <c r="E11" s="231"/>
      <c r="F11" s="87">
        <f>SUM(F12:F13)</f>
        <v>314020</v>
      </c>
    </row>
    <row r="12" spans="1:6" ht="47.25" customHeight="1">
      <c r="A12" s="100" t="s">
        <v>64</v>
      </c>
      <c r="B12" s="100">
        <v>755</v>
      </c>
      <c r="C12" s="100">
        <v>75515</v>
      </c>
      <c r="D12" s="101" t="s">
        <v>113</v>
      </c>
      <c r="E12" s="101" t="s">
        <v>109</v>
      </c>
      <c r="F12" s="102">
        <v>64020</v>
      </c>
    </row>
    <row r="13" spans="1:6" ht="54" customHeight="1">
      <c r="A13" s="83" t="s">
        <v>63</v>
      </c>
      <c r="B13" s="83">
        <v>851</v>
      </c>
      <c r="C13" s="83">
        <v>85111</v>
      </c>
      <c r="D13" s="84" t="s">
        <v>170</v>
      </c>
      <c r="E13" s="84" t="s">
        <v>171</v>
      </c>
      <c r="F13" s="86">
        <v>250000</v>
      </c>
    </row>
    <row r="14" spans="1:6" ht="21" customHeight="1">
      <c r="A14" s="223" t="s">
        <v>46</v>
      </c>
      <c r="B14" s="224"/>
      <c r="C14" s="224"/>
      <c r="D14" s="225"/>
      <c r="E14" s="88"/>
      <c r="F14" s="89">
        <f>SUM(F6+F11)</f>
        <v>637643</v>
      </c>
    </row>
    <row r="15" spans="1:6" ht="12.75">
      <c r="A15" s="15"/>
      <c r="B15" s="15"/>
      <c r="C15" s="15"/>
      <c r="D15" s="15"/>
      <c r="E15" s="15"/>
      <c r="F15" s="15"/>
    </row>
    <row r="16" spans="1:6" ht="12.75">
      <c r="A16" s="15"/>
      <c r="B16" s="15"/>
      <c r="C16" s="15"/>
      <c r="D16" s="15"/>
      <c r="E16" s="15"/>
      <c r="F16" s="15"/>
    </row>
  </sheetData>
  <sheetProtection/>
  <mergeCells count="4">
    <mergeCell ref="A2:F2"/>
    <mergeCell ref="A14:D14"/>
    <mergeCell ref="A6:E6"/>
    <mergeCell ref="A11:E11"/>
  </mergeCells>
  <printOptions/>
  <pageMargins left="0.75" right="0.75" top="1.09375" bottom="1" header="0.5" footer="0.5"/>
  <pageSetup horizontalDpi="600" verticalDpi="600" orientation="portrait" paperSize="9" r:id="rId1"/>
  <headerFooter alignWithMargins="0">
    <oddHeader>&amp;RZałącznik nr &amp;A
do uchwały Rady Powiatu w Opatowie nr XXII.18.2020
z dnia 20 marca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2020-03-12T13:23:06Z</cp:lastPrinted>
  <dcterms:created xsi:type="dcterms:W3CDTF">2014-11-12T06:55:05Z</dcterms:created>
  <dcterms:modified xsi:type="dcterms:W3CDTF">2020-05-26T12:10:25Z</dcterms:modified>
  <cp:category/>
  <cp:version/>
  <cp:contentType/>
  <cp:contentStatus/>
</cp:coreProperties>
</file>