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<sst xmlns="http://schemas.openxmlformats.org/spreadsheetml/2006/main" count="956" uniqueCount="401">
  <si>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</si>
  <si>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</si>
  <si>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</si>
  <si>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</si>
  <si>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</si>
  <si>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</si>
  <si>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</si>
  <si>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</si>
  <si>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</si>
  <si>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</si>
  <si>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</si>
  <si>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</si>
  <si>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 xml:space="preserve">w tym z tytułu dotacji i środków na finansowanie wydatków na realizację zadań finansowanych z udziałem środków, o których mowa w art. 5 ust. 1 pkt 2 i 3 
</t>
  </si>
  <si>
    <t>01005</t>
  </si>
  <si>
    <t>0,00</t>
  </si>
  <si>
    <t>600</t>
  </si>
  <si>
    <t>Transport i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</si>
  <si>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</si>
  <si>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</si>
  <si>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</si>
  <si>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</si>
  <si>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</si>
  <si>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</si>
  <si>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</si>
  <si>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</si>
  <si>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Oświata i wychowanie</t>
  </si>
  <si>
    <t>Pozostała działalność</t>
  </si>
  <si>
    <t>852</t>
  </si>
  <si>
    <t>Pomoc społeczna</t>
  </si>
  <si>
    <t>2320</t>
  </si>
  <si>
    <t>85202</t>
  </si>
  <si>
    <t>Domy pomocy społecznej</t>
  </si>
  <si>
    <t>853</t>
  </si>
  <si>
    <t>Pozostałe zadania w zakresie polityki społecznej</t>
  </si>
  <si>
    <t>Rehabilitacja zawodowa i społeczna osób niepełnosprawnych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</si>
  <si>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</si>
  <si>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</si>
  <si>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</si>
  <si>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</si>
  <si>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</si>
  <si>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</si>
  <si>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</si>
  <si>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</si>
  <si>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Szkoły zawodowe specjalne</t>
  </si>
  <si>
    <t>Licea ogólnokształcące</t>
  </si>
  <si>
    <t>Szkoły podstawowe specjalne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</si>
  <si>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</si>
  <si>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</si>
  <si>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</si>
  <si>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</si>
  <si>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</si>
  <si>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</si>
  <si>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</si>
  <si>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</si>
  <si>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</si>
  <si>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</si>
  <si>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</si>
  <si>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</si>
  <si>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</si>
  <si>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</si>
  <si>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</si>
  <si>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</si>
  <si>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</si>
  <si>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</si>
  <si>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</si>
  <si>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</si>
  <si>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</si>
  <si>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</si>
  <si>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</si>
  <si>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§ 982</t>
  </si>
  <si>
    <t>6.</t>
  </si>
  <si>
    <t>§ 994</t>
  </si>
  <si>
    <t>5.</t>
  </si>
  <si>
    <t>§ 991</t>
  </si>
  <si>
    <t>Udzielone pożyczki</t>
  </si>
  <si>
    <t>4.</t>
  </si>
  <si>
    <t>§ 963</t>
  </si>
  <si>
    <t>3.</t>
  </si>
  <si>
    <t>§ 992</t>
  </si>
  <si>
    <t>2.</t>
  </si>
  <si>
    <t>1.1</t>
  </si>
  <si>
    <t>1.</t>
  </si>
  <si>
    <t>Rozchody ogółem:</t>
  </si>
  <si>
    <t>Przelewy z rachunku lokat</t>
  </si>
  <si>
    <t>9.</t>
  </si>
  <si>
    <t>8.</t>
  </si>
  <si>
    <t>§ 931</t>
  </si>
  <si>
    <t>§ 957</t>
  </si>
  <si>
    <t>§ 951</t>
  </si>
  <si>
    <t>Spłaty pożyczek udzielonych</t>
  </si>
  <si>
    <t>§ 903</t>
  </si>
  <si>
    <t>§ 952</t>
  </si>
  <si>
    <t>Przychody ogółem:</t>
  </si>
  <si>
    <t>Treść</t>
  </si>
  <si>
    <t>Lp.</t>
  </si>
  <si>
    <t>I. Dotacje dla jednostek sektora finansów publicznych</t>
  </si>
  <si>
    <t>Kwota dotacji</t>
  </si>
  <si>
    <t>Zakres</t>
  </si>
  <si>
    <t>Nazwa jednostki otrzymującej dotacje</t>
  </si>
  <si>
    <t>Starostwo Powiatowe w Opatowie</t>
  </si>
  <si>
    <t>Zespół Szkół w Ożarowie</t>
  </si>
  <si>
    <t>Jednostka org. realizująca zadanie lub koordynująca program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</si>
  <si>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</si>
  <si>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</si>
  <si>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</si>
  <si>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</si>
  <si>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</si>
  <si>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</si>
  <si>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</si>
  <si>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</si>
  <si>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</si>
  <si>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</si>
  <si>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</si>
  <si>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</si>
  <si>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</si>
  <si>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</si>
  <si>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</si>
  <si>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</si>
  <si>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</si>
  <si>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</si>
  <si>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</si>
  <si>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</si>
  <si>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</si>
  <si>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</si>
  <si>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</si>
  <si>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</si>
  <si>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</si>
  <si>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</si>
  <si>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</si>
  <si>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</si>
  <si>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</si>
  <si>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</si>
  <si>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</si>
  <si>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</si>
  <si>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</si>
  <si>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</si>
  <si>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</si>
  <si>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</si>
  <si>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</si>
  <si>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</si>
  <si>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</si>
  <si>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</si>
  <si>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</si>
  <si>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</si>
  <si>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II. Dotacje dla jednostek spoza sektora finansów publicznych</t>
  </si>
  <si>
    <t xml:space="preserve">A. 
B.
C. 
D. </t>
  </si>
  <si>
    <t>(* kol 2 do wykorzystania fakultatywnego)</t>
  </si>
  <si>
    <t>Dzienny Dom ,,Senior - WIGOR'' w Opatowie</t>
  </si>
  <si>
    <t>§ 950</t>
  </si>
  <si>
    <t>85295</t>
  </si>
  <si>
    <t>Projekt ,,Trasy rowerowe w Polsce Wschodniej - województwo świętokrzyskie" - utrzymanie trwałości projektu (2016-2020)</t>
  </si>
  <si>
    <t>Realizacja zadań w ramach nieodpłatnej pomocy prawnej</t>
  </si>
  <si>
    <t>10.</t>
  </si>
  <si>
    <t>855</t>
  </si>
  <si>
    <t>Rodzina</t>
  </si>
  <si>
    <t>85510</t>
  </si>
  <si>
    <t>Działalność placówek opiekuńczo-wychowawczych</t>
  </si>
  <si>
    <t>13.</t>
  </si>
  <si>
    <t>14.</t>
  </si>
  <si>
    <t>Organizacja pożytku publicznego</t>
  </si>
  <si>
    <t>2310</t>
  </si>
  <si>
    <t>Projekt ,,e-Geodezja - cyfrowy zasób geodezyjny powiatów: Sandomierskiego, Opatowskiego i Staszowskiego'' (2018-2020)</t>
  </si>
  <si>
    <t>12.</t>
  </si>
  <si>
    <t>11.</t>
  </si>
  <si>
    <t xml:space="preserve">A.  
B.
C.
D. </t>
  </si>
  <si>
    <t>15.</t>
  </si>
  <si>
    <t>801</t>
  </si>
  <si>
    <t>85311</t>
  </si>
  <si>
    <t>Technika</t>
  </si>
  <si>
    <t>Program kompleksowego wsparcia rodzin ,,Za życiem'' (2017-2021)</t>
  </si>
  <si>
    <t>Projekt ,,Innowacyjna edukacja - nowe możliwości zawodowe'' (2018-2020)</t>
  </si>
  <si>
    <t>Powiatowy Urząd Pracy w Opatowie</t>
  </si>
  <si>
    <t>Budowa obiektu sportowo - rekreacyjnego na terenie miejscowości Zwola -  utrzymanie trwałości projektu (2019 - 2025)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</si>
  <si>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</si>
  <si>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Pomoc finansowa dla Gminy Iwaniska na realizację zadania pn. ,,Budowa targowiska wiejskiego wraz z budynkiem handlowo – gastronomicznym z sanitariatami i przynależną infrastrukturą techniczną w miejscowości Iwaniska</t>
  </si>
  <si>
    <t>Gmina Iwaniska</t>
  </si>
  <si>
    <t>Pomoc finansowa udzielona na budowę targowiska wiejskiego wraz z budynkiem handlowo – gastronomicznym z sanitariatami i przynależną infrastrukturą techniczną w miejscowości Iwaniska</t>
  </si>
  <si>
    <t>6300</t>
  </si>
  <si>
    <t>Powiat Sandomierz (WTZ Piotrowice i Śmiechowice)</t>
  </si>
  <si>
    <t xml:space="preserve">A. 54 000,00     
B.
C.
D. </t>
  </si>
  <si>
    <t>Projekt "e-świętokrzyskie Budowa systemu informacji przestrzennej Województwa Świętokrzyskiego" - utrzymanie trwałości projektu (2019-2020)</t>
  </si>
  <si>
    <t>Projekt ,,e-świętokrzyskie rozbudowa infrastruktury informatycznej JST" - utrzymanie trwałości projektu (2018-2021)</t>
  </si>
  <si>
    <t>Z tego:</t>
  </si>
  <si>
    <t>obsługa długu</t>
  </si>
  <si>
    <t>Wniesienie wkładów do spółek prawa handlowego</t>
  </si>
  <si>
    <t/>
  </si>
  <si>
    <t>80102</t>
  </si>
  <si>
    <t>80115</t>
  </si>
  <si>
    <t>80120</t>
  </si>
  <si>
    <t>80134</t>
  </si>
  <si>
    <t>zaciągnięte w związku z umową zawartą z podmiotem dysponujacym środkami pochodzącymi z budżetu U.E.</t>
  </si>
  <si>
    <t>§ 953</t>
  </si>
  <si>
    <t>5.1</t>
  </si>
  <si>
    <t>emitowane w związku z umową zawartą z podmiotem dysponujacym środkami pochodzącymi z budżetu U.E.</t>
  </si>
  <si>
    <t xml:space="preserve">Prywatyzacja majątku j.s.t </t>
  </si>
  <si>
    <t>§ 941-44</t>
  </si>
  <si>
    <t>zaciągniętych w związku z zawarciem umowy z podmiotem dysponujacym środkami pochodzącymi z budżetu U.E.</t>
  </si>
  <si>
    <t xml:space="preserve">3. </t>
  </si>
  <si>
    <t>§ 993</t>
  </si>
  <si>
    <t>wyemitowanych w związku z zawarciem umowy z podmiotem dysponujacym środkami pochodzącymi z budżetu U.E.</t>
  </si>
  <si>
    <t>Przelewy na rachunki lokat</t>
  </si>
  <si>
    <t>Limity wydatków na wieloletnie przedsięwzięcia planowane do poniesienia w 2020 roku</t>
  </si>
  <si>
    <t>rok budżetowy 2020 (8+9+10+11)</t>
  </si>
  <si>
    <t>Dotacje celowe w 2020 roku</t>
  </si>
  <si>
    <t>Zadania inwestycyjne roczne w 2020 r.</t>
  </si>
  <si>
    <t>rok budżetowy 2020 (7+8+9+10)</t>
  </si>
  <si>
    <t>Projekt ,,Innowacyjna edukacja - nowe możliwości zawodowe'' (2019-2020)</t>
  </si>
  <si>
    <t>Dochody budżetu powiatu na 2020 rok</t>
  </si>
  <si>
    <t>Specjalny Ośrodek Szkolno - Wychowawczy - Centrum Autyzmu i Całościowych Zaburzeń Rozwojowych w Niemienicach</t>
  </si>
  <si>
    <t>Specjalny Ośrodek Szkolno - Wychowawczy w Dębnie</t>
  </si>
  <si>
    <t>Przebudowa budynku internatu przy SOSW w Dębnie</t>
  </si>
  <si>
    <t>Dochody i wydatki związane z realizacją zadań z zakresu administracji rządowej i innych zadań zleconych odrębnymi ustawami w  2020 r.</t>
  </si>
  <si>
    <t>Wydatki
na 2020 r.</t>
  </si>
  <si>
    <t>Zakup i montaż klimatyzatorów w pomieszczeniach PUP w Opatowie</t>
  </si>
  <si>
    <t>Zakup samochodu służbowego na potrzeby WTZ przy DPS w Sobowie</t>
  </si>
  <si>
    <t xml:space="preserve">A.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</si>
  <si>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</si>
  <si>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Przebudowa obiektu mostowego o nr ewid. (JNI) 30000631 zlokalizowanego w m. Baćkowice w km 0+709 w ciągu DP nr 0716T Baćkowice - Baranówek - Zaldów - Iwaniska</t>
  </si>
  <si>
    <t>Przebudowa drogi powiatowej nr 0737T Gołębiów – Usarzów – Zdanów – Jugoszów – Krobielice – Nasławice w m. Gołębiów w km 0+000 – 0+853 odc. dł. 0, 853 km</t>
  </si>
  <si>
    <t>Wydatki budżetu powiatu na 2020 rok</t>
  </si>
  <si>
    <t>§ 955</t>
  </si>
  <si>
    <t>Rozchody z tytułu  innych rozliczeń krajowych art. 91a ust. 1 u.f.p</t>
  </si>
  <si>
    <t>§ 965</t>
  </si>
  <si>
    <t>6.1</t>
  </si>
  <si>
    <t>Spłaty pożyczek i kredytów zagranicznych, w tym:</t>
  </si>
  <si>
    <t>§ 962</t>
  </si>
  <si>
    <t>Pożyczki udzielone na finansowanie zadań realizowanych z udziałem środków pochodzących z budżetu U.E.</t>
  </si>
  <si>
    <t>Spłaty pożyczek otrzymanych na finansowanie zadań realizowanych z udziałem środków pochodzących z budżetu U.E.</t>
  </si>
  <si>
    <t>Spłaty otrzymanych pożyczek krajowych</t>
  </si>
  <si>
    <t>Przychody z tytułu  innych rozliczeń krajowych art. 91a ust. 1 u.f.p</t>
  </si>
  <si>
    <t>16.</t>
  </si>
  <si>
    <t>§ 906</t>
  </si>
  <si>
    <t>§ 905</t>
  </si>
  <si>
    <t>§ 907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</si>
  <si>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</si>
  <si>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</si>
  <si>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</si>
  <si>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Przychody z zaciągniętych pożyczek na finansowanie zadań realizowanych z udziałem środków pochodzących z budżetu U.E.</t>
  </si>
  <si>
    <t>Klasyfikacja §</t>
  </si>
  <si>
    <t>Zakup samochodu do przewozu osób niepełnosprawnych</t>
  </si>
  <si>
    <t>Dom Pomocy Społecznej w Sobowie</t>
  </si>
  <si>
    <t xml:space="preserve">A.      
B. 
C.
D. </t>
  </si>
  <si>
    <t>Kwota 2020 r.</t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</si>
  <si>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</si>
  <si>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</si>
  <si>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</si>
  <si>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</si>
  <si>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</si>
  <si>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</si>
  <si>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</si>
  <si>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</si>
  <si>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</si>
  <si>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</si>
  <si>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</si>
  <si>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</si>
  <si>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</si>
  <si>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Program wieloletni ,,Senior - Wigor'' na lata 2015 - 2020 (2015 - 2020)</t>
  </si>
  <si>
    <t xml:space="preserve">A. 64 800,00    
B.
C.
D. </t>
  </si>
  <si>
    <t>Dzienny Dom ,,Senior+'' w Stodołach-Koloniach</t>
  </si>
  <si>
    <t>Dochody i wydatki związane z realizacją zadań realizowanych na podstawie porozumień (umów) między jednostkami samorządu terytorialnego w 2020 r.</t>
  </si>
  <si>
    <t>Program wieloletni ,,SENIOR+'' na lata 2015 - 2020 - Dzienny Dom Senior+ w Stodołach - Koloniach (2018 - 2022)</t>
  </si>
  <si>
    <t>Program wieloletni ,,SENIOR+'' na lata 2015 - 2020 - Klub Senior+ w Ożarowie (2018 - 2022)</t>
  </si>
  <si>
    <t>Klub ,,Senior+'' w Ożarowie</t>
  </si>
  <si>
    <t xml:space="preserve">A. 76 800,00    
B.
C.
D. </t>
  </si>
  <si>
    <t>Projekt ,,Czas na profesjonalistów - podniesienie jakości kształcenia zawodowego w Powiecie Opatowskim’' (2019-2021)</t>
  </si>
  <si>
    <t>Szpital Św. Leona Sp. z o.o. z siedzibą w Opatowie</t>
  </si>
  <si>
    <t>Zakup ambulansu sanitarnego typu A na potrzeby podmiotu leczniczego</t>
  </si>
  <si>
    <t>Przychody i rozchody budżetu w 2020 r.</t>
  </si>
  <si>
    <t>2 434 215,00</t>
  </si>
  <si>
    <t>wypłaty z tytułu poręczeń i gwarancji</t>
  </si>
  <si>
    <t>Zakup samochodu służbowego</t>
  </si>
  <si>
    <t>Wykonanie klimatyzacji w sali konferencyjnej SP w Opatowie</t>
  </si>
  <si>
    <t>Zakup urządzeń wielofunkcyjnych, komputerów oraz wymiana serwera głównego i urządzeń podtrzymania zasilania</t>
  </si>
  <si>
    <t>Wykonanie dokumentacji projektowej termomodernizacji budynków DPS w Czachowie</t>
  </si>
  <si>
    <t>Przebudowa dróg wewnętrznych na terenie Zespołu Szkół Nr 1 w Opatowie</t>
  </si>
  <si>
    <t>Modernizacja oczyszczalni przy SOSW w Sulejowie</t>
  </si>
  <si>
    <t>Opracowanie dokumentacji, zakup i instalacja pawilonu gastronomicznego na potrzeby działalności PCKTiR w Opatowie</t>
  </si>
  <si>
    <t>17.</t>
  </si>
  <si>
    <t>18.</t>
  </si>
  <si>
    <t>19.</t>
  </si>
  <si>
    <t>20.</t>
  </si>
  <si>
    <t>Zakup samochodu ciężarowego 2 lub 3 osiowego</t>
  </si>
  <si>
    <t>Zakup zamiatarki</t>
  </si>
  <si>
    <t xml:space="preserve">A. 93 600,00     
B.
C.
D. </t>
  </si>
  <si>
    <t>Zakup posypywarki (piaskarki) do ciągnika</t>
  </si>
  <si>
    <t>Wykonanie klimatyzacji w pomieszczeniach biurowych DPS w Sobowie oraz pomieszczeniach WTZ - budynek nr 5 DPS w Sobowie</t>
  </si>
  <si>
    <t>Wymiana dachu na budynku użytkowym przy ZS Nr 2 w Opatowie</t>
  </si>
  <si>
    <t>Dostosowanie pomieszczeń higieniczno - sanitarnych dla potrzeb niepełnosprawnych wychowanków SOSW w Niemienicach</t>
  </si>
  <si>
    <t>Specjalny Ośrodek Szkolno - Wychowawczy w Sulejowie</t>
  </si>
  <si>
    <t xml:space="preserve">A. 125 767,00     
B.
C.
D. </t>
  </si>
  <si>
    <t>Prace remontowo - modernizacyjne i zakup sprzętu medycznego</t>
  </si>
  <si>
    <t>Rozbudowa oraz przebudowa istniejącego budynku mieszkalnego jednorodzinnego wraz ze zmianą sposobu użytkowania na budynek placówki opiekuńczo - wychowawczej</t>
  </si>
  <si>
    <t>Przebudowa budynku internatu w Zespole Szkół Nr 1 w Opatowie (2019 - 2020)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</si>
  <si>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</si>
  <si>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</si>
  <si>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</si>
  <si>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</si>
  <si>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</si>
  <si>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</si>
  <si>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</si>
  <si>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</si>
  <si>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</si>
  <si>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</si>
  <si>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</si>
  <si>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</si>
  <si>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</si>
  <si>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</si>
  <si>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</si>
  <si>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</si>
  <si>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</si>
  <si>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</si>
  <si>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</si>
  <si>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</si>
  <si>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</si>
  <si>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</si>
  <si>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</si>
  <si>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</si>
  <si>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</si>
  <si>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22 062 373,00</t>
  </si>
  <si>
    <t>275 840,00</t>
  </si>
  <si>
    <t>51 890,00</t>
  </si>
  <si>
    <t>150 400,00</t>
  </si>
  <si>
    <t>74 700,00</t>
  </si>
  <si>
    <t>96 357 192,55</t>
  </si>
  <si>
    <t>1 998 588,55</t>
  </si>
  <si>
    <t>98 791 407,55</t>
  </si>
  <si>
    <t>4 432 803,55</t>
  </si>
  <si>
    <t>21.</t>
  </si>
  <si>
    <t>Dom Pomocy Społecznej w Zochcinku</t>
  </si>
  <si>
    <t>Opracowanie dwóch dokumentacji Projektu architektoniczno - budowlanego i technologicznego z przedmiarem robót na budowę Tężni solankowej i Groty solnej na terenie Domu Pomocy Społecznej w Zochcinku</t>
  </si>
  <si>
    <t>Opracowanie dokumentacji projektowej w celu realizacji zadania ,,Przebudowa oraz rozbudowa istniejącego budynku użytkowego przy ul. Sempołowskiej 3 o platformę dla osób niepełnosprawnych''</t>
  </si>
  <si>
    <t>Zakup nieruchomości położonych w obrębie Włostów, Gm. Lipnik - działki o nr ewid. 40/56 i 40/119 oraz nabycie prawa własności lokali w działce nr 40/120 wraz z udziałem w powierzchni</t>
  </si>
  <si>
    <t>754</t>
  </si>
  <si>
    <t>Bezpieczeństwo publiczne i ochrona przeciwpożarowa</t>
  </si>
  <si>
    <t>4 444 952,00</t>
  </si>
  <si>
    <t>15 880,00</t>
  </si>
  <si>
    <t>4 460 832,00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</si>
  <si>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</si>
  <si>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</si>
  <si>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</si>
  <si>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</si>
  <si>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756</t>
  </si>
  <si>
    <t>Dochody od osób prawnych, od osób fizycznych i od innych jednostek nieposiadających osobowości prawnej oraz wydatki związane z ich poborem</t>
  </si>
  <si>
    <t>9 280 699,00</t>
  </si>
  <si>
    <t>72 000,00</t>
  </si>
  <si>
    <t>9 352 699,00</t>
  </si>
  <si>
    <t>75618</t>
  </si>
  <si>
    <t>Wpływy z innych opłat stanowiących dochody jednostek samorządu terytorialnego na podstawie ustaw</t>
  </si>
  <si>
    <t>1 235 000,00</t>
  </si>
  <si>
    <t>1 307 000,00</t>
  </si>
  <si>
    <t>0490</t>
  </si>
  <si>
    <t>Wpływy z innych lokalnych opłat pobieranych przez jednostki samorządu terytorialnego na podstawie odrębnych ustaw</t>
  </si>
  <si>
    <t>100 000,00</t>
  </si>
  <si>
    <t>172 000,00</t>
  </si>
  <si>
    <t>653 619,00</t>
  </si>
  <si>
    <t>22 715 992,00</t>
  </si>
  <si>
    <t>21 786 533,00</t>
  </si>
  <si>
    <t>646 190,00</t>
  </si>
  <si>
    <t>22 432 723,00</t>
  </si>
  <si>
    <t>0830</t>
  </si>
  <si>
    <t>Wpływy z usług</t>
  </si>
  <si>
    <t>16 359 820,00</t>
  </si>
  <si>
    <t>17 006 010,00</t>
  </si>
  <si>
    <t>7 429,00</t>
  </si>
  <si>
    <t>283 269,00</t>
  </si>
  <si>
    <t>59 319,00</t>
  </si>
  <si>
    <t>759 814,00</t>
  </si>
  <si>
    <t>14 694,00</t>
  </si>
  <si>
    <t>774 508,00</t>
  </si>
  <si>
    <t>154 586,00</t>
  </si>
  <si>
    <t>169 280,00</t>
  </si>
  <si>
    <t>11 524,00</t>
  </si>
  <si>
    <t>161 924,00</t>
  </si>
  <si>
    <t>86 224,00</t>
  </si>
  <si>
    <t>4 785 727,00</t>
  </si>
  <si>
    <t>7 680,00</t>
  </si>
  <si>
    <t>4 793 407,00</t>
  </si>
  <si>
    <t>4 301 079,00</t>
  </si>
  <si>
    <t>4 308 759,00</t>
  </si>
  <si>
    <t>0960</t>
  </si>
  <si>
    <t>Wpływy z otrzymanych spadków, zapisów i darowizn w postaci pieniężnej</t>
  </si>
  <si>
    <t>775 397,00</t>
  </si>
  <si>
    <t>97 132 589,55</t>
  </si>
  <si>
    <t>99 566 804,55</t>
  </si>
  <si>
    <t>80116</t>
  </si>
  <si>
    <t>Szkoły policealne</t>
  </si>
  <si>
    <t>80117</t>
  </si>
  <si>
    <t>Branżowe szkoły I i II stopnia</t>
  </si>
  <si>
    <t>85218</t>
  </si>
  <si>
    <t>Powiatowe centra pomocy rodzinie</t>
  </si>
  <si>
    <t>22.</t>
  </si>
  <si>
    <t>23.</t>
  </si>
  <si>
    <t>24.</t>
  </si>
  <si>
    <t>Dochody i wydatki związane z realizacją zadań z zakresu administracji rządowej realizowanych na podstawie porozumień z organami administracji rządowej w 2020 r.</t>
  </si>
  <si>
    <t>750</t>
  </si>
  <si>
    <t>Administracja publiczna</t>
  </si>
  <si>
    <t>75045</t>
  </si>
  <si>
    <t>Kwalifikacja wojskowa</t>
  </si>
  <si>
    <t>Załącznik Nr 1                                                                                                          do uchwały Rady Powiatu w Opatowie Nr XXI.13.2020                                                                                z dnia 27 lutego 2020 r.</t>
  </si>
  <si>
    <t>Załącznik Nr 2                                                                                                      do uchwały Rady Powiatu w Opatowie Nr XXI.13.2020                                                z dnia 27 lutego 2020 r.</t>
  </si>
  <si>
    <t>Załącznik Nr 3                                                                                                       do uchwały Rady Powiatu w Opatowie Nr XXI.13.2020                                                                                       z dnia 27 lutego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</si>
</sst>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9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sz val="5"/>
      <name val="Times New Roman"/>
      <family val="1"/>
    </font>
    <font>
      <sz val="6"/>
      <name val="Arial CE"/>
      <family val="0"/>
    </font>
    <font>
      <sz val="10"/>
      <color indexed="8"/>
      <name val="Times New Roman"/>
      <family val="1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sz val="14"/>
      <name val="Arial CE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7"/>
      <color indexed="8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14"/>
      <name val="Times New Roman"/>
      <family val="1"/>
    </font>
    <font>
      <sz val="8"/>
      <name val="Czcionka tekstu podstawowego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5"/>
      <name val="Arial CE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0" fillId="32" borderId="0" applyNumberFormat="0" applyBorder="0" applyAlignment="0" applyProtection="0"/>
  </cellStyleXfs>
  <cellXfs count="28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91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92" fillId="0" borderId="0" xfId="51" applyFont="1">
      <alignment/>
      <protection/>
    </xf>
    <xf numFmtId="0" fontId="92" fillId="0" borderId="0" xfId="51" applyFont="1" applyAlignment="1">
      <alignment vertical="center"/>
      <protection/>
    </xf>
    <xf numFmtId="41" fontId="92" fillId="0" borderId="0" xfId="51" applyNumberFormat="1" applyFont="1" applyAlignment="1">
      <alignment vertical="center"/>
      <protection/>
    </xf>
    <xf numFmtId="0" fontId="92" fillId="0" borderId="0" xfId="51" applyFont="1" applyAlignment="1">
      <alignment horizontal="center" vertical="center"/>
      <protection/>
    </xf>
    <xf numFmtId="41" fontId="92" fillId="0" borderId="0" xfId="51" applyNumberFormat="1" applyFont="1">
      <alignment/>
      <protection/>
    </xf>
    <xf numFmtId="0" fontId="93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2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0" fontId="91" fillId="0" borderId="0" xfId="51" applyFont="1" applyAlignment="1">
      <alignment vertical="center"/>
      <protection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43" fontId="12" fillId="34" borderId="11" xfId="51" applyNumberFormat="1" applyFont="1" applyFill="1" applyBorder="1" applyAlignment="1">
      <alignment horizontal="center" vertical="center" wrapText="1"/>
      <protection/>
    </xf>
    <xf numFmtId="49" fontId="12" fillId="34" borderId="11" xfId="51" applyNumberFormat="1" applyFont="1" applyFill="1" applyBorder="1" applyAlignment="1">
      <alignment vertical="center" wrapText="1"/>
      <protection/>
    </xf>
    <xf numFmtId="0" fontId="12" fillId="34" borderId="11" xfId="51" applyFont="1" applyFill="1" applyBorder="1" applyAlignment="1">
      <alignment vertical="center" wrapText="1"/>
      <protection/>
    </xf>
    <xf numFmtId="0" fontId="5" fillId="34" borderId="11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vertical="center" wrapText="1"/>
      <protection/>
    </xf>
    <xf numFmtId="43" fontId="17" fillId="34" borderId="11" xfId="51" applyNumberFormat="1" applyFont="1" applyFill="1" applyBorder="1" applyAlignment="1">
      <alignment horizontal="center" vertical="center" wrapText="1"/>
      <protection/>
    </xf>
    <xf numFmtId="0" fontId="18" fillId="34" borderId="11" xfId="51" applyFont="1" applyFill="1" applyBorder="1" applyAlignment="1">
      <alignment vertical="center" wrapText="1"/>
      <protection/>
    </xf>
    <xf numFmtId="49" fontId="18" fillId="34" borderId="11" xfId="51" applyNumberFormat="1" applyFont="1" applyFill="1" applyBorder="1" applyAlignment="1">
      <alignment horizontal="center"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41" fontId="5" fillId="34" borderId="11" xfId="51" applyNumberFormat="1" applyFont="1" applyFill="1" applyBorder="1" applyAlignment="1">
      <alignment vertical="center"/>
      <protection/>
    </xf>
    <xf numFmtId="41" fontId="5" fillId="34" borderId="11" xfId="51" applyNumberFormat="1" applyFont="1" applyFill="1" applyBorder="1" applyAlignment="1">
      <alignment vertical="center" wrapText="1"/>
      <protection/>
    </xf>
    <xf numFmtId="0" fontId="8" fillId="34" borderId="0" xfId="51" applyFont="1" applyFill="1" applyAlignment="1">
      <alignment horizontal="left" vertical="center"/>
      <protection/>
    </xf>
    <xf numFmtId="0" fontId="4" fillId="34" borderId="0" xfId="51" applyFont="1" applyFill="1" applyAlignment="1">
      <alignment vertical="center"/>
      <protection/>
    </xf>
    <xf numFmtId="0" fontId="21" fillId="34" borderId="0" xfId="51" applyFont="1" applyFill="1" applyAlignment="1">
      <alignment horizontal="right" vertical="top"/>
      <protection/>
    </xf>
    <xf numFmtId="0" fontId="4" fillId="0" borderId="0" xfId="51" applyFont="1" applyAlignment="1">
      <alignment vertical="center"/>
      <protection/>
    </xf>
    <xf numFmtId="41" fontId="20" fillId="34" borderId="11" xfId="51" applyNumberFormat="1" applyFont="1" applyFill="1" applyBorder="1" applyAlignment="1">
      <alignment vertical="center" wrapText="1"/>
      <protection/>
    </xf>
    <xf numFmtId="41" fontId="11" fillId="34" borderId="11" xfId="51" applyNumberFormat="1" applyFont="1" applyFill="1" applyBorder="1" applyAlignment="1">
      <alignment vertical="center"/>
      <protection/>
    </xf>
    <xf numFmtId="41" fontId="20" fillId="34" borderId="11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41" fontId="10" fillId="0" borderId="0" xfId="51" applyNumberFormat="1" applyFont="1" applyAlignment="1">
      <alignment vertical="center"/>
      <protection/>
    </xf>
    <xf numFmtId="0" fontId="23" fillId="34" borderId="11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49" fontId="5" fillId="0" borderId="11" xfId="51" applyNumberFormat="1" applyFont="1" applyBorder="1" applyAlignment="1">
      <alignment horizontal="left" vertical="center"/>
      <protection/>
    </xf>
    <xf numFmtId="0" fontId="5" fillId="34" borderId="11" xfId="51" applyFont="1" applyFill="1" applyBorder="1" applyAlignment="1">
      <alignment vertical="center"/>
      <protection/>
    </xf>
    <xf numFmtId="49" fontId="5" fillId="0" borderId="11" xfId="51" applyNumberFormat="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0" fontId="17" fillId="0" borderId="11" xfId="51" applyFont="1" applyBorder="1" applyAlignment="1">
      <alignment vertical="center"/>
      <protection/>
    </xf>
    <xf numFmtId="0" fontId="5" fillId="0" borderId="11" xfId="51" applyFont="1" applyBorder="1" applyAlignment="1">
      <alignment vertical="center"/>
      <protection/>
    </xf>
    <xf numFmtId="49" fontId="5" fillId="0" borderId="11" xfId="51" applyNumberFormat="1" applyFont="1" applyBorder="1" applyAlignment="1">
      <alignment horizontal="left" vertical="center"/>
      <protection/>
    </xf>
    <xf numFmtId="0" fontId="5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center" vertical="center"/>
      <protection/>
    </xf>
    <xf numFmtId="41" fontId="27" fillId="34" borderId="11" xfId="51" applyNumberFormat="1" applyFont="1" applyFill="1" applyBorder="1" applyAlignment="1">
      <alignment vertical="center"/>
      <protection/>
    </xf>
    <xf numFmtId="0" fontId="28" fillId="0" borderId="11" xfId="51" applyFont="1" applyBorder="1" applyAlignment="1">
      <alignment horizontal="center" vertical="center"/>
      <protection/>
    </xf>
    <xf numFmtId="41" fontId="28" fillId="34" borderId="11" xfId="51" applyNumberFormat="1" applyFont="1" applyFill="1" applyBorder="1" applyAlignment="1">
      <alignment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/>
      <protection/>
    </xf>
    <xf numFmtId="0" fontId="17" fillId="34" borderId="12" xfId="51" applyFont="1" applyFill="1" applyBorder="1" applyAlignment="1">
      <alignment horizontal="center" vertical="center" wrapText="1"/>
      <protection/>
    </xf>
    <xf numFmtId="0" fontId="23" fillId="34" borderId="11" xfId="51" applyFont="1" applyFill="1" applyBorder="1" applyAlignment="1">
      <alignment horizontal="center" vertical="center"/>
      <protection/>
    </xf>
    <xf numFmtId="0" fontId="29" fillId="0" borderId="0" xfId="51" applyFont="1" applyAlignment="1">
      <alignment horizontal="center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49" fontId="11" fillId="34" borderId="11" xfId="51" applyNumberFormat="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horizontal="center" vertical="center"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30" fillId="0" borderId="11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49" fontId="32" fillId="34" borderId="11" xfId="51" applyNumberFormat="1" applyFont="1" applyFill="1" applyBorder="1" applyAlignment="1">
      <alignment horizontal="center" vertical="center" wrapText="1"/>
      <protection/>
    </xf>
    <xf numFmtId="49" fontId="33" fillId="34" borderId="11" xfId="51" applyNumberFormat="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horizontal="center" vertical="center"/>
      <protection/>
    </xf>
    <xf numFmtId="49" fontId="10" fillId="34" borderId="11" xfId="51" applyNumberFormat="1" applyFont="1" applyFill="1" applyBorder="1" applyAlignment="1">
      <alignment horizontal="center" vertical="center" wrapText="1"/>
      <protection/>
    </xf>
    <xf numFmtId="0" fontId="11" fillId="34" borderId="11" xfId="51" applyFont="1" applyFill="1" applyBorder="1" applyAlignment="1">
      <alignment horizontal="center" vertical="center"/>
      <protection/>
    </xf>
    <xf numFmtId="41" fontId="11" fillId="34" borderId="11" xfId="51" applyNumberFormat="1" applyFont="1" applyFill="1" applyBorder="1" applyAlignment="1">
      <alignment vertical="center" wrapText="1"/>
      <protection/>
    </xf>
    <xf numFmtId="0" fontId="32" fillId="34" borderId="11" xfId="51" applyFont="1" applyFill="1" applyBorder="1" applyAlignment="1">
      <alignment horizontal="center" vertical="center" wrapText="1"/>
      <protection/>
    </xf>
    <xf numFmtId="0" fontId="33" fillId="34" borderId="11" xfId="51" applyFont="1" applyFill="1" applyBorder="1" applyAlignment="1">
      <alignment horizontal="center" vertical="center"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49" fontId="20" fillId="34" borderId="11" xfId="51" applyNumberFormat="1" applyFont="1" applyFill="1" applyBorder="1" applyAlignment="1">
      <alignment horizontal="center" vertical="center" wrapText="1"/>
      <protection/>
    </xf>
    <xf numFmtId="41" fontId="20" fillId="0" borderId="11" xfId="51" applyNumberFormat="1" applyFont="1" applyFill="1" applyBorder="1" applyAlignment="1">
      <alignment vertical="center"/>
      <protection/>
    </xf>
    <xf numFmtId="0" fontId="17" fillId="34" borderId="0" xfId="51" applyFont="1" applyFill="1" applyBorder="1" applyAlignment="1">
      <alignment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5" fillId="34" borderId="11" xfId="51" applyFont="1" applyFill="1" applyBorder="1" applyAlignment="1">
      <alignment horizontal="center" vertical="center" wrapText="1"/>
      <protection/>
    </xf>
    <xf numFmtId="0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1" xfId="51" applyNumberFormat="1" applyFont="1" applyFill="1" applyBorder="1" applyAlignment="1">
      <alignment vertical="center" wrapText="1"/>
      <protection/>
    </xf>
    <xf numFmtId="49" fontId="12" fillId="34" borderId="11" xfId="51" applyNumberFormat="1" applyFont="1" applyFill="1" applyBorder="1" applyAlignment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4" borderId="11" xfId="51" applyFont="1" applyFill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41" fontId="36" fillId="34" borderId="11" xfId="51" applyNumberFormat="1" applyFont="1" applyFill="1" applyBorder="1" applyAlignment="1">
      <alignment horizontal="left" vertical="center" wrapText="1"/>
      <protection/>
    </xf>
    <xf numFmtId="0" fontId="37" fillId="34" borderId="11" xfId="51" applyFont="1" applyFill="1" applyBorder="1" applyAlignment="1">
      <alignment horizontal="center" vertical="center"/>
      <protection/>
    </xf>
    <xf numFmtId="0" fontId="23" fillId="34" borderId="11" xfId="51" applyFont="1" applyFill="1" applyBorder="1" applyAlignment="1">
      <alignment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41" fontId="10" fillId="34" borderId="11" xfId="51" applyNumberFormat="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1" fontId="19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40" fillId="0" borderId="11" xfId="51" applyFont="1" applyFill="1" applyBorder="1" applyAlignment="1">
      <alignment horizontal="center" vertical="center"/>
      <protection/>
    </xf>
    <xf numFmtId="49" fontId="11" fillId="0" borderId="11" xfId="51" applyNumberFormat="1" applyFont="1" applyFill="1" applyBorder="1" applyAlignment="1">
      <alignment horizontal="center" vertical="center" wrapText="1"/>
      <protection/>
    </xf>
    <xf numFmtId="41" fontId="10" fillId="0" borderId="11" xfId="51" applyNumberFormat="1" applyFont="1" applyFill="1" applyBorder="1" applyAlignment="1">
      <alignment horizontal="center" vertical="center" wrapText="1"/>
      <protection/>
    </xf>
    <xf numFmtId="0" fontId="13" fillId="34" borderId="11" xfId="51" applyFont="1" applyFill="1" applyBorder="1" applyAlignment="1">
      <alignment vertical="center" wrapText="1"/>
      <protection/>
    </xf>
    <xf numFmtId="0" fontId="40" fillId="34" borderId="11" xfId="51" applyFont="1" applyFill="1" applyBorder="1" applyAlignment="1">
      <alignment horizontal="center" vertical="center"/>
      <protection/>
    </xf>
    <xf numFmtId="41" fontId="10" fillId="0" borderId="11" xfId="51" applyNumberFormat="1" applyFont="1" applyFill="1" applyBorder="1" applyAlignment="1">
      <alignment horizontal="right" vertical="center"/>
      <protection/>
    </xf>
    <xf numFmtId="0" fontId="5" fillId="34" borderId="0" xfId="51" applyFont="1" applyFill="1" applyAlignment="1">
      <alignment horizontal="right" vertical="center"/>
      <protection/>
    </xf>
    <xf numFmtId="0" fontId="41" fillId="34" borderId="11" xfId="51" applyFont="1" applyFill="1" applyBorder="1" applyAlignment="1">
      <alignment horizontal="center" vertical="center"/>
      <protection/>
    </xf>
    <xf numFmtId="0" fontId="41" fillId="34" borderId="11" xfId="51" applyFont="1" applyFill="1" applyBorder="1" applyAlignment="1">
      <alignment horizontal="center" vertical="center" wrapText="1"/>
      <protection/>
    </xf>
    <xf numFmtId="41" fontId="14" fillId="34" borderId="15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5" fillId="34" borderId="11" xfId="51" applyFont="1" applyFill="1" applyBorder="1" applyAlignment="1">
      <alignment horizontal="left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3" fontId="8" fillId="34" borderId="15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vertical="center"/>
      <protection/>
    </xf>
    <xf numFmtId="41" fontId="8" fillId="34" borderId="11" xfId="51" applyNumberFormat="1" applyFont="1" applyFill="1" applyBorder="1" applyAlignment="1">
      <alignment horizontal="right" vertical="center" wrapText="1"/>
      <protection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0" xfId="50" applyNumberFormat="1" applyFont="1" applyFill="1" applyAlignment="1" applyProtection="1">
      <alignment horizontal="center" vertical="center" wrapText="1"/>
      <protection locked="0"/>
    </xf>
    <xf numFmtId="0" fontId="17" fillId="34" borderId="11" xfId="51" applyFont="1" applyFill="1" applyBorder="1" applyAlignment="1">
      <alignment vertical="center" wrapText="1"/>
      <protection/>
    </xf>
    <xf numFmtId="0" fontId="17" fillId="34" borderId="11" xfId="51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3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23" fillId="34" borderId="11" xfId="51" applyNumberFormat="1" applyFont="1" applyFill="1" applyBorder="1" applyAlignment="1">
      <alignment horizontal="left" vertical="center" wrapText="1"/>
      <protection/>
    </xf>
    <xf numFmtId="41" fontId="44" fillId="34" borderId="11" xfId="51" applyNumberFormat="1" applyFont="1" applyFill="1" applyBorder="1" applyAlignment="1">
      <alignment horizontal="left" vertical="center" wrapText="1"/>
      <protection/>
    </xf>
    <xf numFmtId="41" fontId="17" fillId="34" borderId="11" xfId="51" applyNumberFormat="1" applyFont="1" applyFill="1" applyBorder="1" applyAlignment="1">
      <alignment vertical="center"/>
      <protection/>
    </xf>
    <xf numFmtId="41" fontId="17" fillId="34" borderId="11" xfId="51" applyNumberFormat="1" applyFont="1" applyFill="1" applyBorder="1" applyAlignment="1">
      <alignment vertical="center" wrapText="1"/>
      <protection/>
    </xf>
    <xf numFmtId="0" fontId="11" fillId="34" borderId="11" xfId="51" applyFont="1" applyFill="1" applyBorder="1" applyAlignment="1">
      <alignment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169" fontId="94" fillId="36" borderId="17" xfId="0" applyNumberFormat="1" applyFont="1" applyFill="1" applyBorder="1" applyAlignment="1">
      <alignment horizontal="right" vertical="center" wrapText="1"/>
    </xf>
    <xf numFmtId="0" fontId="94" fillId="36" borderId="17" xfId="0" applyFont="1" applyFill="1" applyBorder="1" applyAlignment="1">
      <alignment horizontal="center" vertical="center" wrapText="1"/>
    </xf>
    <xf numFmtId="169" fontId="95" fillId="36" borderId="17" xfId="0" applyNumberFormat="1" applyFont="1" applyFill="1" applyBorder="1" applyAlignment="1">
      <alignment horizontal="right" vertical="center" wrapText="1"/>
    </xf>
    <xf numFmtId="0" fontId="6" fillId="34" borderId="11" xfId="51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left" vertical="center" wrapText="1"/>
      <protection/>
    </xf>
    <xf numFmtId="3" fontId="6" fillId="34" borderId="11" xfId="51" applyNumberFormat="1" applyFont="1" applyFill="1" applyBorder="1" applyAlignment="1">
      <alignment vertical="center"/>
      <protection/>
    </xf>
    <xf numFmtId="41" fontId="19" fillId="34" borderId="11" xfId="51" applyNumberFormat="1" applyFont="1" applyFill="1" applyBorder="1" applyAlignment="1">
      <alignment horizontal="center" vertical="center" wrapText="1"/>
      <protection/>
    </xf>
    <xf numFmtId="41" fontId="10" fillId="34" borderId="18" xfId="51" applyNumberFormat="1" applyFont="1" applyFill="1" applyBorder="1" applyAlignment="1">
      <alignment horizontal="center" vertical="center"/>
      <protection/>
    </xf>
    <xf numFmtId="41" fontId="10" fillId="34" borderId="18" xfId="51" applyNumberFormat="1" applyFont="1" applyFill="1" applyBorder="1" applyAlignment="1">
      <alignment horizontal="center" vertical="center" wrapText="1"/>
      <protection/>
    </xf>
    <xf numFmtId="41" fontId="10" fillId="34" borderId="15" xfId="51" applyNumberFormat="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11" xfId="51" applyFont="1" applyFill="1" applyBorder="1" applyAlignment="1">
      <alignment horizontal="center" vertical="center"/>
      <protection/>
    </xf>
    <xf numFmtId="0" fontId="22" fillId="34" borderId="14" xfId="51" applyFont="1" applyFill="1" applyBorder="1" applyAlignment="1">
      <alignment horizontal="center" vertical="center" wrapText="1"/>
      <protection/>
    </xf>
    <xf numFmtId="0" fontId="20" fillId="34" borderId="13" xfId="51" applyFont="1" applyFill="1" applyBorder="1" applyAlignment="1">
      <alignment horizontal="center" vertical="center" wrapText="1"/>
      <protection/>
    </xf>
    <xf numFmtId="0" fontId="20" fillId="34" borderId="1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/>
      <protection/>
    </xf>
    <xf numFmtId="0" fontId="10" fillId="34" borderId="0" xfId="51" applyFont="1" applyFill="1">
      <alignment/>
      <protection/>
    </xf>
    <xf numFmtId="0" fontId="10" fillId="34" borderId="0" xfId="51" applyFont="1" applyFill="1" applyAlignment="1">
      <alignment vertical="center"/>
      <protection/>
    </xf>
    <xf numFmtId="0" fontId="10" fillId="34" borderId="0" xfId="51" applyFont="1" applyFill="1" applyAlignment="1">
      <alignment horizontal="center" vertical="center"/>
      <protection/>
    </xf>
    <xf numFmtId="0" fontId="47" fillId="34" borderId="0" xfId="51" applyFont="1" applyFill="1" applyAlignment="1">
      <alignment horizontal="center" vertical="center"/>
      <protection/>
    </xf>
    <xf numFmtId="49" fontId="3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50" applyNumberFormat="1" applyFont="1" applyFill="1" applyBorder="1" applyAlignment="1" applyProtection="1">
      <alignment horizontal="right" wrapText="1"/>
      <protection locked="0"/>
    </xf>
    <xf numFmtId="0" fontId="39" fillId="0" borderId="0" xfId="50" applyNumberFormat="1" applyFont="1" applyFill="1" applyBorder="1" applyAlignment="1" applyProtection="1">
      <alignment horizontal="center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4" fillId="36" borderId="17" xfId="0" applyFont="1" applyFill="1" applyBorder="1" applyAlignment="1">
      <alignment horizontal="left" vertical="center" wrapText="1"/>
    </xf>
    <xf numFmtId="169" fontId="94" fillId="36" borderId="17" xfId="0" applyNumberFormat="1" applyFont="1" applyFill="1" applyBorder="1" applyAlignment="1">
      <alignment horizontal="right" vertical="center" wrapText="1"/>
    </xf>
    <xf numFmtId="0" fontId="94" fillId="36" borderId="17" xfId="0" applyFont="1" applyFill="1" applyBorder="1" applyAlignment="1">
      <alignment horizontal="center" vertical="center" wrapText="1"/>
    </xf>
    <xf numFmtId="0" fontId="24" fillId="0" borderId="0" xfId="50" applyNumberFormat="1" applyFont="1" applyFill="1" applyBorder="1" applyAlignment="1" applyProtection="1">
      <alignment horizontal="right" wrapText="1"/>
      <protection locked="0"/>
    </xf>
    <xf numFmtId="0" fontId="46" fillId="33" borderId="0" xfId="50" applyFont="1" applyFill="1" applyAlignment="1" applyProtection="1">
      <alignment horizontal="center" vertical="center" wrapText="1" shrinkToFit="1"/>
      <protection locked="0"/>
    </xf>
    <xf numFmtId="169" fontId="95" fillId="36" borderId="17" xfId="0" applyNumberFormat="1" applyFont="1" applyFill="1" applyBorder="1" applyAlignment="1">
      <alignment horizontal="right" vertical="center" wrapText="1"/>
    </xf>
    <xf numFmtId="0" fontId="95" fillId="36" borderId="17" xfId="0" applyFont="1" applyFill="1" applyBorder="1" applyAlignment="1">
      <alignment horizontal="center" vertical="center" wrapText="1"/>
    </xf>
    <xf numFmtId="0" fontId="5" fillId="34" borderId="22" xfId="51" applyFont="1" applyFill="1" applyBorder="1" applyAlignment="1">
      <alignment horizontal="left" vertical="center" wrapText="1"/>
      <protection/>
    </xf>
    <xf numFmtId="0" fontId="5" fillId="34" borderId="12" xfId="51" applyFont="1" applyFill="1" applyBorder="1" applyAlignment="1">
      <alignment horizontal="left" vertical="center" wrapText="1"/>
      <protection/>
    </xf>
    <xf numFmtId="43" fontId="12" fillId="34" borderId="22" xfId="51" applyNumberFormat="1" applyFont="1" applyFill="1" applyBorder="1" applyAlignment="1">
      <alignment horizontal="center" vertical="center" wrapText="1"/>
      <protection/>
    </xf>
    <xf numFmtId="43" fontId="12" fillId="34" borderId="12" xfId="51" applyNumberFormat="1" applyFont="1" applyFill="1" applyBorder="1" applyAlignment="1">
      <alignment horizontal="center" vertical="center" wrapText="1"/>
      <protection/>
    </xf>
    <xf numFmtId="0" fontId="11" fillId="0" borderId="0" xfId="50" applyNumberFormat="1" applyFont="1" applyFill="1" applyBorder="1" applyAlignment="1" applyProtection="1">
      <alignment horizontal="right" vertical="top" wrapText="1"/>
      <protection locked="0"/>
    </xf>
    <xf numFmtId="0" fontId="17" fillId="34" borderId="11" xfId="51" applyFont="1" applyFill="1" applyBorder="1" applyAlignment="1">
      <alignment vertical="center" wrapText="1"/>
      <protection/>
    </xf>
    <xf numFmtId="0" fontId="16" fillId="34" borderId="0" xfId="51" applyFont="1" applyFill="1" applyBorder="1" applyAlignment="1">
      <alignment horizontal="center" vertical="center" wrapText="1"/>
      <protection/>
    </xf>
    <xf numFmtId="0" fontId="17" fillId="34" borderId="22" xfId="51" applyFont="1" applyFill="1" applyBorder="1" applyAlignment="1">
      <alignment horizontal="center" vertical="center" wrapText="1"/>
      <protection/>
    </xf>
    <xf numFmtId="0" fontId="17" fillId="34" borderId="23" xfId="51" applyFont="1" applyFill="1" applyBorder="1" applyAlignment="1">
      <alignment horizontal="center" vertical="center" wrapText="1"/>
      <protection/>
    </xf>
    <xf numFmtId="0" fontId="17" fillId="34" borderId="12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5" fillId="34" borderId="24" xfId="51" applyFont="1" applyFill="1" applyBorder="1" applyAlignment="1">
      <alignment horizontal="center" vertical="center" wrapText="1"/>
      <protection/>
    </xf>
    <xf numFmtId="0" fontId="5" fillId="34" borderId="25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43" fontId="17" fillId="34" borderId="22" xfId="51" applyNumberFormat="1" applyFont="1" applyFill="1" applyBorder="1" applyAlignment="1">
      <alignment horizontal="right" vertical="center" wrapText="1"/>
      <protection/>
    </xf>
    <xf numFmtId="43" fontId="17" fillId="34" borderId="12" xfId="51" applyNumberFormat="1" applyFont="1" applyFill="1" applyBorder="1" applyAlignment="1">
      <alignment horizontal="right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18" fillId="34" borderId="22" xfId="51" applyFont="1" applyFill="1" applyBorder="1" applyAlignment="1">
      <alignment horizontal="center" vertical="center" wrapText="1"/>
      <protection/>
    </xf>
    <xf numFmtId="0" fontId="18" fillId="34" borderId="23" xfId="51" applyFont="1" applyFill="1" applyBorder="1" applyAlignment="1">
      <alignment horizontal="center" vertical="center" wrapText="1"/>
      <protection/>
    </xf>
    <xf numFmtId="0" fontId="18" fillId="34" borderId="12" xfId="51" applyFont="1" applyFill="1" applyBorder="1" applyAlignment="1">
      <alignment horizontal="center" vertical="center" wrapText="1"/>
      <protection/>
    </xf>
    <xf numFmtId="4" fontId="17" fillId="34" borderId="22" xfId="51" applyNumberFormat="1" applyFont="1" applyFill="1" applyBorder="1" applyAlignment="1">
      <alignment horizontal="right" vertical="center" wrapText="1"/>
      <protection/>
    </xf>
    <xf numFmtId="4" fontId="17" fillId="34" borderId="12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17" fillId="34" borderId="11" xfId="51" applyFont="1" applyFill="1" applyBorder="1" applyAlignment="1">
      <alignment horizontal="center" vertical="center" wrapText="1"/>
      <protection/>
    </xf>
    <xf numFmtId="0" fontId="17" fillId="34" borderId="22" xfId="51" applyFont="1" applyFill="1" applyBorder="1" applyAlignment="1">
      <alignment horizontal="center" vertical="center"/>
      <protection/>
    </xf>
    <xf numFmtId="0" fontId="17" fillId="34" borderId="23" xfId="51" applyFont="1" applyFill="1" applyBorder="1" applyAlignment="1">
      <alignment horizontal="center" vertical="center"/>
      <protection/>
    </xf>
    <xf numFmtId="0" fontId="17" fillId="34" borderId="12" xfId="51" applyFont="1" applyFill="1" applyBorder="1" applyAlignment="1">
      <alignment horizontal="center" vertical="center"/>
      <protection/>
    </xf>
    <xf numFmtId="0" fontId="17" fillId="34" borderId="24" xfId="51" applyFont="1" applyFill="1" applyBorder="1" applyAlignment="1">
      <alignment horizontal="center" vertical="center" wrapText="1"/>
      <protection/>
    </xf>
    <xf numFmtId="0" fontId="17" fillId="34" borderId="14" xfId="51" applyFont="1" applyFill="1" applyBorder="1" applyAlignment="1">
      <alignment horizontal="center" vertical="center" wrapText="1"/>
      <protection/>
    </xf>
    <xf numFmtId="0" fontId="17" fillId="34" borderId="13" xfId="51" applyFont="1" applyFill="1" applyBorder="1" applyAlignment="1">
      <alignment horizontal="center" vertical="center" wrapText="1"/>
      <protection/>
    </xf>
    <xf numFmtId="0" fontId="17" fillId="34" borderId="1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17" fillId="0" borderId="11" xfId="51" applyFont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0" fillId="0" borderId="14" xfId="51" applyFont="1" applyFill="1" applyBorder="1" applyAlignment="1">
      <alignment horizontal="center" vertical="center" wrapText="1"/>
      <protection/>
    </xf>
    <xf numFmtId="0" fontId="30" fillId="0" borderId="13" xfId="51" applyFont="1" applyFill="1" applyBorder="1" applyAlignment="1">
      <alignment horizontal="center" vertical="center" wrapText="1"/>
      <protection/>
    </xf>
    <xf numFmtId="0" fontId="13" fillId="0" borderId="22" xfId="51" applyFont="1" applyFill="1" applyBorder="1" applyAlignment="1">
      <alignment horizontal="center" vertical="center"/>
      <protection/>
    </xf>
    <xf numFmtId="0" fontId="13" fillId="0" borderId="23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30" fillId="0" borderId="22" xfId="51" applyFont="1" applyFill="1" applyBorder="1" applyAlignment="1">
      <alignment horizontal="center" vertical="center" wrapText="1"/>
      <protection/>
    </xf>
    <xf numFmtId="0" fontId="30" fillId="0" borderId="12" xfId="51" applyFont="1" applyFill="1" applyBorder="1" applyAlignment="1">
      <alignment horizontal="center" vertical="center" wrapText="1"/>
      <protection/>
    </xf>
    <xf numFmtId="0" fontId="30" fillId="0" borderId="11" xfId="51" applyFont="1" applyFill="1" applyBorder="1" applyAlignment="1">
      <alignment horizontal="center" vertical="center" wrapText="1"/>
      <protection/>
    </xf>
    <xf numFmtId="0" fontId="34" fillId="0" borderId="11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30" fillId="0" borderId="23" xfId="51" applyFont="1" applyFill="1" applyBorder="1" applyAlignment="1">
      <alignment horizontal="center" vertical="center" wrapText="1"/>
      <protection/>
    </xf>
    <xf numFmtId="0" fontId="39" fillId="34" borderId="0" xfId="51" applyFont="1" applyFill="1" applyAlignment="1">
      <alignment horizontal="center" vertical="center" wrapText="1"/>
      <protection/>
    </xf>
    <xf numFmtId="0" fontId="20" fillId="34" borderId="15" xfId="51" applyFont="1" applyFill="1" applyBorder="1" applyAlignment="1">
      <alignment horizontal="center" vertical="center" wrapText="1"/>
      <protection/>
    </xf>
    <xf numFmtId="0" fontId="20" fillId="34" borderId="13" xfId="51" applyFont="1" applyFill="1" applyBorder="1" applyAlignment="1">
      <alignment horizontal="center" vertical="center" wrapText="1"/>
      <protection/>
    </xf>
    <xf numFmtId="0" fontId="20" fillId="34" borderId="22" xfId="5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horizontal="center" vertical="center" wrapText="1"/>
      <protection/>
    </xf>
    <xf numFmtId="0" fontId="20" fillId="34" borderId="14" xfId="51" applyFont="1" applyFill="1" applyBorder="1" applyAlignment="1">
      <alignment horizontal="center" vertical="center" wrapText="1"/>
      <protection/>
    </xf>
    <xf numFmtId="0" fontId="11" fillId="34" borderId="22" xfId="51" applyFont="1" applyFill="1" applyBorder="1" applyAlignment="1">
      <alignment horizontal="center" vertical="center"/>
      <protection/>
    </xf>
    <xf numFmtId="0" fontId="11" fillId="34" borderId="23" xfId="51" applyFont="1" applyFill="1" applyBorder="1" applyAlignment="1">
      <alignment horizontal="center" vertical="center"/>
      <protection/>
    </xf>
    <xf numFmtId="0" fontId="11" fillId="34" borderId="12" xfId="51" applyFont="1" applyFill="1" applyBorder="1" applyAlignment="1">
      <alignment horizontal="center" vertical="center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20" fillId="34" borderId="12" xfId="51" applyFont="1" applyFill="1" applyBorder="1" applyAlignment="1">
      <alignment horizontal="center" vertical="center" wrapText="1"/>
      <protection/>
    </xf>
    <xf numFmtId="0" fontId="20" fillId="34" borderId="23" xfId="51" applyFont="1" applyFill="1" applyBorder="1" applyAlignment="1">
      <alignment horizontal="center" vertical="center" wrapText="1"/>
      <protection/>
    </xf>
    <xf numFmtId="0" fontId="17" fillId="0" borderId="11" xfId="51" applyFont="1" applyFill="1" applyBorder="1" applyAlignment="1">
      <alignment horizontal="center" vertical="center"/>
      <protection/>
    </xf>
    <xf numFmtId="0" fontId="20" fillId="0" borderId="22" xfId="51" applyFont="1" applyFill="1" applyBorder="1" applyAlignment="1">
      <alignment horizontal="center" vertical="center" wrapText="1"/>
      <protection/>
    </xf>
    <xf numFmtId="0" fontId="20" fillId="0" borderId="23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/>
      <protection/>
    </xf>
    <xf numFmtId="0" fontId="11" fillId="0" borderId="23" xfId="51" applyFont="1" applyFill="1" applyBorder="1" applyAlignment="1">
      <alignment horizontal="center" vertical="center"/>
      <protection/>
    </xf>
    <xf numFmtId="0" fontId="11" fillId="0" borderId="12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39" fillId="0" borderId="0" xfId="51" applyFont="1" applyAlignment="1">
      <alignment horizontal="center" vertical="center" wrapText="1"/>
      <protection/>
    </xf>
    <xf numFmtId="0" fontId="20" fillId="0" borderId="11" xfId="51" applyFont="1" applyFill="1" applyBorder="1" applyAlignment="1">
      <alignment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/>
      <protection/>
    </xf>
    <xf numFmtId="0" fontId="8" fillId="34" borderId="23" xfId="51" applyFont="1" applyFill="1" applyBorder="1" applyAlignment="1">
      <alignment horizontal="center" vertical="center"/>
      <protection/>
    </xf>
    <xf numFmtId="0" fontId="8" fillId="34" borderId="12" xfId="51" applyFont="1" applyFill="1" applyBorder="1" applyAlignment="1">
      <alignment horizontal="center" vertical="center"/>
      <protection/>
    </xf>
    <xf numFmtId="0" fontId="43" fillId="34" borderId="22" xfId="51" applyFont="1" applyFill="1" applyBorder="1" applyAlignment="1">
      <alignment horizontal="left" vertical="center"/>
      <protection/>
    </xf>
    <xf numFmtId="0" fontId="43" fillId="34" borderId="23" xfId="51" applyFont="1" applyFill="1" applyBorder="1" applyAlignment="1">
      <alignment horizontal="left" vertical="center"/>
      <protection/>
    </xf>
    <xf numFmtId="0" fontId="43" fillId="34" borderId="12" xfId="51" applyFont="1" applyFill="1" applyBorder="1" applyAlignment="1">
      <alignment horizontal="left" vertical="center"/>
      <protection/>
    </xf>
    <xf numFmtId="0" fontId="42" fillId="34" borderId="22" xfId="51" applyFont="1" applyFill="1" applyBorder="1" applyAlignment="1">
      <alignment horizontal="left" vertical="center"/>
      <protection/>
    </xf>
    <xf numFmtId="0" fontId="42" fillId="34" borderId="23" xfId="51" applyFont="1" applyFill="1" applyBorder="1" applyAlignment="1">
      <alignment horizontal="left" vertical="center"/>
      <protection/>
    </xf>
    <xf numFmtId="0" fontId="42" fillId="34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showGridLines="0" tabSelected="1" zoomScalePageLayoutView="0" workbookViewId="0" topLeftCell="A1">
      <selection activeCell="V7" sqref="V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76" t="s">
        <v>398</v>
      </c>
      <c r="L1" s="176"/>
      <c r="M1" s="176"/>
      <c r="N1" s="176"/>
      <c r="O1" s="176"/>
      <c r="P1" s="176"/>
      <c r="Q1" s="131"/>
    </row>
    <row r="2" spans="1:17" ht="25.5" customHeight="1">
      <c r="A2" s="177" t="s">
        <v>207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31"/>
    </row>
    <row r="3" spans="1:17" ht="13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5" t="s">
        <v>0</v>
      </c>
      <c r="O3" s="178"/>
      <c r="P3" s="178"/>
      <c r="Q3" s="131"/>
    </row>
    <row r="4" spans="1:17" ht="6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1"/>
    </row>
    <row r="5" spans="1:17" ht="34.5" customHeight="1">
      <c r="A5" s="24"/>
      <c r="B5" s="29" t="s">
        <v>1</v>
      </c>
      <c r="C5" s="29" t="s">
        <v>2</v>
      </c>
      <c r="D5" s="175" t="s">
        <v>3</v>
      </c>
      <c r="E5" s="175"/>
      <c r="F5" s="175" t="s">
        <v>4</v>
      </c>
      <c r="G5" s="175"/>
      <c r="H5" s="175"/>
      <c r="I5" s="175" t="s">
        <v>299</v>
      </c>
      <c r="J5" s="175"/>
      <c r="K5" s="29" t="s">
        <v>298</v>
      </c>
      <c r="L5" s="29" t="s">
        <v>297</v>
      </c>
      <c r="M5" s="175" t="s">
        <v>296</v>
      </c>
      <c r="N5" s="175"/>
      <c r="O5" s="175"/>
      <c r="P5" s="175"/>
      <c r="Q5" s="175"/>
    </row>
    <row r="6" spans="1:17" ht="11.25" customHeight="1">
      <c r="A6" s="24"/>
      <c r="B6" s="137" t="s">
        <v>5</v>
      </c>
      <c r="C6" s="137" t="s">
        <v>6</v>
      </c>
      <c r="D6" s="174" t="s">
        <v>7</v>
      </c>
      <c r="E6" s="174"/>
      <c r="F6" s="174" t="s">
        <v>8</v>
      </c>
      <c r="G6" s="174"/>
      <c r="H6" s="174"/>
      <c r="I6" s="174" t="s">
        <v>9</v>
      </c>
      <c r="J6" s="174"/>
      <c r="K6" s="137" t="s">
        <v>295</v>
      </c>
      <c r="L6" s="137" t="s">
        <v>294</v>
      </c>
      <c r="M6" s="174" t="s">
        <v>293</v>
      </c>
      <c r="N6" s="174"/>
      <c r="O6" s="174"/>
      <c r="P6" s="174"/>
      <c r="Q6" s="174"/>
    </row>
    <row r="7" spans="1:17" ht="18.75" customHeight="1">
      <c r="A7" s="24"/>
      <c r="B7" s="179" t="s">
        <v>10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ht="22.5" customHeight="1">
      <c r="A8" s="24"/>
      <c r="B8" s="137" t="s">
        <v>332</v>
      </c>
      <c r="C8" s="100"/>
      <c r="D8" s="172"/>
      <c r="E8" s="172"/>
      <c r="F8" s="173" t="s">
        <v>333</v>
      </c>
      <c r="G8" s="173"/>
      <c r="H8" s="173"/>
      <c r="I8" s="171" t="s">
        <v>334</v>
      </c>
      <c r="J8" s="171"/>
      <c r="K8" s="138" t="s">
        <v>14</v>
      </c>
      <c r="L8" s="138" t="s">
        <v>335</v>
      </c>
      <c r="M8" s="171" t="s">
        <v>336</v>
      </c>
      <c r="N8" s="171"/>
      <c r="O8" s="171"/>
      <c r="P8" s="171"/>
      <c r="Q8" s="171"/>
    </row>
    <row r="9" spans="1:17" ht="28.5" customHeight="1">
      <c r="A9" s="24"/>
      <c r="B9" s="29"/>
      <c r="C9" s="100"/>
      <c r="D9" s="172"/>
      <c r="E9" s="172"/>
      <c r="F9" s="173" t="s">
        <v>12</v>
      </c>
      <c r="G9" s="173"/>
      <c r="H9" s="173"/>
      <c r="I9" s="171" t="s">
        <v>14</v>
      </c>
      <c r="J9" s="171"/>
      <c r="K9" s="138" t="s">
        <v>14</v>
      </c>
      <c r="L9" s="138" t="s">
        <v>14</v>
      </c>
      <c r="M9" s="171" t="s">
        <v>14</v>
      </c>
      <c r="N9" s="171"/>
      <c r="O9" s="171"/>
      <c r="P9" s="171"/>
      <c r="Q9" s="171"/>
    </row>
    <row r="10" spans="1:17" ht="21.75" customHeight="1">
      <c r="A10" s="24"/>
      <c r="B10" s="100"/>
      <c r="C10" s="137" t="s">
        <v>337</v>
      </c>
      <c r="D10" s="172"/>
      <c r="E10" s="172"/>
      <c r="F10" s="173" t="s">
        <v>338</v>
      </c>
      <c r="G10" s="173"/>
      <c r="H10" s="173"/>
      <c r="I10" s="171" t="s">
        <v>334</v>
      </c>
      <c r="J10" s="171"/>
      <c r="K10" s="138" t="s">
        <v>14</v>
      </c>
      <c r="L10" s="138" t="s">
        <v>335</v>
      </c>
      <c r="M10" s="171" t="s">
        <v>336</v>
      </c>
      <c r="N10" s="171"/>
      <c r="O10" s="171"/>
      <c r="P10" s="171"/>
      <c r="Q10" s="171"/>
    </row>
    <row r="11" spans="1:17" ht="27.75" customHeight="1">
      <c r="A11" s="24"/>
      <c r="B11" s="100"/>
      <c r="C11" s="29"/>
      <c r="D11" s="172"/>
      <c r="E11" s="172"/>
      <c r="F11" s="173" t="s">
        <v>12</v>
      </c>
      <c r="G11" s="173"/>
      <c r="H11" s="173"/>
      <c r="I11" s="171" t="s">
        <v>14</v>
      </c>
      <c r="J11" s="171"/>
      <c r="K11" s="138" t="s">
        <v>14</v>
      </c>
      <c r="L11" s="138" t="s">
        <v>14</v>
      </c>
      <c r="M11" s="171" t="s">
        <v>14</v>
      </c>
      <c r="N11" s="171"/>
      <c r="O11" s="171"/>
      <c r="P11" s="171"/>
      <c r="Q11" s="171"/>
    </row>
    <row r="12" spans="1:17" ht="36.75" customHeight="1">
      <c r="A12" s="24"/>
      <c r="B12" s="100"/>
      <c r="C12" s="100"/>
      <c r="D12" s="174" t="s">
        <v>339</v>
      </c>
      <c r="E12" s="174"/>
      <c r="F12" s="173" t="s">
        <v>340</v>
      </c>
      <c r="G12" s="173"/>
      <c r="H12" s="173"/>
      <c r="I12" s="171" t="s">
        <v>334</v>
      </c>
      <c r="J12" s="171"/>
      <c r="K12" s="138" t="s">
        <v>14</v>
      </c>
      <c r="L12" s="138" t="s">
        <v>335</v>
      </c>
      <c r="M12" s="171" t="s">
        <v>336</v>
      </c>
      <c r="N12" s="171"/>
      <c r="O12" s="171"/>
      <c r="P12" s="171"/>
      <c r="Q12" s="171"/>
    </row>
    <row r="13" spans="1:17" ht="33" customHeight="1">
      <c r="A13" s="24"/>
      <c r="B13" s="137" t="s">
        <v>341</v>
      </c>
      <c r="C13" s="100"/>
      <c r="D13" s="172"/>
      <c r="E13" s="172"/>
      <c r="F13" s="173" t="s">
        <v>342</v>
      </c>
      <c r="G13" s="173"/>
      <c r="H13" s="173"/>
      <c r="I13" s="171" t="s">
        <v>343</v>
      </c>
      <c r="J13" s="171"/>
      <c r="K13" s="138" t="s">
        <v>14</v>
      </c>
      <c r="L13" s="138" t="s">
        <v>344</v>
      </c>
      <c r="M13" s="171" t="s">
        <v>345</v>
      </c>
      <c r="N13" s="171"/>
      <c r="O13" s="171"/>
      <c r="P13" s="171"/>
      <c r="Q13" s="171"/>
    </row>
    <row r="14" spans="1:17" ht="27" customHeight="1">
      <c r="A14" s="24"/>
      <c r="B14" s="29"/>
      <c r="C14" s="100"/>
      <c r="D14" s="172"/>
      <c r="E14" s="172"/>
      <c r="F14" s="173" t="s">
        <v>12</v>
      </c>
      <c r="G14" s="173"/>
      <c r="H14" s="173"/>
      <c r="I14" s="171" t="s">
        <v>14</v>
      </c>
      <c r="J14" s="171"/>
      <c r="K14" s="138" t="s">
        <v>14</v>
      </c>
      <c r="L14" s="138" t="s">
        <v>14</v>
      </c>
      <c r="M14" s="171" t="s">
        <v>14</v>
      </c>
      <c r="N14" s="171"/>
      <c r="O14" s="171"/>
      <c r="P14" s="171"/>
      <c r="Q14" s="171"/>
    </row>
    <row r="15" spans="1:17" ht="30.75" customHeight="1">
      <c r="A15" s="24"/>
      <c r="B15" s="100"/>
      <c r="C15" s="137" t="s">
        <v>346</v>
      </c>
      <c r="D15" s="172"/>
      <c r="E15" s="172"/>
      <c r="F15" s="173" t="s">
        <v>347</v>
      </c>
      <c r="G15" s="173"/>
      <c r="H15" s="173"/>
      <c r="I15" s="171" t="s">
        <v>348</v>
      </c>
      <c r="J15" s="171"/>
      <c r="K15" s="138" t="s">
        <v>14</v>
      </c>
      <c r="L15" s="138" t="s">
        <v>344</v>
      </c>
      <c r="M15" s="171" t="s">
        <v>349</v>
      </c>
      <c r="N15" s="171"/>
      <c r="O15" s="171"/>
      <c r="P15" s="171"/>
      <c r="Q15" s="171"/>
    </row>
    <row r="16" spans="1:17" ht="27.75" customHeight="1">
      <c r="A16" s="24"/>
      <c r="B16" s="100"/>
      <c r="C16" s="29"/>
      <c r="D16" s="172"/>
      <c r="E16" s="172"/>
      <c r="F16" s="173" t="s">
        <v>12</v>
      </c>
      <c r="G16" s="173"/>
      <c r="H16" s="173"/>
      <c r="I16" s="171" t="s">
        <v>14</v>
      </c>
      <c r="J16" s="171"/>
      <c r="K16" s="138" t="s">
        <v>14</v>
      </c>
      <c r="L16" s="138" t="s">
        <v>14</v>
      </c>
      <c r="M16" s="171" t="s">
        <v>14</v>
      </c>
      <c r="N16" s="171"/>
      <c r="O16" s="171"/>
      <c r="P16" s="171"/>
      <c r="Q16" s="171"/>
    </row>
    <row r="17" spans="1:17" ht="39" customHeight="1">
      <c r="A17" s="24"/>
      <c r="B17" s="100"/>
      <c r="C17" s="100"/>
      <c r="D17" s="174" t="s">
        <v>350</v>
      </c>
      <c r="E17" s="174"/>
      <c r="F17" s="173" t="s">
        <v>351</v>
      </c>
      <c r="G17" s="173"/>
      <c r="H17" s="173"/>
      <c r="I17" s="171" t="s">
        <v>352</v>
      </c>
      <c r="J17" s="171"/>
      <c r="K17" s="138" t="s">
        <v>14</v>
      </c>
      <c r="L17" s="138" t="s">
        <v>344</v>
      </c>
      <c r="M17" s="171" t="s">
        <v>353</v>
      </c>
      <c r="N17" s="171"/>
      <c r="O17" s="171"/>
      <c r="P17" s="171"/>
      <c r="Q17" s="171"/>
    </row>
    <row r="18" spans="1:17" ht="23.25" customHeight="1">
      <c r="A18" s="24"/>
      <c r="B18" s="137" t="s">
        <v>27</v>
      </c>
      <c r="C18" s="100"/>
      <c r="D18" s="172"/>
      <c r="E18" s="172"/>
      <c r="F18" s="173" t="s">
        <v>28</v>
      </c>
      <c r="G18" s="173"/>
      <c r="H18" s="173"/>
      <c r="I18" s="171" t="s">
        <v>318</v>
      </c>
      <c r="J18" s="171"/>
      <c r="K18" s="138" t="s">
        <v>14</v>
      </c>
      <c r="L18" s="138" t="s">
        <v>354</v>
      </c>
      <c r="M18" s="171" t="s">
        <v>355</v>
      </c>
      <c r="N18" s="171"/>
      <c r="O18" s="171"/>
      <c r="P18" s="171"/>
      <c r="Q18" s="171"/>
    </row>
    <row r="19" spans="1:17" ht="28.5" customHeight="1">
      <c r="A19" s="24"/>
      <c r="B19" s="29"/>
      <c r="C19" s="100"/>
      <c r="D19" s="172"/>
      <c r="E19" s="172"/>
      <c r="F19" s="173" t="s">
        <v>12</v>
      </c>
      <c r="G19" s="173"/>
      <c r="H19" s="173"/>
      <c r="I19" s="171" t="s">
        <v>14</v>
      </c>
      <c r="J19" s="171"/>
      <c r="K19" s="138" t="s">
        <v>14</v>
      </c>
      <c r="L19" s="138" t="s">
        <v>14</v>
      </c>
      <c r="M19" s="171" t="s">
        <v>14</v>
      </c>
      <c r="N19" s="171"/>
      <c r="O19" s="171"/>
      <c r="P19" s="171"/>
      <c r="Q19" s="171"/>
    </row>
    <row r="20" spans="1:17" ht="18.75" customHeight="1">
      <c r="A20" s="24"/>
      <c r="B20" s="100"/>
      <c r="C20" s="137" t="s">
        <v>30</v>
      </c>
      <c r="D20" s="172"/>
      <c r="E20" s="172"/>
      <c r="F20" s="173" t="s">
        <v>31</v>
      </c>
      <c r="G20" s="173"/>
      <c r="H20" s="173"/>
      <c r="I20" s="171" t="s">
        <v>356</v>
      </c>
      <c r="J20" s="171"/>
      <c r="K20" s="138" t="s">
        <v>14</v>
      </c>
      <c r="L20" s="138" t="s">
        <v>357</v>
      </c>
      <c r="M20" s="171" t="s">
        <v>358</v>
      </c>
      <c r="N20" s="171"/>
      <c r="O20" s="171"/>
      <c r="P20" s="171"/>
      <c r="Q20" s="171"/>
    </row>
    <row r="21" spans="2:17" ht="27" customHeight="1">
      <c r="B21" s="100"/>
      <c r="C21" s="29"/>
      <c r="D21" s="172"/>
      <c r="E21" s="172"/>
      <c r="F21" s="173" t="s">
        <v>12</v>
      </c>
      <c r="G21" s="173"/>
      <c r="H21" s="173"/>
      <c r="I21" s="171" t="s">
        <v>14</v>
      </c>
      <c r="J21" s="171"/>
      <c r="K21" s="138" t="s">
        <v>14</v>
      </c>
      <c r="L21" s="138" t="s">
        <v>14</v>
      </c>
      <c r="M21" s="171" t="s">
        <v>14</v>
      </c>
      <c r="N21" s="171"/>
      <c r="O21" s="171"/>
      <c r="P21" s="171"/>
      <c r="Q21" s="171"/>
    </row>
    <row r="22" spans="2:17" ht="21" customHeight="1">
      <c r="B22" s="100"/>
      <c r="C22" s="100"/>
      <c r="D22" s="174" t="s">
        <v>359</v>
      </c>
      <c r="E22" s="174"/>
      <c r="F22" s="173" t="s">
        <v>360</v>
      </c>
      <c r="G22" s="173"/>
      <c r="H22" s="173"/>
      <c r="I22" s="171" t="s">
        <v>361</v>
      </c>
      <c r="J22" s="171"/>
      <c r="K22" s="138" t="s">
        <v>14</v>
      </c>
      <c r="L22" s="138" t="s">
        <v>357</v>
      </c>
      <c r="M22" s="171" t="s">
        <v>362</v>
      </c>
      <c r="N22" s="171"/>
      <c r="O22" s="171"/>
      <c r="P22" s="171"/>
      <c r="Q22" s="171"/>
    </row>
    <row r="23" spans="2:17" ht="19.5" customHeight="1">
      <c r="B23" s="100"/>
      <c r="C23" s="137" t="s">
        <v>149</v>
      </c>
      <c r="D23" s="172"/>
      <c r="E23" s="172"/>
      <c r="F23" s="173" t="s">
        <v>26</v>
      </c>
      <c r="G23" s="173"/>
      <c r="H23" s="173"/>
      <c r="I23" s="171" t="s">
        <v>319</v>
      </c>
      <c r="J23" s="171"/>
      <c r="K23" s="138" t="s">
        <v>14</v>
      </c>
      <c r="L23" s="138" t="s">
        <v>363</v>
      </c>
      <c r="M23" s="171" t="s">
        <v>364</v>
      </c>
      <c r="N23" s="171"/>
      <c r="O23" s="171"/>
      <c r="P23" s="171"/>
      <c r="Q23" s="171"/>
    </row>
    <row r="24" spans="2:17" ht="29.25" customHeight="1">
      <c r="B24" s="100"/>
      <c r="C24" s="29"/>
      <c r="D24" s="172"/>
      <c r="E24" s="172"/>
      <c r="F24" s="173" t="s">
        <v>12</v>
      </c>
      <c r="G24" s="173"/>
      <c r="H24" s="173"/>
      <c r="I24" s="171" t="s">
        <v>14</v>
      </c>
      <c r="J24" s="171"/>
      <c r="K24" s="138" t="s">
        <v>14</v>
      </c>
      <c r="L24" s="138" t="s">
        <v>14</v>
      </c>
      <c r="M24" s="171" t="s">
        <v>14</v>
      </c>
      <c r="N24" s="171"/>
      <c r="O24" s="171"/>
      <c r="P24" s="171"/>
      <c r="Q24" s="171"/>
    </row>
    <row r="25" spans="2:17" ht="20.25" customHeight="1">
      <c r="B25" s="100"/>
      <c r="C25" s="100"/>
      <c r="D25" s="174" t="s">
        <v>19</v>
      </c>
      <c r="E25" s="174"/>
      <c r="F25" s="173" t="s">
        <v>20</v>
      </c>
      <c r="G25" s="173"/>
      <c r="H25" s="173"/>
      <c r="I25" s="171" t="s">
        <v>320</v>
      </c>
      <c r="J25" s="171"/>
      <c r="K25" s="138" t="s">
        <v>14</v>
      </c>
      <c r="L25" s="138" t="s">
        <v>363</v>
      </c>
      <c r="M25" s="171" t="s">
        <v>365</v>
      </c>
      <c r="N25" s="171"/>
      <c r="O25" s="171"/>
      <c r="P25" s="171"/>
      <c r="Q25" s="171"/>
    </row>
    <row r="26" spans="2:17" ht="18.75" customHeight="1">
      <c r="B26" s="137" t="s">
        <v>32</v>
      </c>
      <c r="C26" s="100"/>
      <c r="D26" s="172"/>
      <c r="E26" s="172"/>
      <c r="F26" s="173" t="s">
        <v>33</v>
      </c>
      <c r="G26" s="173"/>
      <c r="H26" s="173"/>
      <c r="I26" s="171" t="s">
        <v>366</v>
      </c>
      <c r="J26" s="171"/>
      <c r="K26" s="138" t="s">
        <v>14</v>
      </c>
      <c r="L26" s="138" t="s">
        <v>367</v>
      </c>
      <c r="M26" s="171" t="s">
        <v>368</v>
      </c>
      <c r="N26" s="171"/>
      <c r="O26" s="171"/>
      <c r="P26" s="171"/>
      <c r="Q26" s="171"/>
    </row>
    <row r="27" spans="2:17" ht="28.5" customHeight="1">
      <c r="B27" s="29"/>
      <c r="C27" s="100"/>
      <c r="D27" s="172"/>
      <c r="E27" s="172"/>
      <c r="F27" s="173" t="s">
        <v>12</v>
      </c>
      <c r="G27" s="173"/>
      <c r="H27" s="173"/>
      <c r="I27" s="171" t="s">
        <v>14</v>
      </c>
      <c r="J27" s="171"/>
      <c r="K27" s="138" t="s">
        <v>14</v>
      </c>
      <c r="L27" s="138" t="s">
        <v>14</v>
      </c>
      <c r="M27" s="171" t="s">
        <v>14</v>
      </c>
      <c r="N27" s="171"/>
      <c r="O27" s="171"/>
      <c r="P27" s="171"/>
      <c r="Q27" s="171"/>
    </row>
    <row r="28" spans="2:17" ht="29.25" customHeight="1">
      <c r="B28" s="100"/>
      <c r="C28" s="137" t="s">
        <v>167</v>
      </c>
      <c r="D28" s="172"/>
      <c r="E28" s="172"/>
      <c r="F28" s="173" t="s">
        <v>34</v>
      </c>
      <c r="G28" s="173"/>
      <c r="H28" s="173"/>
      <c r="I28" s="171" t="s">
        <v>369</v>
      </c>
      <c r="J28" s="171"/>
      <c r="K28" s="138" t="s">
        <v>14</v>
      </c>
      <c r="L28" s="138" t="s">
        <v>367</v>
      </c>
      <c r="M28" s="171" t="s">
        <v>370</v>
      </c>
      <c r="N28" s="171"/>
      <c r="O28" s="171"/>
      <c r="P28" s="171"/>
      <c r="Q28" s="171"/>
    </row>
    <row r="29" spans="2:17" ht="27.75" customHeight="1">
      <c r="B29" s="100"/>
      <c r="C29" s="29"/>
      <c r="D29" s="172"/>
      <c r="E29" s="172"/>
      <c r="F29" s="173" t="s">
        <v>12</v>
      </c>
      <c r="G29" s="173"/>
      <c r="H29" s="173"/>
      <c r="I29" s="171" t="s">
        <v>14</v>
      </c>
      <c r="J29" s="171"/>
      <c r="K29" s="138" t="s">
        <v>14</v>
      </c>
      <c r="L29" s="138" t="s">
        <v>14</v>
      </c>
      <c r="M29" s="171" t="s">
        <v>14</v>
      </c>
      <c r="N29" s="171"/>
      <c r="O29" s="171"/>
      <c r="P29" s="171"/>
      <c r="Q29" s="171"/>
    </row>
    <row r="30" spans="2:17" ht="19.5" customHeight="1">
      <c r="B30" s="100"/>
      <c r="C30" s="100"/>
      <c r="D30" s="174" t="s">
        <v>19</v>
      </c>
      <c r="E30" s="174"/>
      <c r="F30" s="173" t="s">
        <v>20</v>
      </c>
      <c r="G30" s="173"/>
      <c r="H30" s="173"/>
      <c r="I30" s="171" t="s">
        <v>14</v>
      </c>
      <c r="J30" s="171"/>
      <c r="K30" s="138" t="s">
        <v>14</v>
      </c>
      <c r="L30" s="138" t="s">
        <v>367</v>
      </c>
      <c r="M30" s="171" t="s">
        <v>367</v>
      </c>
      <c r="N30" s="171"/>
      <c r="O30" s="171"/>
      <c r="P30" s="171"/>
      <c r="Q30" s="171"/>
    </row>
    <row r="31" spans="2:17" ht="20.25" customHeight="1">
      <c r="B31" s="137" t="s">
        <v>35</v>
      </c>
      <c r="C31" s="100"/>
      <c r="D31" s="172"/>
      <c r="E31" s="172"/>
      <c r="F31" s="173" t="s">
        <v>36</v>
      </c>
      <c r="G31" s="173"/>
      <c r="H31" s="173"/>
      <c r="I31" s="171" t="s">
        <v>321</v>
      </c>
      <c r="J31" s="171"/>
      <c r="K31" s="138" t="s">
        <v>14</v>
      </c>
      <c r="L31" s="138" t="s">
        <v>371</v>
      </c>
      <c r="M31" s="171" t="s">
        <v>372</v>
      </c>
      <c r="N31" s="171"/>
      <c r="O31" s="171"/>
      <c r="P31" s="171"/>
      <c r="Q31" s="171"/>
    </row>
    <row r="32" spans="2:17" ht="29.25" customHeight="1">
      <c r="B32" s="29"/>
      <c r="C32" s="100"/>
      <c r="D32" s="172"/>
      <c r="E32" s="172"/>
      <c r="F32" s="173" t="s">
        <v>12</v>
      </c>
      <c r="G32" s="173"/>
      <c r="H32" s="173"/>
      <c r="I32" s="171" t="s">
        <v>14</v>
      </c>
      <c r="J32" s="171"/>
      <c r="K32" s="138" t="s">
        <v>14</v>
      </c>
      <c r="L32" s="138" t="s">
        <v>14</v>
      </c>
      <c r="M32" s="171" t="s">
        <v>14</v>
      </c>
      <c r="N32" s="171"/>
      <c r="O32" s="171"/>
      <c r="P32" s="171"/>
      <c r="Q32" s="171"/>
    </row>
    <row r="33" spans="2:17" ht="20.25" customHeight="1">
      <c r="B33" s="100"/>
      <c r="C33" s="137" t="s">
        <v>37</v>
      </c>
      <c r="D33" s="172"/>
      <c r="E33" s="172"/>
      <c r="F33" s="173" t="s">
        <v>38</v>
      </c>
      <c r="G33" s="173"/>
      <c r="H33" s="173"/>
      <c r="I33" s="171" t="s">
        <v>321</v>
      </c>
      <c r="J33" s="171"/>
      <c r="K33" s="138" t="s">
        <v>14</v>
      </c>
      <c r="L33" s="138" t="s">
        <v>371</v>
      </c>
      <c r="M33" s="171" t="s">
        <v>372</v>
      </c>
      <c r="N33" s="171"/>
      <c r="O33" s="171"/>
      <c r="P33" s="171"/>
      <c r="Q33" s="171"/>
    </row>
    <row r="34" spans="2:17" ht="29.25" customHeight="1">
      <c r="B34" s="100"/>
      <c r="C34" s="29"/>
      <c r="D34" s="172"/>
      <c r="E34" s="172"/>
      <c r="F34" s="173" t="s">
        <v>12</v>
      </c>
      <c r="G34" s="173"/>
      <c r="H34" s="173"/>
      <c r="I34" s="171" t="s">
        <v>14</v>
      </c>
      <c r="J34" s="171"/>
      <c r="K34" s="138" t="s">
        <v>14</v>
      </c>
      <c r="L34" s="138" t="s">
        <v>14</v>
      </c>
      <c r="M34" s="171" t="s">
        <v>14</v>
      </c>
      <c r="N34" s="171"/>
      <c r="O34" s="171"/>
      <c r="P34" s="171"/>
      <c r="Q34" s="171"/>
    </row>
    <row r="35" spans="2:17" ht="21" customHeight="1">
      <c r="B35" s="100"/>
      <c r="C35" s="100"/>
      <c r="D35" s="174" t="s">
        <v>19</v>
      </c>
      <c r="E35" s="174"/>
      <c r="F35" s="173" t="s">
        <v>20</v>
      </c>
      <c r="G35" s="173"/>
      <c r="H35" s="173"/>
      <c r="I35" s="171" t="s">
        <v>322</v>
      </c>
      <c r="J35" s="171"/>
      <c r="K35" s="138" t="s">
        <v>14</v>
      </c>
      <c r="L35" s="138" t="s">
        <v>371</v>
      </c>
      <c r="M35" s="171" t="s">
        <v>373</v>
      </c>
      <c r="N35" s="171"/>
      <c r="O35" s="171"/>
      <c r="P35" s="171"/>
      <c r="Q35" s="171"/>
    </row>
    <row r="36" spans="2:17" ht="18.75" customHeight="1">
      <c r="B36" s="137" t="s">
        <v>153</v>
      </c>
      <c r="C36" s="100"/>
      <c r="D36" s="172"/>
      <c r="E36" s="172"/>
      <c r="F36" s="173" t="s">
        <v>154</v>
      </c>
      <c r="G36" s="173"/>
      <c r="H36" s="173"/>
      <c r="I36" s="171" t="s">
        <v>374</v>
      </c>
      <c r="J36" s="171"/>
      <c r="K36" s="138" t="s">
        <v>14</v>
      </c>
      <c r="L36" s="138" t="s">
        <v>375</v>
      </c>
      <c r="M36" s="171" t="s">
        <v>376</v>
      </c>
      <c r="N36" s="171"/>
      <c r="O36" s="171"/>
      <c r="P36" s="171"/>
      <c r="Q36" s="171"/>
    </row>
    <row r="37" spans="2:17" ht="29.25" customHeight="1">
      <c r="B37" s="29"/>
      <c r="C37" s="100"/>
      <c r="D37" s="172"/>
      <c r="E37" s="172"/>
      <c r="F37" s="173" t="s">
        <v>12</v>
      </c>
      <c r="G37" s="173"/>
      <c r="H37" s="173"/>
      <c r="I37" s="171" t="s">
        <v>14</v>
      </c>
      <c r="J37" s="171"/>
      <c r="K37" s="138" t="s">
        <v>14</v>
      </c>
      <c r="L37" s="138" t="s">
        <v>14</v>
      </c>
      <c r="M37" s="171" t="s">
        <v>14</v>
      </c>
      <c r="N37" s="171"/>
      <c r="O37" s="171"/>
      <c r="P37" s="171"/>
      <c r="Q37" s="171"/>
    </row>
    <row r="38" spans="2:17" ht="21" customHeight="1">
      <c r="B38" s="100"/>
      <c r="C38" s="137" t="s">
        <v>155</v>
      </c>
      <c r="D38" s="172"/>
      <c r="E38" s="172"/>
      <c r="F38" s="173" t="s">
        <v>156</v>
      </c>
      <c r="G38" s="173"/>
      <c r="H38" s="173"/>
      <c r="I38" s="171" t="s">
        <v>377</v>
      </c>
      <c r="J38" s="171"/>
      <c r="K38" s="138" t="s">
        <v>14</v>
      </c>
      <c r="L38" s="138" t="s">
        <v>375</v>
      </c>
      <c r="M38" s="171" t="s">
        <v>378</v>
      </c>
      <c r="N38" s="171"/>
      <c r="O38" s="171"/>
      <c r="P38" s="171"/>
      <c r="Q38" s="171"/>
    </row>
    <row r="39" spans="2:17" ht="30" customHeight="1">
      <c r="B39" s="100"/>
      <c r="C39" s="29"/>
      <c r="D39" s="172"/>
      <c r="E39" s="172"/>
      <c r="F39" s="173" t="s">
        <v>12</v>
      </c>
      <c r="G39" s="173"/>
      <c r="H39" s="173"/>
      <c r="I39" s="171" t="s">
        <v>14</v>
      </c>
      <c r="J39" s="171"/>
      <c r="K39" s="138" t="s">
        <v>14</v>
      </c>
      <c r="L39" s="138" t="s">
        <v>14</v>
      </c>
      <c r="M39" s="171" t="s">
        <v>14</v>
      </c>
      <c r="N39" s="171"/>
      <c r="O39" s="171"/>
      <c r="P39" s="171"/>
      <c r="Q39" s="171"/>
    </row>
    <row r="40" spans="2:17" ht="22.5" customHeight="1">
      <c r="B40" s="100"/>
      <c r="C40" s="100"/>
      <c r="D40" s="174" t="s">
        <v>379</v>
      </c>
      <c r="E40" s="174"/>
      <c r="F40" s="173" t="s">
        <v>380</v>
      </c>
      <c r="G40" s="173"/>
      <c r="H40" s="173"/>
      <c r="I40" s="171" t="s">
        <v>14</v>
      </c>
      <c r="J40" s="171"/>
      <c r="K40" s="138" t="s">
        <v>14</v>
      </c>
      <c r="L40" s="138" t="s">
        <v>375</v>
      </c>
      <c r="M40" s="171" t="s">
        <v>375</v>
      </c>
      <c r="N40" s="171"/>
      <c r="O40" s="171"/>
      <c r="P40" s="171"/>
      <c r="Q40" s="171"/>
    </row>
    <row r="41" spans="2:17" ht="20.25" customHeight="1">
      <c r="B41" s="180" t="s">
        <v>10</v>
      </c>
      <c r="C41" s="180"/>
      <c r="D41" s="180"/>
      <c r="E41" s="180"/>
      <c r="F41" s="180"/>
      <c r="G41" s="180"/>
      <c r="H41" s="139" t="s">
        <v>39</v>
      </c>
      <c r="I41" s="181" t="s">
        <v>323</v>
      </c>
      <c r="J41" s="181"/>
      <c r="K41" s="130" t="s">
        <v>14</v>
      </c>
      <c r="L41" s="130" t="s">
        <v>381</v>
      </c>
      <c r="M41" s="181" t="s">
        <v>382</v>
      </c>
      <c r="N41" s="181"/>
      <c r="O41" s="181"/>
      <c r="P41" s="181"/>
      <c r="Q41" s="181"/>
    </row>
    <row r="42" spans="2:17" ht="29.25" customHeight="1">
      <c r="B42" s="182"/>
      <c r="C42" s="182"/>
      <c r="D42" s="182"/>
      <c r="E42" s="182"/>
      <c r="F42" s="183" t="s">
        <v>12</v>
      </c>
      <c r="G42" s="183"/>
      <c r="H42" s="183"/>
      <c r="I42" s="184" t="s">
        <v>324</v>
      </c>
      <c r="J42" s="184"/>
      <c r="K42" s="140" t="s">
        <v>14</v>
      </c>
      <c r="L42" s="140" t="s">
        <v>14</v>
      </c>
      <c r="M42" s="184" t="s">
        <v>324</v>
      </c>
      <c r="N42" s="184"/>
      <c r="O42" s="184"/>
      <c r="P42" s="184"/>
      <c r="Q42" s="184"/>
    </row>
    <row r="43" spans="2:17" ht="18.75" customHeight="1">
      <c r="B43" s="179" t="s">
        <v>40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2:17" ht="18" customHeight="1">
      <c r="B44" s="180" t="s">
        <v>40</v>
      </c>
      <c r="C44" s="180"/>
      <c r="D44" s="180"/>
      <c r="E44" s="180"/>
      <c r="F44" s="180"/>
      <c r="G44" s="180"/>
      <c r="H44" s="139" t="s">
        <v>39</v>
      </c>
      <c r="I44" s="181" t="s">
        <v>268</v>
      </c>
      <c r="J44" s="181"/>
      <c r="K44" s="130" t="s">
        <v>14</v>
      </c>
      <c r="L44" s="130" t="s">
        <v>14</v>
      </c>
      <c r="M44" s="181" t="s">
        <v>268</v>
      </c>
      <c r="N44" s="181"/>
      <c r="O44" s="181"/>
      <c r="P44" s="181"/>
      <c r="Q44" s="181"/>
    </row>
    <row r="45" spans="2:17" ht="27" customHeight="1">
      <c r="B45" s="182"/>
      <c r="C45" s="182"/>
      <c r="D45" s="182"/>
      <c r="E45" s="182"/>
      <c r="F45" s="183" t="s">
        <v>12</v>
      </c>
      <c r="G45" s="183"/>
      <c r="H45" s="183"/>
      <c r="I45" s="184" t="s">
        <v>268</v>
      </c>
      <c r="J45" s="184"/>
      <c r="K45" s="140" t="s">
        <v>14</v>
      </c>
      <c r="L45" s="140" t="s">
        <v>14</v>
      </c>
      <c r="M45" s="184" t="s">
        <v>268</v>
      </c>
      <c r="N45" s="184"/>
      <c r="O45" s="184"/>
      <c r="P45" s="184"/>
      <c r="Q45" s="184"/>
    </row>
    <row r="46" spans="2:17" ht="19.5" customHeight="1">
      <c r="B46" s="179" t="s">
        <v>41</v>
      </c>
      <c r="C46" s="179"/>
      <c r="D46" s="179"/>
      <c r="E46" s="179"/>
      <c r="F46" s="179"/>
      <c r="G46" s="179"/>
      <c r="H46" s="179"/>
      <c r="I46" s="181" t="s">
        <v>325</v>
      </c>
      <c r="J46" s="181"/>
      <c r="K46" s="130" t="s">
        <v>14</v>
      </c>
      <c r="L46" s="130" t="s">
        <v>381</v>
      </c>
      <c r="M46" s="181" t="s">
        <v>383</v>
      </c>
      <c r="N46" s="181"/>
      <c r="O46" s="181"/>
      <c r="P46" s="181"/>
      <c r="Q46" s="181"/>
    </row>
    <row r="47" spans="2:17" ht="35.25" customHeight="1">
      <c r="B47" s="179"/>
      <c r="C47" s="179"/>
      <c r="D47" s="179"/>
      <c r="E47" s="179"/>
      <c r="F47" s="187" t="s">
        <v>12</v>
      </c>
      <c r="G47" s="187"/>
      <c r="H47" s="187"/>
      <c r="I47" s="188" t="s">
        <v>326</v>
      </c>
      <c r="J47" s="188"/>
      <c r="K47" s="141" t="s">
        <v>14</v>
      </c>
      <c r="L47" s="141" t="s">
        <v>14</v>
      </c>
      <c r="M47" s="188" t="s">
        <v>326</v>
      </c>
      <c r="N47" s="188"/>
      <c r="O47" s="188"/>
      <c r="P47" s="188"/>
      <c r="Q47" s="188"/>
    </row>
    <row r="48" spans="2:17" ht="21.75" customHeight="1">
      <c r="B48" s="185" t="s">
        <v>146</v>
      </c>
      <c r="C48" s="185"/>
      <c r="D48" s="185"/>
      <c r="E48" s="185"/>
      <c r="F48" s="185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</row>
  </sheetData>
  <sheetProtection/>
  <mergeCells count="168">
    <mergeCell ref="B48:F48"/>
    <mergeCell ref="G48:Q48"/>
    <mergeCell ref="B46:H46"/>
    <mergeCell ref="I46:J46"/>
    <mergeCell ref="M46:Q46"/>
    <mergeCell ref="B47:E47"/>
    <mergeCell ref="F47:H47"/>
    <mergeCell ref="I47:J47"/>
    <mergeCell ref="M47:Q47"/>
    <mergeCell ref="B43:Q43"/>
    <mergeCell ref="B44:G44"/>
    <mergeCell ref="I44:J44"/>
    <mergeCell ref="M44:Q44"/>
    <mergeCell ref="B45:E45"/>
    <mergeCell ref="F45:H45"/>
    <mergeCell ref="I45:J45"/>
    <mergeCell ref="M45:Q45"/>
    <mergeCell ref="B41:G41"/>
    <mergeCell ref="I41:J41"/>
    <mergeCell ref="M41:Q41"/>
    <mergeCell ref="B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8:E38"/>
    <mergeCell ref="F38:H38"/>
    <mergeCell ref="I38:J38"/>
    <mergeCell ref="M38:Q38"/>
    <mergeCell ref="I36:J36"/>
    <mergeCell ref="M36:Q36"/>
    <mergeCell ref="F36:H36"/>
    <mergeCell ref="D35:E35"/>
    <mergeCell ref="F35:H35"/>
    <mergeCell ref="F34:H34"/>
    <mergeCell ref="M34:Q34"/>
    <mergeCell ref="I37:J37"/>
    <mergeCell ref="M37:Q37"/>
    <mergeCell ref="D36:E36"/>
    <mergeCell ref="D37:E37"/>
    <mergeCell ref="F37:H37"/>
    <mergeCell ref="I35:J35"/>
    <mergeCell ref="M35:Q35"/>
    <mergeCell ref="F31:H31"/>
    <mergeCell ref="I31:J31"/>
    <mergeCell ref="M31:Q31"/>
    <mergeCell ref="I33:J33"/>
    <mergeCell ref="M33:Q33"/>
    <mergeCell ref="I32:J32"/>
    <mergeCell ref="M32:Q32"/>
    <mergeCell ref="I34:J34"/>
    <mergeCell ref="D31:E31"/>
    <mergeCell ref="D32:E32"/>
    <mergeCell ref="F32:H32"/>
    <mergeCell ref="D33:E33"/>
    <mergeCell ref="F33:H33"/>
    <mergeCell ref="D34:E34"/>
    <mergeCell ref="D29:E29"/>
    <mergeCell ref="F29:H29"/>
    <mergeCell ref="I29:J29"/>
    <mergeCell ref="M29:Q29"/>
    <mergeCell ref="I30:J30"/>
    <mergeCell ref="M30:Q30"/>
    <mergeCell ref="D30:E30"/>
    <mergeCell ref="F30:H30"/>
    <mergeCell ref="D27:E27"/>
    <mergeCell ref="F27:H27"/>
    <mergeCell ref="I27:J27"/>
    <mergeCell ref="M27:Q27"/>
    <mergeCell ref="D28:E28"/>
    <mergeCell ref="F28:H28"/>
    <mergeCell ref="I28:J28"/>
    <mergeCell ref="M28:Q28"/>
    <mergeCell ref="D25:E25"/>
    <mergeCell ref="F25:H25"/>
    <mergeCell ref="I25:J25"/>
    <mergeCell ref="M25:Q25"/>
    <mergeCell ref="D26:E26"/>
    <mergeCell ref="F26:H26"/>
    <mergeCell ref="I26:J26"/>
    <mergeCell ref="M26:Q26"/>
    <mergeCell ref="D23:E23"/>
    <mergeCell ref="F23:H23"/>
    <mergeCell ref="I23:J23"/>
    <mergeCell ref="M23:Q23"/>
    <mergeCell ref="D24:E24"/>
    <mergeCell ref="F24:H24"/>
    <mergeCell ref="I24:J24"/>
    <mergeCell ref="M24:Q24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I15:J15"/>
    <mergeCell ref="D18:E18"/>
    <mergeCell ref="F18:H18"/>
    <mergeCell ref="D19:E19"/>
    <mergeCell ref="D20:E20"/>
    <mergeCell ref="F20:H20"/>
    <mergeCell ref="I20:J20"/>
    <mergeCell ref="M18:Q18"/>
    <mergeCell ref="F14:H14"/>
    <mergeCell ref="I17:J17"/>
    <mergeCell ref="I18:J18"/>
    <mergeCell ref="M17:Q17"/>
    <mergeCell ref="D13:E13"/>
    <mergeCell ref="F13:H13"/>
    <mergeCell ref="D14:E14"/>
    <mergeCell ref="D15:E15"/>
    <mergeCell ref="F15:H15"/>
    <mergeCell ref="F11:H11"/>
    <mergeCell ref="F9:H9"/>
    <mergeCell ref="I13:J13"/>
    <mergeCell ref="I14:J14"/>
    <mergeCell ref="M9:Q9"/>
    <mergeCell ref="M14:Q14"/>
    <mergeCell ref="D8:E8"/>
    <mergeCell ref="F8:H8"/>
    <mergeCell ref="M13:Q13"/>
    <mergeCell ref="D11:E11"/>
    <mergeCell ref="D10:E10"/>
    <mergeCell ref="D12:E12"/>
    <mergeCell ref="I10:J10"/>
    <mergeCell ref="F10:H10"/>
    <mergeCell ref="M10:Q10"/>
    <mergeCell ref="M8:Q8"/>
    <mergeCell ref="K1:P1"/>
    <mergeCell ref="A2:P2"/>
    <mergeCell ref="I8:J8"/>
    <mergeCell ref="D5:E5"/>
    <mergeCell ref="M5:Q5"/>
    <mergeCell ref="I9:J9"/>
    <mergeCell ref="D9:E9"/>
    <mergeCell ref="O3:P3"/>
    <mergeCell ref="B7:Q7"/>
    <mergeCell ref="D6:E6"/>
    <mergeCell ref="F5:H5"/>
    <mergeCell ref="M12:Q12"/>
    <mergeCell ref="I11:J11"/>
    <mergeCell ref="I5:J5"/>
    <mergeCell ref="I6:J6"/>
    <mergeCell ref="F6:H6"/>
    <mergeCell ref="I12:J12"/>
    <mergeCell ref="F12:H12"/>
    <mergeCell ref="M11:Q11"/>
    <mergeCell ref="M6:Q6"/>
    <mergeCell ref="M15:Q15"/>
    <mergeCell ref="D16:E16"/>
    <mergeCell ref="F16:H16"/>
    <mergeCell ref="D17:E17"/>
    <mergeCell ref="M19:Q19"/>
    <mergeCell ref="I19:J19"/>
    <mergeCell ref="F17:H17"/>
    <mergeCell ref="F19:H19"/>
    <mergeCell ref="I16:J16"/>
    <mergeCell ref="M16:Q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3"/>
  <sheetViews>
    <sheetView showGridLines="0" zoomScalePageLayoutView="0" workbookViewId="0" topLeftCell="A1">
      <selection activeCell="AB6" sqref="AB6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92" t="s">
        <v>399</v>
      </c>
      <c r="O1" s="192"/>
      <c r="P1" s="192"/>
      <c r="Q1" s="192"/>
      <c r="R1" s="192"/>
      <c r="S1" s="192"/>
      <c r="T1" s="192"/>
      <c r="U1" s="136"/>
      <c r="V1" s="136"/>
      <c r="W1" s="135"/>
    </row>
    <row r="2" spans="1:23" ht="21.75" customHeight="1">
      <c r="A2" s="193" t="s">
        <v>219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35"/>
    </row>
    <row r="3" ht="7.5" customHeight="1"/>
    <row r="5" spans="1:23" ht="12.75" customHeight="1">
      <c r="A5" s="191" t="s">
        <v>1</v>
      </c>
      <c r="B5" s="191" t="s">
        <v>2</v>
      </c>
      <c r="C5" s="191" t="s">
        <v>317</v>
      </c>
      <c r="D5" s="191" t="s">
        <v>4</v>
      </c>
      <c r="E5" s="191"/>
      <c r="F5" s="191"/>
      <c r="G5" s="191"/>
      <c r="H5" s="191" t="s">
        <v>55</v>
      </c>
      <c r="I5" s="191" t="s">
        <v>182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</row>
    <row r="6" spans="1:23" ht="12.75" customHeight="1">
      <c r="A6" s="191"/>
      <c r="B6" s="191"/>
      <c r="C6" s="191"/>
      <c r="D6" s="191"/>
      <c r="E6" s="191"/>
      <c r="F6" s="191"/>
      <c r="G6" s="191"/>
      <c r="H6" s="191"/>
      <c r="I6" s="191" t="s">
        <v>65</v>
      </c>
      <c r="J6" s="191" t="s">
        <v>51</v>
      </c>
      <c r="K6" s="191"/>
      <c r="L6" s="191"/>
      <c r="M6" s="191"/>
      <c r="N6" s="191"/>
      <c r="O6" s="191"/>
      <c r="P6" s="191"/>
      <c r="Q6" s="191"/>
      <c r="R6" s="191" t="s">
        <v>54</v>
      </c>
      <c r="S6" s="191" t="s">
        <v>51</v>
      </c>
      <c r="T6" s="191"/>
      <c r="U6" s="191"/>
      <c r="V6" s="191"/>
      <c r="W6" s="191"/>
    </row>
    <row r="7" spans="1:23" ht="12.75" customHeight="1">
      <c r="A7" s="191"/>
      <c r="B7" s="191"/>
      <c r="C7" s="191"/>
      <c r="D7" s="191"/>
      <c r="E7" s="191"/>
      <c r="F7" s="191"/>
      <c r="G7" s="191"/>
      <c r="H7" s="191"/>
      <c r="I7" s="191"/>
      <c r="J7" s="191" t="s">
        <v>316</v>
      </c>
      <c r="K7" s="191" t="s">
        <v>51</v>
      </c>
      <c r="L7" s="191"/>
      <c r="M7" s="191" t="s">
        <v>50</v>
      </c>
      <c r="N7" s="191" t="s">
        <v>49</v>
      </c>
      <c r="O7" s="191" t="s">
        <v>48</v>
      </c>
      <c r="P7" s="191" t="s">
        <v>269</v>
      </c>
      <c r="Q7" s="191" t="s">
        <v>183</v>
      </c>
      <c r="R7" s="191"/>
      <c r="S7" s="191" t="s">
        <v>53</v>
      </c>
      <c r="T7" s="191" t="s">
        <v>52</v>
      </c>
      <c r="U7" s="191"/>
      <c r="V7" s="191" t="s">
        <v>59</v>
      </c>
      <c r="W7" s="191" t="s">
        <v>184</v>
      </c>
    </row>
    <row r="8" spans="1:23" ht="61.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51" t="s">
        <v>46</v>
      </c>
      <c r="L8" s="151" t="s">
        <v>315</v>
      </c>
      <c r="M8" s="191"/>
      <c r="N8" s="191"/>
      <c r="O8" s="191"/>
      <c r="P8" s="191"/>
      <c r="Q8" s="191"/>
      <c r="R8" s="191"/>
      <c r="S8" s="191"/>
      <c r="T8" s="191" t="s">
        <v>47</v>
      </c>
      <c r="U8" s="191"/>
      <c r="V8" s="191"/>
      <c r="W8" s="191"/>
    </row>
    <row r="9" spans="1:23" ht="12.75">
      <c r="A9" s="151" t="s">
        <v>5</v>
      </c>
      <c r="B9" s="151" t="s">
        <v>6</v>
      </c>
      <c r="C9" s="151" t="s">
        <v>7</v>
      </c>
      <c r="D9" s="191" t="s">
        <v>8</v>
      </c>
      <c r="E9" s="191"/>
      <c r="F9" s="191"/>
      <c r="G9" s="191"/>
      <c r="H9" s="151" t="s">
        <v>9</v>
      </c>
      <c r="I9" s="151" t="s">
        <v>295</v>
      </c>
      <c r="J9" s="151" t="s">
        <v>294</v>
      </c>
      <c r="K9" s="151" t="s">
        <v>293</v>
      </c>
      <c r="L9" s="151" t="s">
        <v>314</v>
      </c>
      <c r="M9" s="151" t="s">
        <v>313</v>
      </c>
      <c r="N9" s="151" t="s">
        <v>312</v>
      </c>
      <c r="O9" s="151" t="s">
        <v>311</v>
      </c>
      <c r="P9" s="151" t="s">
        <v>310</v>
      </c>
      <c r="Q9" s="151" t="s">
        <v>309</v>
      </c>
      <c r="R9" s="151" t="s">
        <v>308</v>
      </c>
      <c r="S9" s="151" t="s">
        <v>307</v>
      </c>
      <c r="T9" s="191" t="s">
        <v>306</v>
      </c>
      <c r="U9" s="191"/>
      <c r="V9" s="151" t="s">
        <v>305</v>
      </c>
      <c r="W9" s="151" t="s">
        <v>304</v>
      </c>
    </row>
    <row r="10" spans="1:23" ht="12.75" customHeight="1">
      <c r="A10" s="191" t="s">
        <v>15</v>
      </c>
      <c r="B10" s="191" t="s">
        <v>185</v>
      </c>
      <c r="C10" s="191" t="s">
        <v>185</v>
      </c>
      <c r="D10" s="189" t="s">
        <v>16</v>
      </c>
      <c r="E10" s="189"/>
      <c r="F10" s="189" t="s">
        <v>303</v>
      </c>
      <c r="G10" s="189"/>
      <c r="H10" s="150">
        <v>6145685</v>
      </c>
      <c r="I10" s="150">
        <v>4794009</v>
      </c>
      <c r="J10" s="150">
        <v>4620839</v>
      </c>
      <c r="K10" s="150">
        <v>1661324</v>
      </c>
      <c r="L10" s="150">
        <v>2959515</v>
      </c>
      <c r="M10" s="150">
        <v>143170</v>
      </c>
      <c r="N10" s="150">
        <v>30000</v>
      </c>
      <c r="O10" s="150">
        <v>0</v>
      </c>
      <c r="P10" s="150">
        <v>0</v>
      </c>
      <c r="Q10" s="150">
        <v>0</v>
      </c>
      <c r="R10" s="150">
        <v>1351676</v>
      </c>
      <c r="S10" s="150">
        <v>1351676</v>
      </c>
      <c r="T10" s="190">
        <v>0</v>
      </c>
      <c r="U10" s="190"/>
      <c r="V10" s="150">
        <v>0</v>
      </c>
      <c r="W10" s="150">
        <v>0</v>
      </c>
    </row>
    <row r="11" spans="1:23" ht="12.75" customHeight="1">
      <c r="A11" s="191"/>
      <c r="B11" s="191"/>
      <c r="C11" s="191"/>
      <c r="D11" s="189"/>
      <c r="E11" s="189"/>
      <c r="F11" s="189" t="s">
        <v>302</v>
      </c>
      <c r="G11" s="189"/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90">
        <v>0</v>
      </c>
      <c r="U11" s="190"/>
      <c r="V11" s="150">
        <v>0</v>
      </c>
      <c r="W11" s="150">
        <v>0</v>
      </c>
    </row>
    <row r="12" spans="1:23" ht="12.75" customHeight="1">
      <c r="A12" s="191"/>
      <c r="B12" s="191"/>
      <c r="C12" s="191"/>
      <c r="D12" s="189"/>
      <c r="E12" s="189"/>
      <c r="F12" s="189" t="s">
        <v>301</v>
      </c>
      <c r="G12" s="189"/>
      <c r="H12" s="150">
        <v>72000</v>
      </c>
      <c r="I12" s="150">
        <v>72000</v>
      </c>
      <c r="J12" s="150">
        <v>72000</v>
      </c>
      <c r="K12" s="150">
        <v>0</v>
      </c>
      <c r="L12" s="150">
        <v>72000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90">
        <v>0</v>
      </c>
      <c r="U12" s="190"/>
      <c r="V12" s="150">
        <v>0</v>
      </c>
      <c r="W12" s="150">
        <v>0</v>
      </c>
    </row>
    <row r="13" spans="1:23" ht="12.75" customHeight="1">
      <c r="A13" s="191"/>
      <c r="B13" s="191"/>
      <c r="C13" s="191"/>
      <c r="D13" s="189"/>
      <c r="E13" s="189"/>
      <c r="F13" s="189" t="s">
        <v>300</v>
      </c>
      <c r="G13" s="189"/>
      <c r="H13" s="150">
        <v>6217685</v>
      </c>
      <c r="I13" s="150">
        <v>4866009</v>
      </c>
      <c r="J13" s="150">
        <v>4692839</v>
      </c>
      <c r="K13" s="150">
        <v>1661324</v>
      </c>
      <c r="L13" s="150">
        <v>3031515</v>
      </c>
      <c r="M13" s="150">
        <v>143170</v>
      </c>
      <c r="N13" s="150">
        <v>30000</v>
      </c>
      <c r="O13" s="150">
        <v>0</v>
      </c>
      <c r="P13" s="150">
        <v>0</v>
      </c>
      <c r="Q13" s="150">
        <v>0</v>
      </c>
      <c r="R13" s="150">
        <v>1351676</v>
      </c>
      <c r="S13" s="150">
        <v>1351676</v>
      </c>
      <c r="T13" s="190">
        <v>0</v>
      </c>
      <c r="U13" s="190"/>
      <c r="V13" s="150">
        <v>0</v>
      </c>
      <c r="W13" s="150">
        <v>0</v>
      </c>
    </row>
    <row r="14" spans="1:23" ht="12.75" customHeight="1">
      <c r="A14" s="191" t="s">
        <v>185</v>
      </c>
      <c r="B14" s="191" t="s">
        <v>17</v>
      </c>
      <c r="C14" s="191" t="s">
        <v>185</v>
      </c>
      <c r="D14" s="189" t="s">
        <v>18</v>
      </c>
      <c r="E14" s="189"/>
      <c r="F14" s="189" t="s">
        <v>303</v>
      </c>
      <c r="G14" s="189"/>
      <c r="H14" s="150">
        <v>5676308</v>
      </c>
      <c r="I14" s="150">
        <v>4324632</v>
      </c>
      <c r="J14" s="150">
        <v>4294632</v>
      </c>
      <c r="K14" s="150">
        <v>1660117</v>
      </c>
      <c r="L14" s="150">
        <v>2634515</v>
      </c>
      <c r="M14" s="150">
        <v>0</v>
      </c>
      <c r="N14" s="150">
        <v>30000</v>
      </c>
      <c r="O14" s="150">
        <v>0</v>
      </c>
      <c r="P14" s="150">
        <v>0</v>
      </c>
      <c r="Q14" s="150">
        <v>0</v>
      </c>
      <c r="R14" s="150">
        <v>1351676</v>
      </c>
      <c r="S14" s="150">
        <v>1351676</v>
      </c>
      <c r="T14" s="190">
        <v>0</v>
      </c>
      <c r="U14" s="190"/>
      <c r="V14" s="150">
        <v>0</v>
      </c>
      <c r="W14" s="150">
        <v>0</v>
      </c>
    </row>
    <row r="15" spans="1:23" ht="12.75" customHeight="1">
      <c r="A15" s="191"/>
      <c r="B15" s="191"/>
      <c r="C15" s="191"/>
      <c r="D15" s="189"/>
      <c r="E15" s="189"/>
      <c r="F15" s="189" t="s">
        <v>302</v>
      </c>
      <c r="G15" s="189"/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90">
        <v>0</v>
      </c>
      <c r="U15" s="190"/>
      <c r="V15" s="150">
        <v>0</v>
      </c>
      <c r="W15" s="150">
        <v>0</v>
      </c>
    </row>
    <row r="16" spans="1:23" ht="12.75" customHeight="1">
      <c r="A16" s="191"/>
      <c r="B16" s="191"/>
      <c r="C16" s="191"/>
      <c r="D16" s="189"/>
      <c r="E16" s="189"/>
      <c r="F16" s="189" t="s">
        <v>301</v>
      </c>
      <c r="G16" s="189"/>
      <c r="H16" s="150">
        <v>72000</v>
      </c>
      <c r="I16" s="150">
        <v>72000</v>
      </c>
      <c r="J16" s="150">
        <v>72000</v>
      </c>
      <c r="K16" s="150">
        <v>0</v>
      </c>
      <c r="L16" s="150">
        <v>72000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90">
        <v>0</v>
      </c>
      <c r="U16" s="190"/>
      <c r="V16" s="150">
        <v>0</v>
      </c>
      <c r="W16" s="150">
        <v>0</v>
      </c>
    </row>
    <row r="17" spans="1:23" ht="12.75" customHeight="1">
      <c r="A17" s="191"/>
      <c r="B17" s="191"/>
      <c r="C17" s="191"/>
      <c r="D17" s="189"/>
      <c r="E17" s="189"/>
      <c r="F17" s="189" t="s">
        <v>300</v>
      </c>
      <c r="G17" s="189"/>
      <c r="H17" s="150">
        <v>5748308</v>
      </c>
      <c r="I17" s="150">
        <v>4396632</v>
      </c>
      <c r="J17" s="150">
        <v>4366632</v>
      </c>
      <c r="K17" s="150">
        <v>1660117</v>
      </c>
      <c r="L17" s="150">
        <v>2706515</v>
      </c>
      <c r="M17" s="150">
        <v>0</v>
      </c>
      <c r="N17" s="150">
        <v>30000</v>
      </c>
      <c r="O17" s="150">
        <v>0</v>
      </c>
      <c r="P17" s="150">
        <v>0</v>
      </c>
      <c r="Q17" s="150">
        <v>0</v>
      </c>
      <c r="R17" s="150">
        <v>1351676</v>
      </c>
      <c r="S17" s="150">
        <v>1351676</v>
      </c>
      <c r="T17" s="190">
        <v>0</v>
      </c>
      <c r="U17" s="190"/>
      <c r="V17" s="150">
        <v>0</v>
      </c>
      <c r="W17" s="150">
        <v>0</v>
      </c>
    </row>
    <row r="18" spans="1:23" ht="12.75" customHeight="1">
      <c r="A18" s="191" t="s">
        <v>21</v>
      </c>
      <c r="B18" s="191" t="s">
        <v>185</v>
      </c>
      <c r="C18" s="191" t="s">
        <v>185</v>
      </c>
      <c r="D18" s="189" t="s">
        <v>22</v>
      </c>
      <c r="E18" s="189"/>
      <c r="F18" s="189" t="s">
        <v>303</v>
      </c>
      <c r="G18" s="189"/>
      <c r="H18" s="150">
        <v>720776</v>
      </c>
      <c r="I18" s="150">
        <v>497257</v>
      </c>
      <c r="J18" s="150">
        <v>497257</v>
      </c>
      <c r="K18" s="150">
        <v>39256</v>
      </c>
      <c r="L18" s="150">
        <v>458001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223519</v>
      </c>
      <c r="S18" s="150">
        <v>223519</v>
      </c>
      <c r="T18" s="190">
        <v>0</v>
      </c>
      <c r="U18" s="190"/>
      <c r="V18" s="150">
        <v>0</v>
      </c>
      <c r="W18" s="150">
        <v>0</v>
      </c>
    </row>
    <row r="19" spans="1:23" ht="12.75" customHeight="1">
      <c r="A19" s="191"/>
      <c r="B19" s="191"/>
      <c r="C19" s="191"/>
      <c r="D19" s="189"/>
      <c r="E19" s="189"/>
      <c r="F19" s="189" t="s">
        <v>302</v>
      </c>
      <c r="G19" s="189"/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90">
        <v>0</v>
      </c>
      <c r="U19" s="190"/>
      <c r="V19" s="150">
        <v>0</v>
      </c>
      <c r="W19" s="150">
        <v>0</v>
      </c>
    </row>
    <row r="20" spans="1:23" ht="12.75" customHeight="1">
      <c r="A20" s="191"/>
      <c r="B20" s="191"/>
      <c r="C20" s="191"/>
      <c r="D20" s="189"/>
      <c r="E20" s="189"/>
      <c r="F20" s="189" t="s">
        <v>301</v>
      </c>
      <c r="G20" s="189"/>
      <c r="H20" s="150">
        <v>700000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700000</v>
      </c>
      <c r="S20" s="150">
        <v>700000</v>
      </c>
      <c r="T20" s="190">
        <v>0</v>
      </c>
      <c r="U20" s="190"/>
      <c r="V20" s="150">
        <v>0</v>
      </c>
      <c r="W20" s="150">
        <v>0</v>
      </c>
    </row>
    <row r="21" spans="1:23" ht="12.75" customHeight="1">
      <c r="A21" s="191"/>
      <c r="B21" s="191"/>
      <c r="C21" s="191"/>
      <c r="D21" s="189"/>
      <c r="E21" s="189"/>
      <c r="F21" s="189" t="s">
        <v>300</v>
      </c>
      <c r="G21" s="189"/>
      <c r="H21" s="150">
        <v>1420776</v>
      </c>
      <c r="I21" s="150">
        <v>497257</v>
      </c>
      <c r="J21" s="150">
        <v>497257</v>
      </c>
      <c r="K21" s="150">
        <v>39256</v>
      </c>
      <c r="L21" s="150">
        <v>458001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923519</v>
      </c>
      <c r="S21" s="150">
        <v>923519</v>
      </c>
      <c r="T21" s="190">
        <v>0</v>
      </c>
      <c r="U21" s="190"/>
      <c r="V21" s="150">
        <v>0</v>
      </c>
      <c r="W21" s="150">
        <v>0</v>
      </c>
    </row>
    <row r="22" spans="1:23" ht="12.75" customHeight="1">
      <c r="A22" s="191" t="s">
        <v>185</v>
      </c>
      <c r="B22" s="191" t="s">
        <v>23</v>
      </c>
      <c r="C22" s="191" t="s">
        <v>185</v>
      </c>
      <c r="D22" s="189" t="s">
        <v>24</v>
      </c>
      <c r="E22" s="189"/>
      <c r="F22" s="189" t="s">
        <v>303</v>
      </c>
      <c r="G22" s="189"/>
      <c r="H22" s="150">
        <v>520776</v>
      </c>
      <c r="I22" s="150">
        <v>497257</v>
      </c>
      <c r="J22" s="150">
        <v>497257</v>
      </c>
      <c r="K22" s="150">
        <v>39256</v>
      </c>
      <c r="L22" s="150">
        <v>458001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23519</v>
      </c>
      <c r="S22" s="150">
        <v>23519</v>
      </c>
      <c r="T22" s="190">
        <v>0</v>
      </c>
      <c r="U22" s="190"/>
      <c r="V22" s="150">
        <v>0</v>
      </c>
      <c r="W22" s="150">
        <v>0</v>
      </c>
    </row>
    <row r="23" spans="1:23" ht="12.75" customHeight="1">
      <c r="A23" s="191"/>
      <c r="B23" s="191"/>
      <c r="C23" s="191"/>
      <c r="D23" s="189"/>
      <c r="E23" s="189"/>
      <c r="F23" s="189" t="s">
        <v>302</v>
      </c>
      <c r="G23" s="189"/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90">
        <v>0</v>
      </c>
      <c r="U23" s="190"/>
      <c r="V23" s="150">
        <v>0</v>
      </c>
      <c r="W23" s="150">
        <v>0</v>
      </c>
    </row>
    <row r="24" spans="1:23" ht="12.75" customHeight="1">
      <c r="A24" s="191"/>
      <c r="B24" s="191"/>
      <c r="C24" s="191"/>
      <c r="D24" s="189"/>
      <c r="E24" s="189"/>
      <c r="F24" s="189" t="s">
        <v>301</v>
      </c>
      <c r="G24" s="189"/>
      <c r="H24" s="150">
        <v>700000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700000</v>
      </c>
      <c r="S24" s="150">
        <v>700000</v>
      </c>
      <c r="T24" s="190">
        <v>0</v>
      </c>
      <c r="U24" s="190"/>
      <c r="V24" s="150">
        <v>0</v>
      </c>
      <c r="W24" s="150">
        <v>0</v>
      </c>
    </row>
    <row r="25" spans="1:23" ht="12.75" customHeight="1">
      <c r="A25" s="191"/>
      <c r="B25" s="191"/>
      <c r="C25" s="191"/>
      <c r="D25" s="189"/>
      <c r="E25" s="189"/>
      <c r="F25" s="189" t="s">
        <v>300</v>
      </c>
      <c r="G25" s="189"/>
      <c r="H25" s="150">
        <v>1220776</v>
      </c>
      <c r="I25" s="150">
        <v>497257</v>
      </c>
      <c r="J25" s="150">
        <v>497257</v>
      </c>
      <c r="K25" s="150">
        <v>39256</v>
      </c>
      <c r="L25" s="150">
        <v>458001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723519</v>
      </c>
      <c r="S25" s="150">
        <v>723519</v>
      </c>
      <c r="T25" s="190">
        <v>0</v>
      </c>
      <c r="U25" s="190"/>
      <c r="V25" s="150">
        <v>0</v>
      </c>
      <c r="W25" s="150">
        <v>0</v>
      </c>
    </row>
    <row r="26" spans="1:23" ht="12.75" customHeight="1">
      <c r="A26" s="191" t="s">
        <v>394</v>
      </c>
      <c r="B26" s="191" t="s">
        <v>185</v>
      </c>
      <c r="C26" s="191" t="s">
        <v>185</v>
      </c>
      <c r="D26" s="189" t="s">
        <v>395</v>
      </c>
      <c r="E26" s="189"/>
      <c r="F26" s="189" t="s">
        <v>303</v>
      </c>
      <c r="G26" s="189"/>
      <c r="H26" s="150">
        <v>10006125</v>
      </c>
      <c r="I26" s="150">
        <v>9781125</v>
      </c>
      <c r="J26" s="150">
        <v>9481125</v>
      </c>
      <c r="K26" s="150">
        <v>6321090</v>
      </c>
      <c r="L26" s="150">
        <v>3160035</v>
      </c>
      <c r="M26" s="150">
        <v>0</v>
      </c>
      <c r="N26" s="150">
        <v>300000</v>
      </c>
      <c r="O26" s="150">
        <v>0</v>
      </c>
      <c r="P26" s="150">
        <v>0</v>
      </c>
      <c r="Q26" s="150">
        <v>0</v>
      </c>
      <c r="R26" s="150">
        <v>225000</v>
      </c>
      <c r="S26" s="150">
        <v>225000</v>
      </c>
      <c r="T26" s="190">
        <v>0</v>
      </c>
      <c r="U26" s="190"/>
      <c r="V26" s="150">
        <v>0</v>
      </c>
      <c r="W26" s="150">
        <v>0</v>
      </c>
    </row>
    <row r="27" spans="1:23" ht="12.75" customHeight="1">
      <c r="A27" s="191"/>
      <c r="B27" s="191"/>
      <c r="C27" s="191"/>
      <c r="D27" s="189"/>
      <c r="E27" s="189"/>
      <c r="F27" s="189" t="s">
        <v>302</v>
      </c>
      <c r="G27" s="189"/>
      <c r="H27" s="150">
        <v>-12200</v>
      </c>
      <c r="I27" s="150">
        <v>-12200</v>
      </c>
      <c r="J27" s="150">
        <v>-12200</v>
      </c>
      <c r="K27" s="150">
        <v>-12200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90">
        <v>0</v>
      </c>
      <c r="U27" s="190"/>
      <c r="V27" s="150">
        <v>0</v>
      </c>
      <c r="W27" s="150">
        <v>0</v>
      </c>
    </row>
    <row r="28" spans="1:23" ht="12.75" customHeight="1">
      <c r="A28" s="191"/>
      <c r="B28" s="191"/>
      <c r="C28" s="191"/>
      <c r="D28" s="189"/>
      <c r="E28" s="189"/>
      <c r="F28" s="189" t="s">
        <v>301</v>
      </c>
      <c r="G28" s="189"/>
      <c r="H28" s="150">
        <v>12200</v>
      </c>
      <c r="I28" s="150">
        <v>12200</v>
      </c>
      <c r="J28" s="150">
        <v>11600</v>
      </c>
      <c r="K28" s="150">
        <v>0</v>
      </c>
      <c r="L28" s="150">
        <v>11600</v>
      </c>
      <c r="M28" s="150">
        <v>0</v>
      </c>
      <c r="N28" s="150">
        <v>600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90">
        <v>0</v>
      </c>
      <c r="U28" s="190"/>
      <c r="V28" s="150">
        <v>0</v>
      </c>
      <c r="W28" s="150">
        <v>0</v>
      </c>
    </row>
    <row r="29" spans="1:23" ht="12.75" customHeight="1">
      <c r="A29" s="191"/>
      <c r="B29" s="191"/>
      <c r="C29" s="191"/>
      <c r="D29" s="189"/>
      <c r="E29" s="189"/>
      <c r="F29" s="189" t="s">
        <v>300</v>
      </c>
      <c r="G29" s="189"/>
      <c r="H29" s="150">
        <v>10006125</v>
      </c>
      <c r="I29" s="150">
        <v>9781125</v>
      </c>
      <c r="J29" s="150">
        <v>9480525</v>
      </c>
      <c r="K29" s="150">
        <v>6308890</v>
      </c>
      <c r="L29" s="150">
        <v>3171635</v>
      </c>
      <c r="M29" s="150">
        <v>0</v>
      </c>
      <c r="N29" s="150">
        <v>300600</v>
      </c>
      <c r="O29" s="150">
        <v>0</v>
      </c>
      <c r="P29" s="150">
        <v>0</v>
      </c>
      <c r="Q29" s="150">
        <v>0</v>
      </c>
      <c r="R29" s="150">
        <v>225000</v>
      </c>
      <c r="S29" s="150">
        <v>225000</v>
      </c>
      <c r="T29" s="190">
        <v>0</v>
      </c>
      <c r="U29" s="190"/>
      <c r="V29" s="150">
        <v>0</v>
      </c>
      <c r="W29" s="150">
        <v>0</v>
      </c>
    </row>
    <row r="30" spans="1:23" ht="12.75" customHeight="1">
      <c r="A30" s="191" t="s">
        <v>185</v>
      </c>
      <c r="B30" s="191" t="s">
        <v>396</v>
      </c>
      <c r="C30" s="191" t="s">
        <v>185</v>
      </c>
      <c r="D30" s="189" t="s">
        <v>397</v>
      </c>
      <c r="E30" s="189"/>
      <c r="F30" s="189" t="s">
        <v>303</v>
      </c>
      <c r="G30" s="189"/>
      <c r="H30" s="150">
        <v>39400</v>
      </c>
      <c r="I30" s="150">
        <v>39400</v>
      </c>
      <c r="J30" s="150">
        <v>36400</v>
      </c>
      <c r="K30" s="150">
        <v>27621</v>
      </c>
      <c r="L30" s="150">
        <v>8779</v>
      </c>
      <c r="M30" s="150">
        <v>0</v>
      </c>
      <c r="N30" s="150">
        <v>3000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90">
        <v>0</v>
      </c>
      <c r="U30" s="190"/>
      <c r="V30" s="150">
        <v>0</v>
      </c>
      <c r="W30" s="150">
        <v>0</v>
      </c>
    </row>
    <row r="31" spans="1:23" ht="12.75" customHeight="1">
      <c r="A31" s="191"/>
      <c r="B31" s="191"/>
      <c r="C31" s="191"/>
      <c r="D31" s="189"/>
      <c r="E31" s="189"/>
      <c r="F31" s="189" t="s">
        <v>302</v>
      </c>
      <c r="G31" s="189"/>
      <c r="H31" s="150">
        <v>-12200</v>
      </c>
      <c r="I31" s="150">
        <v>-12200</v>
      </c>
      <c r="J31" s="150">
        <v>-12200</v>
      </c>
      <c r="K31" s="150">
        <v>-12200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90">
        <v>0</v>
      </c>
      <c r="U31" s="190"/>
      <c r="V31" s="150">
        <v>0</v>
      </c>
      <c r="W31" s="150">
        <v>0</v>
      </c>
    </row>
    <row r="32" spans="1:23" ht="12.75" customHeight="1">
      <c r="A32" s="191"/>
      <c r="B32" s="191"/>
      <c r="C32" s="191"/>
      <c r="D32" s="189"/>
      <c r="E32" s="189"/>
      <c r="F32" s="189" t="s">
        <v>301</v>
      </c>
      <c r="G32" s="189"/>
      <c r="H32" s="150">
        <v>12200</v>
      </c>
      <c r="I32" s="150">
        <v>12200</v>
      </c>
      <c r="J32" s="150">
        <v>11600</v>
      </c>
      <c r="K32" s="150">
        <v>0</v>
      </c>
      <c r="L32" s="150">
        <v>11600</v>
      </c>
      <c r="M32" s="150">
        <v>0</v>
      </c>
      <c r="N32" s="150">
        <v>600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90">
        <v>0</v>
      </c>
      <c r="U32" s="190"/>
      <c r="V32" s="150">
        <v>0</v>
      </c>
      <c r="W32" s="150">
        <v>0</v>
      </c>
    </row>
    <row r="33" spans="1:23" ht="12.75" customHeight="1">
      <c r="A33" s="191"/>
      <c r="B33" s="191"/>
      <c r="C33" s="191"/>
      <c r="D33" s="189"/>
      <c r="E33" s="189"/>
      <c r="F33" s="189" t="s">
        <v>300</v>
      </c>
      <c r="G33" s="189"/>
      <c r="H33" s="150">
        <v>39400</v>
      </c>
      <c r="I33" s="150">
        <v>39400</v>
      </c>
      <c r="J33" s="150">
        <v>35800</v>
      </c>
      <c r="K33" s="150">
        <v>15421</v>
      </c>
      <c r="L33" s="150">
        <v>20379</v>
      </c>
      <c r="M33" s="150">
        <v>0</v>
      </c>
      <c r="N33" s="150">
        <v>3600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90">
        <v>0</v>
      </c>
      <c r="U33" s="190"/>
      <c r="V33" s="150">
        <v>0</v>
      </c>
      <c r="W33" s="150">
        <v>0</v>
      </c>
    </row>
    <row r="34" spans="1:23" ht="12.75" customHeight="1">
      <c r="A34" s="191" t="s">
        <v>332</v>
      </c>
      <c r="B34" s="191" t="s">
        <v>185</v>
      </c>
      <c r="C34" s="191" t="s">
        <v>185</v>
      </c>
      <c r="D34" s="189" t="s">
        <v>333</v>
      </c>
      <c r="E34" s="189"/>
      <c r="F34" s="189" t="s">
        <v>303</v>
      </c>
      <c r="G34" s="189"/>
      <c r="H34" s="150">
        <v>4658952</v>
      </c>
      <c r="I34" s="150">
        <v>4658952</v>
      </c>
      <c r="J34" s="150">
        <v>4463352</v>
      </c>
      <c r="K34" s="150">
        <v>4011718</v>
      </c>
      <c r="L34" s="150">
        <v>451634</v>
      </c>
      <c r="M34" s="150">
        <v>0</v>
      </c>
      <c r="N34" s="150">
        <v>195600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90">
        <v>0</v>
      </c>
      <c r="U34" s="190"/>
      <c r="V34" s="150">
        <v>0</v>
      </c>
      <c r="W34" s="150">
        <v>0</v>
      </c>
    </row>
    <row r="35" spans="1:23" ht="12.75" customHeight="1">
      <c r="A35" s="191"/>
      <c r="B35" s="191"/>
      <c r="C35" s="191"/>
      <c r="D35" s="189"/>
      <c r="E35" s="189"/>
      <c r="F35" s="189" t="s">
        <v>302</v>
      </c>
      <c r="G35" s="189"/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90">
        <v>0</v>
      </c>
      <c r="U35" s="190"/>
      <c r="V35" s="150">
        <v>0</v>
      </c>
      <c r="W35" s="150">
        <v>0</v>
      </c>
    </row>
    <row r="36" spans="1:23" ht="12.75" customHeight="1">
      <c r="A36" s="191"/>
      <c r="B36" s="191"/>
      <c r="C36" s="191"/>
      <c r="D36" s="189"/>
      <c r="E36" s="189"/>
      <c r="F36" s="189" t="s">
        <v>301</v>
      </c>
      <c r="G36" s="189"/>
      <c r="H36" s="150">
        <v>15880</v>
      </c>
      <c r="I36" s="150">
        <v>15880</v>
      </c>
      <c r="J36" s="150">
        <v>15880</v>
      </c>
      <c r="K36" s="150">
        <v>15880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90">
        <v>0</v>
      </c>
      <c r="U36" s="190"/>
      <c r="V36" s="150">
        <v>0</v>
      </c>
      <c r="W36" s="150">
        <v>0</v>
      </c>
    </row>
    <row r="37" spans="1:23" ht="12.75" customHeight="1">
      <c r="A37" s="191"/>
      <c r="B37" s="191"/>
      <c r="C37" s="191"/>
      <c r="D37" s="189"/>
      <c r="E37" s="189"/>
      <c r="F37" s="189" t="s">
        <v>300</v>
      </c>
      <c r="G37" s="189"/>
      <c r="H37" s="150">
        <v>4674832</v>
      </c>
      <c r="I37" s="150">
        <v>4674832</v>
      </c>
      <c r="J37" s="150">
        <v>4479232</v>
      </c>
      <c r="K37" s="150">
        <v>4027598</v>
      </c>
      <c r="L37" s="150">
        <v>451634</v>
      </c>
      <c r="M37" s="150">
        <v>0</v>
      </c>
      <c r="N37" s="150">
        <v>195600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90">
        <v>0</v>
      </c>
      <c r="U37" s="190"/>
      <c r="V37" s="150">
        <v>0</v>
      </c>
      <c r="W37" s="150">
        <v>0</v>
      </c>
    </row>
    <row r="38" spans="1:23" ht="12.75" customHeight="1">
      <c r="A38" s="191" t="s">
        <v>185</v>
      </c>
      <c r="B38" s="191" t="s">
        <v>337</v>
      </c>
      <c r="C38" s="191" t="s">
        <v>185</v>
      </c>
      <c r="D38" s="189" t="s">
        <v>338</v>
      </c>
      <c r="E38" s="189"/>
      <c r="F38" s="189" t="s">
        <v>303</v>
      </c>
      <c r="G38" s="189"/>
      <c r="H38" s="150">
        <v>4444952</v>
      </c>
      <c r="I38" s="150">
        <v>4444952</v>
      </c>
      <c r="J38" s="150">
        <v>4256352</v>
      </c>
      <c r="K38" s="150">
        <v>4011718</v>
      </c>
      <c r="L38" s="150">
        <v>244634</v>
      </c>
      <c r="M38" s="150">
        <v>0</v>
      </c>
      <c r="N38" s="150">
        <v>188600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90">
        <v>0</v>
      </c>
      <c r="U38" s="190"/>
      <c r="V38" s="150">
        <v>0</v>
      </c>
      <c r="W38" s="150">
        <v>0</v>
      </c>
    </row>
    <row r="39" spans="1:23" ht="12.75" customHeight="1">
      <c r="A39" s="191"/>
      <c r="B39" s="191"/>
      <c r="C39" s="191"/>
      <c r="D39" s="189"/>
      <c r="E39" s="189"/>
      <c r="F39" s="189" t="s">
        <v>302</v>
      </c>
      <c r="G39" s="189"/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90">
        <v>0</v>
      </c>
      <c r="U39" s="190"/>
      <c r="V39" s="150">
        <v>0</v>
      </c>
      <c r="W39" s="150">
        <v>0</v>
      </c>
    </row>
    <row r="40" spans="1:23" ht="12.75" customHeight="1">
      <c r="A40" s="191"/>
      <c r="B40" s="191"/>
      <c r="C40" s="191"/>
      <c r="D40" s="189"/>
      <c r="E40" s="189"/>
      <c r="F40" s="189" t="s">
        <v>301</v>
      </c>
      <c r="G40" s="189"/>
      <c r="H40" s="150">
        <v>15880</v>
      </c>
      <c r="I40" s="150">
        <v>15880</v>
      </c>
      <c r="J40" s="150">
        <v>15880</v>
      </c>
      <c r="K40" s="150">
        <v>15880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90">
        <v>0</v>
      </c>
      <c r="U40" s="190"/>
      <c r="V40" s="150">
        <v>0</v>
      </c>
      <c r="W40" s="150">
        <v>0</v>
      </c>
    </row>
    <row r="41" spans="1:23" ht="12.75" customHeight="1">
      <c r="A41" s="191"/>
      <c r="B41" s="191"/>
      <c r="C41" s="191"/>
      <c r="D41" s="189"/>
      <c r="E41" s="189"/>
      <c r="F41" s="189" t="s">
        <v>300</v>
      </c>
      <c r="G41" s="189"/>
      <c r="H41" s="150">
        <v>4460832</v>
      </c>
      <c r="I41" s="150">
        <v>4460832</v>
      </c>
      <c r="J41" s="150">
        <v>4272232</v>
      </c>
      <c r="K41" s="150">
        <v>4027598</v>
      </c>
      <c r="L41" s="150">
        <v>244634</v>
      </c>
      <c r="M41" s="150">
        <v>0</v>
      </c>
      <c r="N41" s="150">
        <v>188600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90">
        <v>0</v>
      </c>
      <c r="U41" s="190"/>
      <c r="V41" s="150">
        <v>0</v>
      </c>
      <c r="W41" s="150">
        <v>0</v>
      </c>
    </row>
    <row r="42" spans="1:23" ht="12.75" customHeight="1">
      <c r="A42" s="191" t="s">
        <v>166</v>
      </c>
      <c r="B42" s="191" t="s">
        <v>185</v>
      </c>
      <c r="C42" s="191" t="s">
        <v>185</v>
      </c>
      <c r="D42" s="189" t="s">
        <v>25</v>
      </c>
      <c r="E42" s="189"/>
      <c r="F42" s="189" t="s">
        <v>303</v>
      </c>
      <c r="G42" s="189"/>
      <c r="H42" s="150">
        <v>26240521.55</v>
      </c>
      <c r="I42" s="150">
        <v>25373459.55</v>
      </c>
      <c r="J42" s="150">
        <v>21641406</v>
      </c>
      <c r="K42" s="150">
        <v>17656101</v>
      </c>
      <c r="L42" s="150">
        <v>3985305</v>
      </c>
      <c r="M42" s="150">
        <v>1300000</v>
      </c>
      <c r="N42" s="150">
        <v>442365</v>
      </c>
      <c r="O42" s="150">
        <v>1989688.55</v>
      </c>
      <c r="P42" s="150">
        <v>0</v>
      </c>
      <c r="Q42" s="150">
        <v>0</v>
      </c>
      <c r="R42" s="150">
        <v>867062</v>
      </c>
      <c r="S42" s="150">
        <v>867062</v>
      </c>
      <c r="T42" s="190">
        <v>0</v>
      </c>
      <c r="U42" s="190"/>
      <c r="V42" s="150">
        <v>0</v>
      </c>
      <c r="W42" s="150">
        <v>0</v>
      </c>
    </row>
    <row r="43" spans="1:23" ht="12.75" customHeight="1">
      <c r="A43" s="191"/>
      <c r="B43" s="191"/>
      <c r="C43" s="191"/>
      <c r="D43" s="189"/>
      <c r="E43" s="189"/>
      <c r="F43" s="189" t="s">
        <v>302</v>
      </c>
      <c r="G43" s="189"/>
      <c r="H43" s="150">
        <v>-50500</v>
      </c>
      <c r="I43" s="150">
        <v>-50500</v>
      </c>
      <c r="J43" s="150">
        <v>-50500</v>
      </c>
      <c r="K43" s="150">
        <v>-35500</v>
      </c>
      <c r="L43" s="150">
        <v>-15000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90">
        <v>0</v>
      </c>
      <c r="U43" s="190"/>
      <c r="V43" s="150">
        <v>0</v>
      </c>
      <c r="W43" s="150">
        <v>0</v>
      </c>
    </row>
    <row r="44" spans="1:23" ht="12.75" customHeight="1">
      <c r="A44" s="191"/>
      <c r="B44" s="191"/>
      <c r="C44" s="191"/>
      <c r="D44" s="189"/>
      <c r="E44" s="189"/>
      <c r="F44" s="189" t="s">
        <v>301</v>
      </c>
      <c r="G44" s="189"/>
      <c r="H44" s="150">
        <v>70027</v>
      </c>
      <c r="I44" s="150">
        <v>52807</v>
      </c>
      <c r="J44" s="150">
        <v>52807</v>
      </c>
      <c r="K44" s="150">
        <v>52807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17220</v>
      </c>
      <c r="S44" s="150">
        <v>17220</v>
      </c>
      <c r="T44" s="190">
        <v>0</v>
      </c>
      <c r="U44" s="190"/>
      <c r="V44" s="150">
        <v>0</v>
      </c>
      <c r="W44" s="150">
        <v>0</v>
      </c>
    </row>
    <row r="45" spans="1:23" ht="12.75" customHeight="1">
      <c r="A45" s="191"/>
      <c r="B45" s="191"/>
      <c r="C45" s="191"/>
      <c r="D45" s="189"/>
      <c r="E45" s="189"/>
      <c r="F45" s="189" t="s">
        <v>300</v>
      </c>
      <c r="G45" s="189"/>
      <c r="H45" s="150">
        <v>26260048.55</v>
      </c>
      <c r="I45" s="150">
        <v>25375766.55</v>
      </c>
      <c r="J45" s="150">
        <v>21643713</v>
      </c>
      <c r="K45" s="150">
        <v>17673408</v>
      </c>
      <c r="L45" s="150">
        <v>3970305</v>
      </c>
      <c r="M45" s="150">
        <v>1300000</v>
      </c>
      <c r="N45" s="150">
        <v>442365</v>
      </c>
      <c r="O45" s="150">
        <v>1989688.55</v>
      </c>
      <c r="P45" s="150">
        <v>0</v>
      </c>
      <c r="Q45" s="150">
        <v>0</v>
      </c>
      <c r="R45" s="150">
        <v>884282</v>
      </c>
      <c r="S45" s="150">
        <v>884282</v>
      </c>
      <c r="T45" s="190">
        <v>0</v>
      </c>
      <c r="U45" s="190"/>
      <c r="V45" s="150">
        <v>0</v>
      </c>
      <c r="W45" s="150">
        <v>0</v>
      </c>
    </row>
    <row r="46" spans="1:23" ht="12.75" customHeight="1">
      <c r="A46" s="191" t="s">
        <v>185</v>
      </c>
      <c r="B46" s="191" t="s">
        <v>186</v>
      </c>
      <c r="C46" s="191" t="s">
        <v>185</v>
      </c>
      <c r="D46" s="189" t="s">
        <v>45</v>
      </c>
      <c r="E46" s="189"/>
      <c r="F46" s="189" t="s">
        <v>303</v>
      </c>
      <c r="G46" s="189"/>
      <c r="H46" s="150">
        <v>2455719</v>
      </c>
      <c r="I46" s="150">
        <v>2455719</v>
      </c>
      <c r="J46" s="150">
        <v>2315143</v>
      </c>
      <c r="K46" s="150">
        <v>2107859</v>
      </c>
      <c r="L46" s="150">
        <v>207284</v>
      </c>
      <c r="M46" s="150">
        <v>0</v>
      </c>
      <c r="N46" s="150">
        <v>140576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90">
        <v>0</v>
      </c>
      <c r="U46" s="190"/>
      <c r="V46" s="150">
        <v>0</v>
      </c>
      <c r="W46" s="150">
        <v>0</v>
      </c>
    </row>
    <row r="47" spans="1:23" ht="12.75" customHeight="1">
      <c r="A47" s="191"/>
      <c r="B47" s="191"/>
      <c r="C47" s="191"/>
      <c r="D47" s="189"/>
      <c r="E47" s="189"/>
      <c r="F47" s="189" t="s">
        <v>302</v>
      </c>
      <c r="G47" s="189"/>
      <c r="H47" s="150">
        <v>-4000</v>
      </c>
      <c r="I47" s="150">
        <v>-4000</v>
      </c>
      <c r="J47" s="150">
        <v>-4000</v>
      </c>
      <c r="K47" s="150">
        <v>-4000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90">
        <v>0</v>
      </c>
      <c r="U47" s="190"/>
      <c r="V47" s="150">
        <v>0</v>
      </c>
      <c r="W47" s="150">
        <v>0</v>
      </c>
    </row>
    <row r="48" spans="1:23" ht="12.75" customHeight="1">
      <c r="A48" s="191"/>
      <c r="B48" s="191"/>
      <c r="C48" s="191"/>
      <c r="D48" s="189"/>
      <c r="E48" s="189"/>
      <c r="F48" s="189" t="s">
        <v>301</v>
      </c>
      <c r="G48" s="189"/>
      <c r="H48" s="150">
        <v>5309</v>
      </c>
      <c r="I48" s="150">
        <v>5309</v>
      </c>
      <c r="J48" s="150">
        <v>5309</v>
      </c>
      <c r="K48" s="150">
        <v>5309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90">
        <v>0</v>
      </c>
      <c r="U48" s="190"/>
      <c r="V48" s="150">
        <v>0</v>
      </c>
      <c r="W48" s="150">
        <v>0</v>
      </c>
    </row>
    <row r="49" spans="1:23" ht="12.75" customHeight="1">
      <c r="A49" s="191"/>
      <c r="B49" s="191"/>
      <c r="C49" s="191"/>
      <c r="D49" s="189"/>
      <c r="E49" s="189"/>
      <c r="F49" s="189" t="s">
        <v>300</v>
      </c>
      <c r="G49" s="189"/>
      <c r="H49" s="150">
        <v>2457028</v>
      </c>
      <c r="I49" s="150">
        <v>2457028</v>
      </c>
      <c r="J49" s="150">
        <v>2316452</v>
      </c>
      <c r="K49" s="150">
        <v>2109168</v>
      </c>
      <c r="L49" s="150">
        <v>207284</v>
      </c>
      <c r="M49" s="150">
        <v>0</v>
      </c>
      <c r="N49" s="150">
        <v>140576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90">
        <v>0</v>
      </c>
      <c r="U49" s="190"/>
      <c r="V49" s="150">
        <v>0</v>
      </c>
      <c r="W49" s="150">
        <v>0</v>
      </c>
    </row>
    <row r="50" spans="1:23" ht="12.75" customHeight="1">
      <c r="A50" s="191" t="s">
        <v>185</v>
      </c>
      <c r="B50" s="191" t="s">
        <v>187</v>
      </c>
      <c r="C50" s="191" t="s">
        <v>185</v>
      </c>
      <c r="D50" s="189" t="s">
        <v>168</v>
      </c>
      <c r="E50" s="189"/>
      <c r="F50" s="189" t="s">
        <v>303</v>
      </c>
      <c r="G50" s="189"/>
      <c r="H50" s="150">
        <v>9539135</v>
      </c>
      <c r="I50" s="150">
        <v>9539135</v>
      </c>
      <c r="J50" s="150">
        <v>7452780</v>
      </c>
      <c r="K50" s="150">
        <v>6320737</v>
      </c>
      <c r="L50" s="150">
        <v>1132043</v>
      </c>
      <c r="M50" s="150">
        <v>800000</v>
      </c>
      <c r="N50" s="150">
        <v>61138</v>
      </c>
      <c r="O50" s="150">
        <v>1225217</v>
      </c>
      <c r="P50" s="150">
        <v>0</v>
      </c>
      <c r="Q50" s="150">
        <v>0</v>
      </c>
      <c r="R50" s="150">
        <v>0</v>
      </c>
      <c r="S50" s="150">
        <v>0</v>
      </c>
      <c r="T50" s="190">
        <v>0</v>
      </c>
      <c r="U50" s="190"/>
      <c r="V50" s="150">
        <v>0</v>
      </c>
      <c r="W50" s="150">
        <v>0</v>
      </c>
    </row>
    <row r="51" spans="1:23" ht="12.75" customHeight="1">
      <c r="A51" s="191"/>
      <c r="B51" s="191"/>
      <c r="C51" s="191"/>
      <c r="D51" s="189"/>
      <c r="E51" s="189"/>
      <c r="F51" s="189" t="s">
        <v>302</v>
      </c>
      <c r="G51" s="189"/>
      <c r="H51" s="150">
        <v>-15000</v>
      </c>
      <c r="I51" s="150">
        <v>-15000</v>
      </c>
      <c r="J51" s="150">
        <v>-15000</v>
      </c>
      <c r="K51" s="150">
        <v>0</v>
      </c>
      <c r="L51" s="150">
        <v>-15000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90">
        <v>0</v>
      </c>
      <c r="U51" s="190"/>
      <c r="V51" s="150">
        <v>0</v>
      </c>
      <c r="W51" s="150">
        <v>0</v>
      </c>
    </row>
    <row r="52" spans="1:23" ht="12.75" customHeight="1">
      <c r="A52" s="191"/>
      <c r="B52" s="191"/>
      <c r="C52" s="191"/>
      <c r="D52" s="189"/>
      <c r="E52" s="189"/>
      <c r="F52" s="189" t="s">
        <v>301</v>
      </c>
      <c r="G52" s="189"/>
      <c r="H52" s="150">
        <v>15000</v>
      </c>
      <c r="I52" s="150">
        <v>15000</v>
      </c>
      <c r="J52" s="150">
        <v>15000</v>
      </c>
      <c r="K52" s="150">
        <v>15000</v>
      </c>
      <c r="L52" s="150">
        <v>0</v>
      </c>
      <c r="M52" s="150">
        <v>0</v>
      </c>
      <c r="N52" s="150">
        <v>0</v>
      </c>
      <c r="O52" s="150">
        <v>0</v>
      </c>
      <c r="P52" s="150">
        <v>0</v>
      </c>
      <c r="Q52" s="150">
        <v>0</v>
      </c>
      <c r="R52" s="150">
        <v>0</v>
      </c>
      <c r="S52" s="150">
        <v>0</v>
      </c>
      <c r="T52" s="190">
        <v>0</v>
      </c>
      <c r="U52" s="190"/>
      <c r="V52" s="150">
        <v>0</v>
      </c>
      <c r="W52" s="150">
        <v>0</v>
      </c>
    </row>
    <row r="53" spans="1:23" ht="12.75" customHeight="1">
      <c r="A53" s="191"/>
      <c r="B53" s="191"/>
      <c r="C53" s="191"/>
      <c r="D53" s="189"/>
      <c r="E53" s="189"/>
      <c r="F53" s="189" t="s">
        <v>300</v>
      </c>
      <c r="G53" s="189"/>
      <c r="H53" s="150">
        <v>9539135</v>
      </c>
      <c r="I53" s="150">
        <v>9539135</v>
      </c>
      <c r="J53" s="150">
        <v>7452780</v>
      </c>
      <c r="K53" s="150">
        <v>6335737</v>
      </c>
      <c r="L53" s="150">
        <v>1117043</v>
      </c>
      <c r="M53" s="150">
        <v>800000</v>
      </c>
      <c r="N53" s="150">
        <v>61138</v>
      </c>
      <c r="O53" s="150">
        <v>1225217</v>
      </c>
      <c r="P53" s="150">
        <v>0</v>
      </c>
      <c r="Q53" s="150">
        <v>0</v>
      </c>
      <c r="R53" s="150">
        <v>0</v>
      </c>
      <c r="S53" s="150">
        <v>0</v>
      </c>
      <c r="T53" s="190">
        <v>0</v>
      </c>
      <c r="U53" s="190"/>
      <c r="V53" s="150">
        <v>0</v>
      </c>
      <c r="W53" s="150">
        <v>0</v>
      </c>
    </row>
    <row r="54" spans="1:23" ht="12.75" customHeight="1">
      <c r="A54" s="191" t="s">
        <v>185</v>
      </c>
      <c r="B54" s="191" t="s">
        <v>384</v>
      </c>
      <c r="C54" s="191" t="s">
        <v>185</v>
      </c>
      <c r="D54" s="189" t="s">
        <v>385</v>
      </c>
      <c r="E54" s="189"/>
      <c r="F54" s="189" t="s">
        <v>303</v>
      </c>
      <c r="G54" s="189"/>
      <c r="H54" s="150">
        <v>468954</v>
      </c>
      <c r="I54" s="150">
        <v>468954</v>
      </c>
      <c r="J54" s="150">
        <v>68354</v>
      </c>
      <c r="K54" s="150">
        <v>60554</v>
      </c>
      <c r="L54" s="150">
        <v>7800</v>
      </c>
      <c r="M54" s="150">
        <v>400000</v>
      </c>
      <c r="N54" s="150">
        <v>600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90">
        <v>0</v>
      </c>
      <c r="U54" s="190"/>
      <c r="V54" s="150">
        <v>0</v>
      </c>
      <c r="W54" s="150">
        <v>0</v>
      </c>
    </row>
    <row r="55" spans="1:23" ht="12.75" customHeight="1">
      <c r="A55" s="191"/>
      <c r="B55" s="191"/>
      <c r="C55" s="191"/>
      <c r="D55" s="189"/>
      <c r="E55" s="189"/>
      <c r="F55" s="189" t="s">
        <v>302</v>
      </c>
      <c r="G55" s="189"/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90">
        <v>0</v>
      </c>
      <c r="U55" s="190"/>
      <c r="V55" s="150">
        <v>0</v>
      </c>
      <c r="W55" s="150">
        <v>0</v>
      </c>
    </row>
    <row r="56" spans="1:23" ht="12.75" customHeight="1">
      <c r="A56" s="191"/>
      <c r="B56" s="191"/>
      <c r="C56" s="191"/>
      <c r="D56" s="189"/>
      <c r="E56" s="189"/>
      <c r="F56" s="189" t="s">
        <v>301</v>
      </c>
      <c r="G56" s="189"/>
      <c r="H56" s="150">
        <v>1200</v>
      </c>
      <c r="I56" s="150">
        <v>1200</v>
      </c>
      <c r="J56" s="150">
        <v>1200</v>
      </c>
      <c r="K56" s="150">
        <v>1200</v>
      </c>
      <c r="L56" s="150">
        <v>0</v>
      </c>
      <c r="M56" s="150">
        <v>0</v>
      </c>
      <c r="N56" s="150">
        <v>0</v>
      </c>
      <c r="O56" s="150">
        <v>0</v>
      </c>
      <c r="P56" s="150">
        <v>0</v>
      </c>
      <c r="Q56" s="150">
        <v>0</v>
      </c>
      <c r="R56" s="150">
        <v>0</v>
      </c>
      <c r="S56" s="150">
        <v>0</v>
      </c>
      <c r="T56" s="190">
        <v>0</v>
      </c>
      <c r="U56" s="190"/>
      <c r="V56" s="150">
        <v>0</v>
      </c>
      <c r="W56" s="150">
        <v>0</v>
      </c>
    </row>
    <row r="57" spans="1:23" ht="12.75" customHeight="1">
      <c r="A57" s="191"/>
      <c r="B57" s="191"/>
      <c r="C57" s="191"/>
      <c r="D57" s="189"/>
      <c r="E57" s="189"/>
      <c r="F57" s="189" t="s">
        <v>300</v>
      </c>
      <c r="G57" s="189"/>
      <c r="H57" s="150">
        <v>470154</v>
      </c>
      <c r="I57" s="150">
        <v>470154</v>
      </c>
      <c r="J57" s="150">
        <v>69554</v>
      </c>
      <c r="K57" s="150">
        <v>61754</v>
      </c>
      <c r="L57" s="150">
        <v>7800</v>
      </c>
      <c r="M57" s="150">
        <v>400000</v>
      </c>
      <c r="N57" s="150">
        <v>600</v>
      </c>
      <c r="O57" s="150">
        <v>0</v>
      </c>
      <c r="P57" s="150">
        <v>0</v>
      </c>
      <c r="Q57" s="150">
        <v>0</v>
      </c>
      <c r="R57" s="150">
        <v>0</v>
      </c>
      <c r="S57" s="150">
        <v>0</v>
      </c>
      <c r="T57" s="190">
        <v>0</v>
      </c>
      <c r="U57" s="190"/>
      <c r="V57" s="150">
        <v>0</v>
      </c>
      <c r="W57" s="150">
        <v>0</v>
      </c>
    </row>
    <row r="58" spans="1:23" ht="12.75" customHeight="1">
      <c r="A58" s="191" t="s">
        <v>185</v>
      </c>
      <c r="B58" s="191" t="s">
        <v>386</v>
      </c>
      <c r="C58" s="191" t="s">
        <v>185</v>
      </c>
      <c r="D58" s="189" t="s">
        <v>387</v>
      </c>
      <c r="E58" s="189"/>
      <c r="F58" s="189" t="s">
        <v>303</v>
      </c>
      <c r="G58" s="189"/>
      <c r="H58" s="150">
        <v>1225461</v>
      </c>
      <c r="I58" s="150">
        <v>1225461</v>
      </c>
      <c r="J58" s="150">
        <v>1197330</v>
      </c>
      <c r="K58" s="150">
        <v>1106387</v>
      </c>
      <c r="L58" s="150">
        <v>90943</v>
      </c>
      <c r="M58" s="150">
        <v>0</v>
      </c>
      <c r="N58" s="150">
        <v>28131</v>
      </c>
      <c r="O58" s="150">
        <v>0</v>
      </c>
      <c r="P58" s="150">
        <v>0</v>
      </c>
      <c r="Q58" s="150">
        <v>0</v>
      </c>
      <c r="R58" s="150">
        <v>0</v>
      </c>
      <c r="S58" s="150">
        <v>0</v>
      </c>
      <c r="T58" s="190">
        <v>0</v>
      </c>
      <c r="U58" s="190"/>
      <c r="V58" s="150">
        <v>0</v>
      </c>
      <c r="W58" s="150">
        <v>0</v>
      </c>
    </row>
    <row r="59" spans="1:23" ht="12.75" customHeight="1">
      <c r="A59" s="191"/>
      <c r="B59" s="191"/>
      <c r="C59" s="191"/>
      <c r="D59" s="189"/>
      <c r="E59" s="189"/>
      <c r="F59" s="189" t="s">
        <v>302</v>
      </c>
      <c r="G59" s="189"/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150">
        <v>0</v>
      </c>
      <c r="Q59" s="150">
        <v>0</v>
      </c>
      <c r="R59" s="150">
        <v>0</v>
      </c>
      <c r="S59" s="150">
        <v>0</v>
      </c>
      <c r="T59" s="190">
        <v>0</v>
      </c>
      <c r="U59" s="190"/>
      <c r="V59" s="150">
        <v>0</v>
      </c>
      <c r="W59" s="150">
        <v>0</v>
      </c>
    </row>
    <row r="60" spans="1:23" ht="12.75" customHeight="1">
      <c r="A60" s="191"/>
      <c r="B60" s="191"/>
      <c r="C60" s="191"/>
      <c r="D60" s="189"/>
      <c r="E60" s="189"/>
      <c r="F60" s="189" t="s">
        <v>301</v>
      </c>
      <c r="G60" s="189"/>
      <c r="H60" s="150">
        <v>2300</v>
      </c>
      <c r="I60" s="150">
        <v>2300</v>
      </c>
      <c r="J60" s="150">
        <v>2300</v>
      </c>
      <c r="K60" s="150">
        <v>2300</v>
      </c>
      <c r="L60" s="150">
        <v>0</v>
      </c>
      <c r="M60" s="150">
        <v>0</v>
      </c>
      <c r="N60" s="15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0</v>
      </c>
      <c r="T60" s="190">
        <v>0</v>
      </c>
      <c r="U60" s="190"/>
      <c r="V60" s="150">
        <v>0</v>
      </c>
      <c r="W60" s="150">
        <v>0</v>
      </c>
    </row>
    <row r="61" spans="1:23" ht="12.75" customHeight="1">
      <c r="A61" s="191"/>
      <c r="B61" s="191"/>
      <c r="C61" s="191"/>
      <c r="D61" s="189"/>
      <c r="E61" s="189"/>
      <c r="F61" s="189" t="s">
        <v>300</v>
      </c>
      <c r="G61" s="189"/>
      <c r="H61" s="150">
        <v>1227761</v>
      </c>
      <c r="I61" s="150">
        <v>1227761</v>
      </c>
      <c r="J61" s="150">
        <v>1199630</v>
      </c>
      <c r="K61" s="150">
        <v>1108687</v>
      </c>
      <c r="L61" s="150">
        <v>90943</v>
      </c>
      <c r="M61" s="150">
        <v>0</v>
      </c>
      <c r="N61" s="150">
        <v>28131</v>
      </c>
      <c r="O61" s="150">
        <v>0</v>
      </c>
      <c r="P61" s="150">
        <v>0</v>
      </c>
      <c r="Q61" s="150">
        <v>0</v>
      </c>
      <c r="R61" s="150">
        <v>0</v>
      </c>
      <c r="S61" s="150">
        <v>0</v>
      </c>
      <c r="T61" s="190">
        <v>0</v>
      </c>
      <c r="U61" s="190"/>
      <c r="V61" s="150">
        <v>0</v>
      </c>
      <c r="W61" s="150">
        <v>0</v>
      </c>
    </row>
    <row r="62" spans="1:23" ht="12.75" customHeight="1">
      <c r="A62" s="191" t="s">
        <v>185</v>
      </c>
      <c r="B62" s="191" t="s">
        <v>188</v>
      </c>
      <c r="C62" s="191" t="s">
        <v>185</v>
      </c>
      <c r="D62" s="189" t="s">
        <v>44</v>
      </c>
      <c r="E62" s="189"/>
      <c r="F62" s="189" t="s">
        <v>303</v>
      </c>
      <c r="G62" s="189"/>
      <c r="H62" s="150">
        <v>5019609</v>
      </c>
      <c r="I62" s="150">
        <v>4769609</v>
      </c>
      <c r="J62" s="150">
        <v>4632466</v>
      </c>
      <c r="K62" s="150">
        <v>4316204</v>
      </c>
      <c r="L62" s="150">
        <v>316262</v>
      </c>
      <c r="M62" s="150">
        <v>100000</v>
      </c>
      <c r="N62" s="150">
        <v>37143</v>
      </c>
      <c r="O62" s="150">
        <v>0</v>
      </c>
      <c r="P62" s="150">
        <v>0</v>
      </c>
      <c r="Q62" s="150">
        <v>0</v>
      </c>
      <c r="R62" s="150">
        <v>250000</v>
      </c>
      <c r="S62" s="150">
        <v>250000</v>
      </c>
      <c r="T62" s="190">
        <v>0</v>
      </c>
      <c r="U62" s="190"/>
      <c r="V62" s="150">
        <v>0</v>
      </c>
      <c r="W62" s="150">
        <v>0</v>
      </c>
    </row>
    <row r="63" spans="1:23" ht="12.75" customHeight="1">
      <c r="A63" s="191"/>
      <c r="B63" s="191"/>
      <c r="C63" s="191"/>
      <c r="D63" s="189"/>
      <c r="E63" s="189"/>
      <c r="F63" s="189" t="s">
        <v>302</v>
      </c>
      <c r="G63" s="189"/>
      <c r="H63" s="150">
        <v>-3500</v>
      </c>
      <c r="I63" s="150">
        <v>-3500</v>
      </c>
      <c r="J63" s="150">
        <v>-3500</v>
      </c>
      <c r="K63" s="150">
        <v>-3500</v>
      </c>
      <c r="L63" s="150">
        <v>0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0">
        <v>0</v>
      </c>
      <c r="S63" s="150">
        <v>0</v>
      </c>
      <c r="T63" s="190">
        <v>0</v>
      </c>
      <c r="U63" s="190"/>
      <c r="V63" s="150">
        <v>0</v>
      </c>
      <c r="W63" s="150">
        <v>0</v>
      </c>
    </row>
    <row r="64" spans="1:23" ht="12.75" customHeight="1">
      <c r="A64" s="191"/>
      <c r="B64" s="191"/>
      <c r="C64" s="191"/>
      <c r="D64" s="189"/>
      <c r="E64" s="189"/>
      <c r="F64" s="189" t="s">
        <v>301</v>
      </c>
      <c r="G64" s="189"/>
      <c r="H64" s="150">
        <v>17220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150">
        <v>0</v>
      </c>
      <c r="O64" s="150">
        <v>0</v>
      </c>
      <c r="P64" s="150">
        <v>0</v>
      </c>
      <c r="Q64" s="150">
        <v>0</v>
      </c>
      <c r="R64" s="150">
        <v>17220</v>
      </c>
      <c r="S64" s="150">
        <v>17220</v>
      </c>
      <c r="T64" s="190">
        <v>0</v>
      </c>
      <c r="U64" s="190"/>
      <c r="V64" s="150">
        <v>0</v>
      </c>
      <c r="W64" s="150">
        <v>0</v>
      </c>
    </row>
    <row r="65" spans="1:23" ht="12.75" customHeight="1">
      <c r="A65" s="191"/>
      <c r="B65" s="191"/>
      <c r="C65" s="191"/>
      <c r="D65" s="189"/>
      <c r="E65" s="189"/>
      <c r="F65" s="189" t="s">
        <v>300</v>
      </c>
      <c r="G65" s="189"/>
      <c r="H65" s="150">
        <v>5033329</v>
      </c>
      <c r="I65" s="150">
        <v>4766109</v>
      </c>
      <c r="J65" s="150">
        <v>4628966</v>
      </c>
      <c r="K65" s="150">
        <v>4312704</v>
      </c>
      <c r="L65" s="150">
        <v>316262</v>
      </c>
      <c r="M65" s="150">
        <v>100000</v>
      </c>
      <c r="N65" s="150">
        <v>37143</v>
      </c>
      <c r="O65" s="150">
        <v>0</v>
      </c>
      <c r="P65" s="150">
        <v>0</v>
      </c>
      <c r="Q65" s="150">
        <v>0</v>
      </c>
      <c r="R65" s="150">
        <v>267220</v>
      </c>
      <c r="S65" s="150">
        <v>267220</v>
      </c>
      <c r="T65" s="190">
        <v>0</v>
      </c>
      <c r="U65" s="190"/>
      <c r="V65" s="150">
        <v>0</v>
      </c>
      <c r="W65" s="150">
        <v>0</v>
      </c>
    </row>
    <row r="66" spans="1:23" ht="12.75" customHeight="1">
      <c r="A66" s="191" t="s">
        <v>185</v>
      </c>
      <c r="B66" s="191" t="s">
        <v>189</v>
      </c>
      <c r="C66" s="191" t="s">
        <v>185</v>
      </c>
      <c r="D66" s="189" t="s">
        <v>43</v>
      </c>
      <c r="E66" s="189"/>
      <c r="F66" s="189" t="s">
        <v>303</v>
      </c>
      <c r="G66" s="189"/>
      <c r="H66" s="150">
        <v>2476705</v>
      </c>
      <c r="I66" s="150">
        <v>2476705</v>
      </c>
      <c r="J66" s="150">
        <v>2336805</v>
      </c>
      <c r="K66" s="150">
        <v>2121125</v>
      </c>
      <c r="L66" s="150">
        <v>215680</v>
      </c>
      <c r="M66" s="150">
        <v>0</v>
      </c>
      <c r="N66" s="150">
        <v>139900</v>
      </c>
      <c r="O66" s="150">
        <v>0</v>
      </c>
      <c r="P66" s="150">
        <v>0</v>
      </c>
      <c r="Q66" s="150">
        <v>0</v>
      </c>
      <c r="R66" s="150">
        <v>0</v>
      </c>
      <c r="S66" s="150">
        <v>0</v>
      </c>
      <c r="T66" s="190">
        <v>0</v>
      </c>
      <c r="U66" s="190"/>
      <c r="V66" s="150">
        <v>0</v>
      </c>
      <c r="W66" s="150">
        <v>0</v>
      </c>
    </row>
    <row r="67" spans="1:23" ht="12.75" customHeight="1">
      <c r="A67" s="191"/>
      <c r="B67" s="191"/>
      <c r="C67" s="191"/>
      <c r="D67" s="189"/>
      <c r="E67" s="189"/>
      <c r="F67" s="189" t="s">
        <v>302</v>
      </c>
      <c r="G67" s="189"/>
      <c r="H67" s="150">
        <v>-28000</v>
      </c>
      <c r="I67" s="150">
        <v>-28000</v>
      </c>
      <c r="J67" s="150">
        <v>-28000</v>
      </c>
      <c r="K67" s="150">
        <v>-28000</v>
      </c>
      <c r="L67" s="150">
        <v>0</v>
      </c>
      <c r="M67" s="150">
        <v>0</v>
      </c>
      <c r="N67" s="150">
        <v>0</v>
      </c>
      <c r="O67" s="150">
        <v>0</v>
      </c>
      <c r="P67" s="150">
        <v>0</v>
      </c>
      <c r="Q67" s="150">
        <v>0</v>
      </c>
      <c r="R67" s="150">
        <v>0</v>
      </c>
      <c r="S67" s="150">
        <v>0</v>
      </c>
      <c r="T67" s="190">
        <v>0</v>
      </c>
      <c r="U67" s="190"/>
      <c r="V67" s="150">
        <v>0</v>
      </c>
      <c r="W67" s="150">
        <v>0</v>
      </c>
    </row>
    <row r="68" spans="1:23" ht="12.75" customHeight="1">
      <c r="A68" s="191"/>
      <c r="B68" s="191"/>
      <c r="C68" s="191"/>
      <c r="D68" s="189"/>
      <c r="E68" s="189"/>
      <c r="F68" s="189" t="s">
        <v>301</v>
      </c>
      <c r="G68" s="189"/>
      <c r="H68" s="150">
        <v>28998</v>
      </c>
      <c r="I68" s="150">
        <v>28998</v>
      </c>
      <c r="J68" s="150">
        <v>28998</v>
      </c>
      <c r="K68" s="150">
        <v>28998</v>
      </c>
      <c r="L68" s="150">
        <v>0</v>
      </c>
      <c r="M68" s="150">
        <v>0</v>
      </c>
      <c r="N68" s="150">
        <v>0</v>
      </c>
      <c r="O68" s="150">
        <v>0</v>
      </c>
      <c r="P68" s="150">
        <v>0</v>
      </c>
      <c r="Q68" s="150">
        <v>0</v>
      </c>
      <c r="R68" s="150">
        <v>0</v>
      </c>
      <c r="S68" s="150">
        <v>0</v>
      </c>
      <c r="T68" s="190">
        <v>0</v>
      </c>
      <c r="U68" s="190"/>
      <c r="V68" s="150">
        <v>0</v>
      </c>
      <c r="W68" s="150">
        <v>0</v>
      </c>
    </row>
    <row r="69" spans="1:23" ht="12.75" customHeight="1">
      <c r="A69" s="191"/>
      <c r="B69" s="191"/>
      <c r="C69" s="191"/>
      <c r="D69" s="189"/>
      <c r="E69" s="189"/>
      <c r="F69" s="189" t="s">
        <v>300</v>
      </c>
      <c r="G69" s="189"/>
      <c r="H69" s="150">
        <v>2477703</v>
      </c>
      <c r="I69" s="150">
        <v>2477703</v>
      </c>
      <c r="J69" s="150">
        <v>2337803</v>
      </c>
      <c r="K69" s="150">
        <v>2122123</v>
      </c>
      <c r="L69" s="150">
        <v>215680</v>
      </c>
      <c r="M69" s="150">
        <v>0</v>
      </c>
      <c r="N69" s="150">
        <v>139900</v>
      </c>
      <c r="O69" s="150">
        <v>0</v>
      </c>
      <c r="P69" s="150">
        <v>0</v>
      </c>
      <c r="Q69" s="150">
        <v>0</v>
      </c>
      <c r="R69" s="150">
        <v>0</v>
      </c>
      <c r="S69" s="150">
        <v>0</v>
      </c>
      <c r="T69" s="190">
        <v>0</v>
      </c>
      <c r="U69" s="190"/>
      <c r="V69" s="150">
        <v>0</v>
      </c>
      <c r="W69" s="150">
        <v>0</v>
      </c>
    </row>
    <row r="70" spans="1:23" ht="12.75" customHeight="1">
      <c r="A70" s="191" t="s">
        <v>27</v>
      </c>
      <c r="B70" s="191" t="s">
        <v>185</v>
      </c>
      <c r="C70" s="191" t="s">
        <v>185</v>
      </c>
      <c r="D70" s="189" t="s">
        <v>28</v>
      </c>
      <c r="E70" s="189"/>
      <c r="F70" s="189" t="s">
        <v>303</v>
      </c>
      <c r="G70" s="189"/>
      <c r="H70" s="150">
        <v>23067152</v>
      </c>
      <c r="I70" s="150">
        <v>22928152</v>
      </c>
      <c r="J70" s="150">
        <v>22865702</v>
      </c>
      <c r="K70" s="150">
        <v>17469225</v>
      </c>
      <c r="L70" s="150">
        <v>5396477</v>
      </c>
      <c r="M70" s="150">
        <v>0</v>
      </c>
      <c r="N70" s="150">
        <v>62450</v>
      </c>
      <c r="O70" s="150">
        <v>0</v>
      </c>
      <c r="P70" s="150">
        <v>0</v>
      </c>
      <c r="Q70" s="150">
        <v>0</v>
      </c>
      <c r="R70" s="150">
        <v>139000</v>
      </c>
      <c r="S70" s="150">
        <v>139000</v>
      </c>
      <c r="T70" s="190">
        <v>0</v>
      </c>
      <c r="U70" s="190"/>
      <c r="V70" s="150">
        <v>0</v>
      </c>
      <c r="W70" s="150">
        <v>0</v>
      </c>
    </row>
    <row r="71" spans="1:23" ht="12.75" customHeight="1">
      <c r="A71" s="191"/>
      <c r="B71" s="191"/>
      <c r="C71" s="191"/>
      <c r="D71" s="189"/>
      <c r="E71" s="189"/>
      <c r="F71" s="189" t="s">
        <v>302</v>
      </c>
      <c r="G71" s="189"/>
      <c r="H71" s="150">
        <v>-78614</v>
      </c>
      <c r="I71" s="150">
        <v>-78614</v>
      </c>
      <c r="J71" s="150">
        <v>-78614</v>
      </c>
      <c r="K71" s="150">
        <v>-78144</v>
      </c>
      <c r="L71" s="150">
        <v>-470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50">
        <v>0</v>
      </c>
      <c r="S71" s="150">
        <v>0</v>
      </c>
      <c r="T71" s="190">
        <v>0</v>
      </c>
      <c r="U71" s="190"/>
      <c r="V71" s="150">
        <v>0</v>
      </c>
      <c r="W71" s="150">
        <v>0</v>
      </c>
    </row>
    <row r="72" spans="1:23" ht="12.75" customHeight="1">
      <c r="A72" s="191"/>
      <c r="B72" s="191"/>
      <c r="C72" s="191"/>
      <c r="D72" s="189"/>
      <c r="E72" s="189"/>
      <c r="F72" s="189" t="s">
        <v>301</v>
      </c>
      <c r="G72" s="189"/>
      <c r="H72" s="150">
        <v>771305</v>
      </c>
      <c r="I72" s="150">
        <v>721305</v>
      </c>
      <c r="J72" s="150">
        <v>721305</v>
      </c>
      <c r="K72" s="150">
        <v>421045</v>
      </c>
      <c r="L72" s="150">
        <v>300260</v>
      </c>
      <c r="M72" s="150">
        <v>0</v>
      </c>
      <c r="N72" s="150">
        <v>0</v>
      </c>
      <c r="O72" s="150">
        <v>0</v>
      </c>
      <c r="P72" s="150">
        <v>0</v>
      </c>
      <c r="Q72" s="150">
        <v>0</v>
      </c>
      <c r="R72" s="150">
        <v>50000</v>
      </c>
      <c r="S72" s="150">
        <v>50000</v>
      </c>
      <c r="T72" s="190">
        <v>0</v>
      </c>
      <c r="U72" s="190"/>
      <c r="V72" s="150">
        <v>0</v>
      </c>
      <c r="W72" s="150">
        <v>0</v>
      </c>
    </row>
    <row r="73" spans="1:23" ht="12.75" customHeight="1">
      <c r="A73" s="191"/>
      <c r="B73" s="191"/>
      <c r="C73" s="191"/>
      <c r="D73" s="189"/>
      <c r="E73" s="189"/>
      <c r="F73" s="189" t="s">
        <v>300</v>
      </c>
      <c r="G73" s="189"/>
      <c r="H73" s="150">
        <v>23759843</v>
      </c>
      <c r="I73" s="150">
        <v>23570843</v>
      </c>
      <c r="J73" s="150">
        <v>23508393</v>
      </c>
      <c r="K73" s="150">
        <v>17812126</v>
      </c>
      <c r="L73" s="150">
        <v>5696267</v>
      </c>
      <c r="M73" s="150">
        <v>0</v>
      </c>
      <c r="N73" s="150">
        <v>62450</v>
      </c>
      <c r="O73" s="150">
        <v>0</v>
      </c>
      <c r="P73" s="150">
        <v>0</v>
      </c>
      <c r="Q73" s="150">
        <v>0</v>
      </c>
      <c r="R73" s="150">
        <v>189000</v>
      </c>
      <c r="S73" s="150">
        <v>189000</v>
      </c>
      <c r="T73" s="190">
        <v>0</v>
      </c>
      <c r="U73" s="190"/>
      <c r="V73" s="150">
        <v>0</v>
      </c>
      <c r="W73" s="150">
        <v>0</v>
      </c>
    </row>
    <row r="74" spans="1:23" ht="12.75" customHeight="1">
      <c r="A74" s="191" t="s">
        <v>185</v>
      </c>
      <c r="B74" s="191" t="s">
        <v>30</v>
      </c>
      <c r="C74" s="191" t="s">
        <v>185</v>
      </c>
      <c r="D74" s="189" t="s">
        <v>31</v>
      </c>
      <c r="E74" s="189"/>
      <c r="F74" s="189" t="s">
        <v>303</v>
      </c>
      <c r="G74" s="189"/>
      <c r="H74" s="150">
        <v>21554243</v>
      </c>
      <c r="I74" s="150">
        <v>21415243</v>
      </c>
      <c r="J74" s="150">
        <v>21354443</v>
      </c>
      <c r="K74" s="150">
        <v>16361098</v>
      </c>
      <c r="L74" s="150">
        <v>4993345</v>
      </c>
      <c r="M74" s="150">
        <v>0</v>
      </c>
      <c r="N74" s="150">
        <v>60800</v>
      </c>
      <c r="O74" s="150">
        <v>0</v>
      </c>
      <c r="P74" s="150">
        <v>0</v>
      </c>
      <c r="Q74" s="150">
        <v>0</v>
      </c>
      <c r="R74" s="150">
        <v>139000</v>
      </c>
      <c r="S74" s="150">
        <v>139000</v>
      </c>
      <c r="T74" s="190">
        <v>0</v>
      </c>
      <c r="U74" s="190"/>
      <c r="V74" s="150">
        <v>0</v>
      </c>
      <c r="W74" s="150">
        <v>0</v>
      </c>
    </row>
    <row r="75" spans="1:23" ht="12.75" customHeight="1">
      <c r="A75" s="191"/>
      <c r="B75" s="191"/>
      <c r="C75" s="191"/>
      <c r="D75" s="189"/>
      <c r="E75" s="189"/>
      <c r="F75" s="189" t="s">
        <v>302</v>
      </c>
      <c r="G75" s="189"/>
      <c r="H75" s="150">
        <v>0</v>
      </c>
      <c r="I75" s="150">
        <v>0</v>
      </c>
      <c r="J75" s="150">
        <v>0</v>
      </c>
      <c r="K75" s="150">
        <v>0</v>
      </c>
      <c r="L75" s="150">
        <v>0</v>
      </c>
      <c r="M75" s="150">
        <v>0</v>
      </c>
      <c r="N75" s="150">
        <v>0</v>
      </c>
      <c r="O75" s="150">
        <v>0</v>
      </c>
      <c r="P75" s="150">
        <v>0</v>
      </c>
      <c r="Q75" s="150">
        <v>0</v>
      </c>
      <c r="R75" s="150">
        <v>0</v>
      </c>
      <c r="S75" s="150">
        <v>0</v>
      </c>
      <c r="T75" s="190">
        <v>0</v>
      </c>
      <c r="U75" s="190"/>
      <c r="V75" s="150">
        <v>0</v>
      </c>
      <c r="W75" s="150">
        <v>0</v>
      </c>
    </row>
    <row r="76" spans="1:23" ht="12.75" customHeight="1">
      <c r="A76" s="191"/>
      <c r="B76" s="191"/>
      <c r="C76" s="191"/>
      <c r="D76" s="189"/>
      <c r="E76" s="189"/>
      <c r="F76" s="189" t="s">
        <v>301</v>
      </c>
      <c r="G76" s="189"/>
      <c r="H76" s="150">
        <v>646190</v>
      </c>
      <c r="I76" s="150">
        <v>596190</v>
      </c>
      <c r="J76" s="150">
        <v>596190</v>
      </c>
      <c r="K76" s="150">
        <v>296400</v>
      </c>
      <c r="L76" s="150">
        <v>299790</v>
      </c>
      <c r="M76" s="150">
        <v>0</v>
      </c>
      <c r="N76" s="150">
        <v>0</v>
      </c>
      <c r="O76" s="150">
        <v>0</v>
      </c>
      <c r="P76" s="150">
        <v>0</v>
      </c>
      <c r="Q76" s="150">
        <v>0</v>
      </c>
      <c r="R76" s="150">
        <v>50000</v>
      </c>
      <c r="S76" s="150">
        <v>50000</v>
      </c>
      <c r="T76" s="190">
        <v>0</v>
      </c>
      <c r="U76" s="190"/>
      <c r="V76" s="150">
        <v>0</v>
      </c>
      <c r="W76" s="150">
        <v>0</v>
      </c>
    </row>
    <row r="77" spans="1:23" ht="12.75" customHeight="1">
      <c r="A77" s="191"/>
      <c r="B77" s="191"/>
      <c r="C77" s="191"/>
      <c r="D77" s="189"/>
      <c r="E77" s="189"/>
      <c r="F77" s="189" t="s">
        <v>300</v>
      </c>
      <c r="G77" s="189"/>
      <c r="H77" s="150">
        <v>22200433</v>
      </c>
      <c r="I77" s="150">
        <v>22011433</v>
      </c>
      <c r="J77" s="150">
        <v>21950633</v>
      </c>
      <c r="K77" s="150">
        <v>16657498</v>
      </c>
      <c r="L77" s="150">
        <v>5293135</v>
      </c>
      <c r="M77" s="150">
        <v>0</v>
      </c>
      <c r="N77" s="150">
        <v>60800</v>
      </c>
      <c r="O77" s="150">
        <v>0</v>
      </c>
      <c r="P77" s="150">
        <v>0</v>
      </c>
      <c r="Q77" s="150">
        <v>0</v>
      </c>
      <c r="R77" s="150">
        <v>189000</v>
      </c>
      <c r="S77" s="150">
        <v>189000</v>
      </c>
      <c r="T77" s="190">
        <v>0</v>
      </c>
      <c r="U77" s="190"/>
      <c r="V77" s="150">
        <v>0</v>
      </c>
      <c r="W77" s="150">
        <v>0</v>
      </c>
    </row>
    <row r="78" spans="1:23" ht="12.75" customHeight="1">
      <c r="A78" s="191" t="s">
        <v>185</v>
      </c>
      <c r="B78" s="191" t="s">
        <v>388</v>
      </c>
      <c r="C78" s="191" t="s">
        <v>185</v>
      </c>
      <c r="D78" s="189" t="s">
        <v>389</v>
      </c>
      <c r="E78" s="189"/>
      <c r="F78" s="189" t="s">
        <v>303</v>
      </c>
      <c r="G78" s="189"/>
      <c r="H78" s="150">
        <v>928669</v>
      </c>
      <c r="I78" s="150">
        <v>928669</v>
      </c>
      <c r="J78" s="150">
        <v>927619</v>
      </c>
      <c r="K78" s="150">
        <v>765592</v>
      </c>
      <c r="L78" s="150">
        <v>162027</v>
      </c>
      <c r="M78" s="150">
        <v>0</v>
      </c>
      <c r="N78" s="150">
        <v>1050</v>
      </c>
      <c r="O78" s="150">
        <v>0</v>
      </c>
      <c r="P78" s="150">
        <v>0</v>
      </c>
      <c r="Q78" s="150">
        <v>0</v>
      </c>
      <c r="R78" s="150">
        <v>0</v>
      </c>
      <c r="S78" s="150">
        <v>0</v>
      </c>
      <c r="T78" s="190">
        <v>0</v>
      </c>
      <c r="U78" s="190"/>
      <c r="V78" s="150">
        <v>0</v>
      </c>
      <c r="W78" s="150">
        <v>0</v>
      </c>
    </row>
    <row r="79" spans="1:23" ht="12.75" customHeight="1">
      <c r="A79" s="191"/>
      <c r="B79" s="191"/>
      <c r="C79" s="191"/>
      <c r="D79" s="189"/>
      <c r="E79" s="189"/>
      <c r="F79" s="189" t="s">
        <v>302</v>
      </c>
      <c r="G79" s="189"/>
      <c r="H79" s="150">
        <v>-78144</v>
      </c>
      <c r="I79" s="150">
        <v>-78144</v>
      </c>
      <c r="J79" s="150">
        <v>-78144</v>
      </c>
      <c r="K79" s="150">
        <v>-78144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50">
        <v>0</v>
      </c>
      <c r="R79" s="150">
        <v>0</v>
      </c>
      <c r="S79" s="150">
        <v>0</v>
      </c>
      <c r="T79" s="190">
        <v>0</v>
      </c>
      <c r="U79" s="190"/>
      <c r="V79" s="150">
        <v>0</v>
      </c>
      <c r="W79" s="150">
        <v>0</v>
      </c>
    </row>
    <row r="80" spans="1:23" ht="12.75" customHeight="1">
      <c r="A80" s="191"/>
      <c r="B80" s="191"/>
      <c r="C80" s="191"/>
      <c r="D80" s="189"/>
      <c r="E80" s="189"/>
      <c r="F80" s="189" t="s">
        <v>301</v>
      </c>
      <c r="G80" s="189"/>
      <c r="H80" s="150">
        <v>117216</v>
      </c>
      <c r="I80" s="150">
        <v>117216</v>
      </c>
      <c r="J80" s="150">
        <v>117216</v>
      </c>
      <c r="K80" s="150">
        <v>117216</v>
      </c>
      <c r="L80" s="150">
        <v>0</v>
      </c>
      <c r="M80" s="150">
        <v>0</v>
      </c>
      <c r="N80" s="150">
        <v>0</v>
      </c>
      <c r="O80" s="150">
        <v>0</v>
      </c>
      <c r="P80" s="150">
        <v>0</v>
      </c>
      <c r="Q80" s="150">
        <v>0</v>
      </c>
      <c r="R80" s="150">
        <v>0</v>
      </c>
      <c r="S80" s="150">
        <v>0</v>
      </c>
      <c r="T80" s="190">
        <v>0</v>
      </c>
      <c r="U80" s="190"/>
      <c r="V80" s="150">
        <v>0</v>
      </c>
      <c r="W80" s="150">
        <v>0</v>
      </c>
    </row>
    <row r="81" spans="1:23" ht="12.75" customHeight="1">
      <c r="A81" s="191"/>
      <c r="B81" s="191"/>
      <c r="C81" s="191"/>
      <c r="D81" s="189"/>
      <c r="E81" s="189"/>
      <c r="F81" s="189" t="s">
        <v>300</v>
      </c>
      <c r="G81" s="189"/>
      <c r="H81" s="150">
        <v>967741</v>
      </c>
      <c r="I81" s="150">
        <v>967741</v>
      </c>
      <c r="J81" s="150">
        <v>966691</v>
      </c>
      <c r="K81" s="150">
        <v>804664</v>
      </c>
      <c r="L81" s="150">
        <v>162027</v>
      </c>
      <c r="M81" s="150">
        <v>0</v>
      </c>
      <c r="N81" s="150">
        <v>1050</v>
      </c>
      <c r="O81" s="150">
        <v>0</v>
      </c>
      <c r="P81" s="150">
        <v>0</v>
      </c>
      <c r="Q81" s="150">
        <v>0</v>
      </c>
      <c r="R81" s="150">
        <v>0</v>
      </c>
      <c r="S81" s="150">
        <v>0</v>
      </c>
      <c r="T81" s="190">
        <v>0</v>
      </c>
      <c r="U81" s="190"/>
      <c r="V81" s="150">
        <v>0</v>
      </c>
      <c r="W81" s="150">
        <v>0</v>
      </c>
    </row>
    <row r="82" spans="1:23" ht="12.75" customHeight="1">
      <c r="A82" s="191" t="s">
        <v>185</v>
      </c>
      <c r="B82" s="191" t="s">
        <v>149</v>
      </c>
      <c r="C82" s="191" t="s">
        <v>185</v>
      </c>
      <c r="D82" s="189" t="s">
        <v>26</v>
      </c>
      <c r="E82" s="189"/>
      <c r="F82" s="189" t="s">
        <v>303</v>
      </c>
      <c r="G82" s="189"/>
      <c r="H82" s="150">
        <v>579240</v>
      </c>
      <c r="I82" s="150">
        <v>579240</v>
      </c>
      <c r="J82" s="150">
        <v>578640</v>
      </c>
      <c r="K82" s="150">
        <v>342535</v>
      </c>
      <c r="L82" s="150">
        <v>236105</v>
      </c>
      <c r="M82" s="150">
        <v>0</v>
      </c>
      <c r="N82" s="150">
        <v>600</v>
      </c>
      <c r="O82" s="150">
        <v>0</v>
      </c>
      <c r="P82" s="150">
        <v>0</v>
      </c>
      <c r="Q82" s="150">
        <v>0</v>
      </c>
      <c r="R82" s="150">
        <v>0</v>
      </c>
      <c r="S82" s="150">
        <v>0</v>
      </c>
      <c r="T82" s="190">
        <v>0</v>
      </c>
      <c r="U82" s="190"/>
      <c r="V82" s="150">
        <v>0</v>
      </c>
      <c r="W82" s="150">
        <v>0</v>
      </c>
    </row>
    <row r="83" spans="1:23" ht="12.75" customHeight="1">
      <c r="A83" s="191"/>
      <c r="B83" s="191"/>
      <c r="C83" s="191"/>
      <c r="D83" s="189"/>
      <c r="E83" s="189"/>
      <c r="F83" s="189" t="s">
        <v>302</v>
      </c>
      <c r="G83" s="189"/>
      <c r="H83" s="150">
        <v>-470</v>
      </c>
      <c r="I83" s="150">
        <v>-470</v>
      </c>
      <c r="J83" s="150">
        <v>-470</v>
      </c>
      <c r="K83" s="150">
        <v>0</v>
      </c>
      <c r="L83" s="150">
        <v>-470</v>
      </c>
      <c r="M83" s="150">
        <v>0</v>
      </c>
      <c r="N83" s="150">
        <v>0</v>
      </c>
      <c r="O83" s="150">
        <v>0</v>
      </c>
      <c r="P83" s="150">
        <v>0</v>
      </c>
      <c r="Q83" s="150">
        <v>0</v>
      </c>
      <c r="R83" s="150">
        <v>0</v>
      </c>
      <c r="S83" s="150">
        <v>0</v>
      </c>
      <c r="T83" s="190">
        <v>0</v>
      </c>
      <c r="U83" s="190"/>
      <c r="V83" s="150">
        <v>0</v>
      </c>
      <c r="W83" s="150">
        <v>0</v>
      </c>
    </row>
    <row r="84" spans="1:23" ht="12.75" customHeight="1">
      <c r="A84" s="191"/>
      <c r="B84" s="191"/>
      <c r="C84" s="191"/>
      <c r="D84" s="189"/>
      <c r="E84" s="189"/>
      <c r="F84" s="189" t="s">
        <v>301</v>
      </c>
      <c r="G84" s="189"/>
      <c r="H84" s="150">
        <v>7899</v>
      </c>
      <c r="I84" s="150">
        <v>7899</v>
      </c>
      <c r="J84" s="150">
        <v>7899</v>
      </c>
      <c r="K84" s="150">
        <v>7429</v>
      </c>
      <c r="L84" s="150">
        <v>470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0">
        <v>0</v>
      </c>
      <c r="S84" s="150">
        <v>0</v>
      </c>
      <c r="T84" s="190">
        <v>0</v>
      </c>
      <c r="U84" s="190"/>
      <c r="V84" s="150">
        <v>0</v>
      </c>
      <c r="W84" s="150">
        <v>0</v>
      </c>
    </row>
    <row r="85" spans="1:23" ht="12.75" customHeight="1">
      <c r="A85" s="191"/>
      <c r="B85" s="191"/>
      <c r="C85" s="191"/>
      <c r="D85" s="189"/>
      <c r="E85" s="189"/>
      <c r="F85" s="189" t="s">
        <v>300</v>
      </c>
      <c r="G85" s="189"/>
      <c r="H85" s="150">
        <v>586669</v>
      </c>
      <c r="I85" s="150">
        <v>586669</v>
      </c>
      <c r="J85" s="150">
        <v>586069</v>
      </c>
      <c r="K85" s="150">
        <v>349964</v>
      </c>
      <c r="L85" s="150">
        <v>236105</v>
      </c>
      <c r="M85" s="150">
        <v>0</v>
      </c>
      <c r="N85" s="150">
        <v>600</v>
      </c>
      <c r="O85" s="150">
        <v>0</v>
      </c>
      <c r="P85" s="150">
        <v>0</v>
      </c>
      <c r="Q85" s="150">
        <v>0</v>
      </c>
      <c r="R85" s="150">
        <v>0</v>
      </c>
      <c r="S85" s="150">
        <v>0</v>
      </c>
      <c r="T85" s="190">
        <v>0</v>
      </c>
      <c r="U85" s="190"/>
      <c r="V85" s="150">
        <v>0</v>
      </c>
      <c r="W85" s="150">
        <v>0</v>
      </c>
    </row>
    <row r="86" spans="1:23" ht="12.75" customHeight="1">
      <c r="A86" s="191" t="s">
        <v>32</v>
      </c>
      <c r="B86" s="191" t="s">
        <v>185</v>
      </c>
      <c r="C86" s="191" t="s">
        <v>185</v>
      </c>
      <c r="D86" s="189" t="s">
        <v>33</v>
      </c>
      <c r="E86" s="189"/>
      <c r="F86" s="189" t="s">
        <v>303</v>
      </c>
      <c r="G86" s="189"/>
      <c r="H86" s="150">
        <v>3462658</v>
      </c>
      <c r="I86" s="150">
        <v>3362658</v>
      </c>
      <c r="J86" s="150">
        <v>2981614</v>
      </c>
      <c r="K86" s="150">
        <v>2544268</v>
      </c>
      <c r="L86" s="150">
        <v>437346</v>
      </c>
      <c r="M86" s="150">
        <v>378044</v>
      </c>
      <c r="N86" s="150">
        <v>3000</v>
      </c>
      <c r="O86" s="150">
        <v>0</v>
      </c>
      <c r="P86" s="150">
        <v>0</v>
      </c>
      <c r="Q86" s="150">
        <v>0</v>
      </c>
      <c r="R86" s="150">
        <v>100000</v>
      </c>
      <c r="S86" s="150">
        <v>100000</v>
      </c>
      <c r="T86" s="190">
        <v>0</v>
      </c>
      <c r="U86" s="190"/>
      <c r="V86" s="150">
        <v>0</v>
      </c>
      <c r="W86" s="150">
        <v>0</v>
      </c>
    </row>
    <row r="87" spans="1:23" ht="12.75" customHeight="1">
      <c r="A87" s="191"/>
      <c r="B87" s="191"/>
      <c r="C87" s="191"/>
      <c r="D87" s="189"/>
      <c r="E87" s="189"/>
      <c r="F87" s="189" t="s">
        <v>302</v>
      </c>
      <c r="G87" s="189"/>
      <c r="H87" s="150">
        <v>0</v>
      </c>
      <c r="I87" s="150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0">
        <v>0</v>
      </c>
      <c r="S87" s="150">
        <v>0</v>
      </c>
      <c r="T87" s="190">
        <v>0</v>
      </c>
      <c r="U87" s="190"/>
      <c r="V87" s="150">
        <v>0</v>
      </c>
      <c r="W87" s="150">
        <v>0</v>
      </c>
    </row>
    <row r="88" spans="1:23" ht="12.75" customHeight="1">
      <c r="A88" s="191"/>
      <c r="B88" s="191"/>
      <c r="C88" s="191"/>
      <c r="D88" s="189"/>
      <c r="E88" s="189"/>
      <c r="F88" s="189" t="s">
        <v>301</v>
      </c>
      <c r="G88" s="189"/>
      <c r="H88" s="150">
        <v>19249</v>
      </c>
      <c r="I88" s="150">
        <v>19249</v>
      </c>
      <c r="J88" s="150">
        <v>14694</v>
      </c>
      <c r="K88" s="150">
        <v>14694</v>
      </c>
      <c r="L88" s="150">
        <v>0</v>
      </c>
      <c r="M88" s="150">
        <v>4555</v>
      </c>
      <c r="N88" s="150">
        <v>0</v>
      </c>
      <c r="O88" s="150">
        <v>0</v>
      </c>
      <c r="P88" s="150">
        <v>0</v>
      </c>
      <c r="Q88" s="150">
        <v>0</v>
      </c>
      <c r="R88" s="150">
        <v>0</v>
      </c>
      <c r="S88" s="150">
        <v>0</v>
      </c>
      <c r="T88" s="190">
        <v>0</v>
      </c>
      <c r="U88" s="190"/>
      <c r="V88" s="150">
        <v>0</v>
      </c>
      <c r="W88" s="150">
        <v>0</v>
      </c>
    </row>
    <row r="89" spans="1:23" ht="12.75" customHeight="1">
      <c r="A89" s="191"/>
      <c r="B89" s="191"/>
      <c r="C89" s="191"/>
      <c r="D89" s="189"/>
      <c r="E89" s="189"/>
      <c r="F89" s="189" t="s">
        <v>300</v>
      </c>
      <c r="G89" s="189"/>
      <c r="H89" s="150">
        <v>3481907</v>
      </c>
      <c r="I89" s="150">
        <v>3381907</v>
      </c>
      <c r="J89" s="150">
        <v>2996308</v>
      </c>
      <c r="K89" s="150">
        <v>2558962</v>
      </c>
      <c r="L89" s="150">
        <v>437346</v>
      </c>
      <c r="M89" s="150">
        <v>382599</v>
      </c>
      <c r="N89" s="150">
        <v>3000</v>
      </c>
      <c r="O89" s="150">
        <v>0</v>
      </c>
      <c r="P89" s="150">
        <v>0</v>
      </c>
      <c r="Q89" s="150">
        <v>0</v>
      </c>
      <c r="R89" s="150">
        <v>100000</v>
      </c>
      <c r="S89" s="150">
        <v>100000</v>
      </c>
      <c r="T89" s="190">
        <v>0</v>
      </c>
      <c r="U89" s="190"/>
      <c r="V89" s="150">
        <v>0</v>
      </c>
      <c r="W89" s="150">
        <v>0</v>
      </c>
    </row>
    <row r="90" spans="1:23" ht="12.75" customHeight="1">
      <c r="A90" s="191" t="s">
        <v>185</v>
      </c>
      <c r="B90" s="191" t="s">
        <v>167</v>
      </c>
      <c r="C90" s="191" t="s">
        <v>185</v>
      </c>
      <c r="D90" s="189" t="s">
        <v>34</v>
      </c>
      <c r="E90" s="189"/>
      <c r="F90" s="189" t="s">
        <v>303</v>
      </c>
      <c r="G90" s="189"/>
      <c r="H90" s="150">
        <v>862722</v>
      </c>
      <c r="I90" s="150">
        <v>842722</v>
      </c>
      <c r="J90" s="150">
        <v>464678</v>
      </c>
      <c r="K90" s="150">
        <v>301188</v>
      </c>
      <c r="L90" s="150">
        <v>163490</v>
      </c>
      <c r="M90" s="150">
        <v>378044</v>
      </c>
      <c r="N90" s="150">
        <v>0</v>
      </c>
      <c r="O90" s="150">
        <v>0</v>
      </c>
      <c r="P90" s="150">
        <v>0</v>
      </c>
      <c r="Q90" s="150">
        <v>0</v>
      </c>
      <c r="R90" s="150">
        <v>20000</v>
      </c>
      <c r="S90" s="150">
        <v>20000</v>
      </c>
      <c r="T90" s="190">
        <v>0</v>
      </c>
      <c r="U90" s="190"/>
      <c r="V90" s="150">
        <v>0</v>
      </c>
      <c r="W90" s="150">
        <v>0</v>
      </c>
    </row>
    <row r="91" spans="1:23" ht="12.75" customHeight="1">
      <c r="A91" s="191"/>
      <c r="B91" s="191"/>
      <c r="C91" s="191"/>
      <c r="D91" s="189"/>
      <c r="E91" s="189"/>
      <c r="F91" s="189" t="s">
        <v>302</v>
      </c>
      <c r="G91" s="189"/>
      <c r="H91" s="150">
        <v>0</v>
      </c>
      <c r="I91" s="150">
        <v>0</v>
      </c>
      <c r="J91" s="150">
        <v>0</v>
      </c>
      <c r="K91" s="150">
        <v>0</v>
      </c>
      <c r="L91" s="150">
        <v>0</v>
      </c>
      <c r="M91" s="150">
        <v>0</v>
      </c>
      <c r="N91" s="150">
        <v>0</v>
      </c>
      <c r="O91" s="150">
        <v>0</v>
      </c>
      <c r="P91" s="150">
        <v>0</v>
      </c>
      <c r="Q91" s="150">
        <v>0</v>
      </c>
      <c r="R91" s="150">
        <v>0</v>
      </c>
      <c r="S91" s="150">
        <v>0</v>
      </c>
      <c r="T91" s="190">
        <v>0</v>
      </c>
      <c r="U91" s="190"/>
      <c r="V91" s="150">
        <v>0</v>
      </c>
      <c r="W91" s="150">
        <v>0</v>
      </c>
    </row>
    <row r="92" spans="1:23" ht="12.75" customHeight="1">
      <c r="A92" s="191"/>
      <c r="B92" s="191"/>
      <c r="C92" s="191"/>
      <c r="D92" s="189"/>
      <c r="E92" s="189"/>
      <c r="F92" s="189" t="s">
        <v>301</v>
      </c>
      <c r="G92" s="189"/>
      <c r="H92" s="150">
        <v>19249</v>
      </c>
      <c r="I92" s="150">
        <v>19249</v>
      </c>
      <c r="J92" s="150">
        <v>14694</v>
      </c>
      <c r="K92" s="150">
        <v>14694</v>
      </c>
      <c r="L92" s="150">
        <v>0</v>
      </c>
      <c r="M92" s="150">
        <v>4555</v>
      </c>
      <c r="N92" s="150">
        <v>0</v>
      </c>
      <c r="O92" s="150">
        <v>0</v>
      </c>
      <c r="P92" s="150">
        <v>0</v>
      </c>
      <c r="Q92" s="150">
        <v>0</v>
      </c>
      <c r="R92" s="150">
        <v>0</v>
      </c>
      <c r="S92" s="150">
        <v>0</v>
      </c>
      <c r="T92" s="190">
        <v>0</v>
      </c>
      <c r="U92" s="190"/>
      <c r="V92" s="150">
        <v>0</v>
      </c>
      <c r="W92" s="150">
        <v>0</v>
      </c>
    </row>
    <row r="93" spans="1:23" ht="12.75" customHeight="1">
      <c r="A93" s="191"/>
      <c r="B93" s="191"/>
      <c r="C93" s="191"/>
      <c r="D93" s="189"/>
      <c r="E93" s="189"/>
      <c r="F93" s="189" t="s">
        <v>300</v>
      </c>
      <c r="G93" s="189"/>
      <c r="H93" s="150">
        <v>881971</v>
      </c>
      <c r="I93" s="150">
        <v>861971</v>
      </c>
      <c r="J93" s="150">
        <v>479372</v>
      </c>
      <c r="K93" s="150">
        <v>315882</v>
      </c>
      <c r="L93" s="150">
        <v>163490</v>
      </c>
      <c r="M93" s="150">
        <v>382599</v>
      </c>
      <c r="N93" s="150">
        <v>0</v>
      </c>
      <c r="O93" s="150">
        <v>0</v>
      </c>
      <c r="P93" s="150">
        <v>0</v>
      </c>
      <c r="Q93" s="150">
        <v>0</v>
      </c>
      <c r="R93" s="150">
        <v>20000</v>
      </c>
      <c r="S93" s="150">
        <v>20000</v>
      </c>
      <c r="T93" s="190">
        <v>0</v>
      </c>
      <c r="U93" s="190"/>
      <c r="V93" s="150">
        <v>0</v>
      </c>
      <c r="W93" s="150">
        <v>0</v>
      </c>
    </row>
    <row r="94" spans="1:23" ht="12.75" customHeight="1">
      <c r="A94" s="191" t="s">
        <v>35</v>
      </c>
      <c r="B94" s="191" t="s">
        <v>185</v>
      </c>
      <c r="C94" s="191" t="s">
        <v>185</v>
      </c>
      <c r="D94" s="189" t="s">
        <v>36</v>
      </c>
      <c r="E94" s="189"/>
      <c r="F94" s="189" t="s">
        <v>303</v>
      </c>
      <c r="G94" s="189"/>
      <c r="H94" s="150">
        <v>10490811</v>
      </c>
      <c r="I94" s="150">
        <v>9690700</v>
      </c>
      <c r="J94" s="150">
        <v>9387376</v>
      </c>
      <c r="K94" s="150">
        <v>7709538</v>
      </c>
      <c r="L94" s="150">
        <v>1677838</v>
      </c>
      <c r="M94" s="150">
        <v>0</v>
      </c>
      <c r="N94" s="150">
        <v>303324</v>
      </c>
      <c r="O94" s="150">
        <v>0</v>
      </c>
      <c r="P94" s="150">
        <v>0</v>
      </c>
      <c r="Q94" s="150">
        <v>0</v>
      </c>
      <c r="R94" s="150">
        <v>800111</v>
      </c>
      <c r="S94" s="150">
        <v>800111</v>
      </c>
      <c r="T94" s="190">
        <v>0</v>
      </c>
      <c r="U94" s="190"/>
      <c r="V94" s="150">
        <v>0</v>
      </c>
      <c r="W94" s="150">
        <v>0</v>
      </c>
    </row>
    <row r="95" spans="1:23" ht="12.75" customHeight="1">
      <c r="A95" s="191"/>
      <c r="B95" s="191"/>
      <c r="C95" s="191"/>
      <c r="D95" s="189"/>
      <c r="E95" s="189"/>
      <c r="F95" s="189" t="s">
        <v>302</v>
      </c>
      <c r="G95" s="189"/>
      <c r="H95" s="150">
        <v>-5126</v>
      </c>
      <c r="I95" s="150">
        <v>-5126</v>
      </c>
      <c r="J95" s="150">
        <v>-5126</v>
      </c>
      <c r="K95" s="150">
        <v>-5126</v>
      </c>
      <c r="L95" s="150">
        <v>0</v>
      </c>
      <c r="M95" s="150">
        <v>0</v>
      </c>
      <c r="N95" s="150">
        <v>0</v>
      </c>
      <c r="O95" s="150">
        <v>0</v>
      </c>
      <c r="P95" s="150">
        <v>0</v>
      </c>
      <c r="Q95" s="150">
        <v>0</v>
      </c>
      <c r="R95" s="150">
        <v>0</v>
      </c>
      <c r="S95" s="150">
        <v>0</v>
      </c>
      <c r="T95" s="190">
        <v>0</v>
      </c>
      <c r="U95" s="190"/>
      <c r="V95" s="150">
        <v>0</v>
      </c>
      <c r="W95" s="150">
        <v>0</v>
      </c>
    </row>
    <row r="96" spans="1:23" ht="12.75" customHeight="1">
      <c r="A96" s="191"/>
      <c r="B96" s="191"/>
      <c r="C96" s="191"/>
      <c r="D96" s="189"/>
      <c r="E96" s="189"/>
      <c r="F96" s="189" t="s">
        <v>301</v>
      </c>
      <c r="G96" s="189"/>
      <c r="H96" s="150">
        <v>14343</v>
      </c>
      <c r="I96" s="150">
        <v>14343</v>
      </c>
      <c r="J96" s="150">
        <v>14343</v>
      </c>
      <c r="K96" s="150">
        <v>2819</v>
      </c>
      <c r="L96" s="150">
        <v>11524</v>
      </c>
      <c r="M96" s="150">
        <v>0</v>
      </c>
      <c r="N96" s="150">
        <v>0</v>
      </c>
      <c r="O96" s="150">
        <v>0</v>
      </c>
      <c r="P96" s="150">
        <v>0</v>
      </c>
      <c r="Q96" s="150">
        <v>0</v>
      </c>
      <c r="R96" s="150">
        <v>0</v>
      </c>
      <c r="S96" s="150">
        <v>0</v>
      </c>
      <c r="T96" s="190">
        <v>0</v>
      </c>
      <c r="U96" s="190"/>
      <c r="V96" s="150">
        <v>0</v>
      </c>
      <c r="W96" s="150">
        <v>0</v>
      </c>
    </row>
    <row r="97" spans="1:23" ht="12.75" customHeight="1">
      <c r="A97" s="191"/>
      <c r="B97" s="191"/>
      <c r="C97" s="191"/>
      <c r="D97" s="189"/>
      <c r="E97" s="189"/>
      <c r="F97" s="189" t="s">
        <v>300</v>
      </c>
      <c r="G97" s="189"/>
      <c r="H97" s="150">
        <v>10500028</v>
      </c>
      <c r="I97" s="150">
        <v>9699917</v>
      </c>
      <c r="J97" s="150">
        <v>9396593</v>
      </c>
      <c r="K97" s="150">
        <v>7707231</v>
      </c>
      <c r="L97" s="150">
        <v>1689362</v>
      </c>
      <c r="M97" s="150">
        <v>0</v>
      </c>
      <c r="N97" s="150">
        <v>303324</v>
      </c>
      <c r="O97" s="150">
        <v>0</v>
      </c>
      <c r="P97" s="150">
        <v>0</v>
      </c>
      <c r="Q97" s="150">
        <v>0</v>
      </c>
      <c r="R97" s="150">
        <v>800111</v>
      </c>
      <c r="S97" s="150">
        <v>800111</v>
      </c>
      <c r="T97" s="190">
        <v>0</v>
      </c>
      <c r="U97" s="190"/>
      <c r="V97" s="150">
        <v>0</v>
      </c>
      <c r="W97" s="150">
        <v>0</v>
      </c>
    </row>
    <row r="98" spans="1:23" ht="12.75" customHeight="1">
      <c r="A98" s="191" t="s">
        <v>185</v>
      </c>
      <c r="B98" s="191" t="s">
        <v>37</v>
      </c>
      <c r="C98" s="191" t="s">
        <v>185</v>
      </c>
      <c r="D98" s="189" t="s">
        <v>38</v>
      </c>
      <c r="E98" s="189"/>
      <c r="F98" s="189" t="s">
        <v>303</v>
      </c>
      <c r="G98" s="189"/>
      <c r="H98" s="150">
        <v>6897729</v>
      </c>
      <c r="I98" s="150">
        <v>6609229</v>
      </c>
      <c r="J98" s="150">
        <v>6390817</v>
      </c>
      <c r="K98" s="150">
        <v>5200437</v>
      </c>
      <c r="L98" s="150">
        <v>1190380</v>
      </c>
      <c r="M98" s="150">
        <v>0</v>
      </c>
      <c r="N98" s="150">
        <v>218412</v>
      </c>
      <c r="O98" s="150">
        <v>0</v>
      </c>
      <c r="P98" s="150">
        <v>0</v>
      </c>
      <c r="Q98" s="150">
        <v>0</v>
      </c>
      <c r="R98" s="150">
        <v>288500</v>
      </c>
      <c r="S98" s="150">
        <v>288500</v>
      </c>
      <c r="T98" s="190">
        <v>0</v>
      </c>
      <c r="U98" s="190"/>
      <c r="V98" s="150">
        <v>0</v>
      </c>
      <c r="W98" s="150">
        <v>0</v>
      </c>
    </row>
    <row r="99" spans="1:23" ht="12.75" customHeight="1">
      <c r="A99" s="191"/>
      <c r="B99" s="191"/>
      <c r="C99" s="191"/>
      <c r="D99" s="189"/>
      <c r="E99" s="189"/>
      <c r="F99" s="189" t="s">
        <v>302</v>
      </c>
      <c r="G99" s="189"/>
      <c r="H99" s="150">
        <v>-5126</v>
      </c>
      <c r="I99" s="150">
        <v>-5126</v>
      </c>
      <c r="J99" s="150">
        <v>-5126</v>
      </c>
      <c r="K99" s="150">
        <v>-5126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90">
        <v>0</v>
      </c>
      <c r="U99" s="190"/>
      <c r="V99" s="150">
        <v>0</v>
      </c>
      <c r="W99" s="150">
        <v>0</v>
      </c>
    </row>
    <row r="100" spans="1:23" ht="12.75" customHeight="1">
      <c r="A100" s="191"/>
      <c r="B100" s="191"/>
      <c r="C100" s="191"/>
      <c r="D100" s="189"/>
      <c r="E100" s="189"/>
      <c r="F100" s="189" t="s">
        <v>301</v>
      </c>
      <c r="G100" s="189"/>
      <c r="H100" s="150">
        <v>14343</v>
      </c>
      <c r="I100" s="150">
        <v>14343</v>
      </c>
      <c r="J100" s="150">
        <v>14343</v>
      </c>
      <c r="K100" s="150">
        <v>2819</v>
      </c>
      <c r="L100" s="150">
        <v>11524</v>
      </c>
      <c r="M100" s="150">
        <v>0</v>
      </c>
      <c r="N100" s="150">
        <v>0</v>
      </c>
      <c r="O100" s="150">
        <v>0</v>
      </c>
      <c r="P100" s="150">
        <v>0</v>
      </c>
      <c r="Q100" s="150">
        <v>0</v>
      </c>
      <c r="R100" s="150">
        <v>0</v>
      </c>
      <c r="S100" s="150">
        <v>0</v>
      </c>
      <c r="T100" s="190">
        <v>0</v>
      </c>
      <c r="U100" s="190"/>
      <c r="V100" s="150">
        <v>0</v>
      </c>
      <c r="W100" s="150">
        <v>0</v>
      </c>
    </row>
    <row r="101" spans="1:23" ht="12.75" customHeight="1">
      <c r="A101" s="191"/>
      <c r="B101" s="191"/>
      <c r="C101" s="191"/>
      <c r="D101" s="189"/>
      <c r="E101" s="189"/>
      <c r="F101" s="189" t="s">
        <v>300</v>
      </c>
      <c r="G101" s="189"/>
      <c r="H101" s="150">
        <v>6906946</v>
      </c>
      <c r="I101" s="150">
        <v>6618446</v>
      </c>
      <c r="J101" s="150">
        <v>6400034</v>
      </c>
      <c r="K101" s="150">
        <v>5198130</v>
      </c>
      <c r="L101" s="150">
        <v>1201904</v>
      </c>
      <c r="M101" s="150">
        <v>0</v>
      </c>
      <c r="N101" s="150">
        <v>218412</v>
      </c>
      <c r="O101" s="150">
        <v>0</v>
      </c>
      <c r="P101" s="150">
        <v>0</v>
      </c>
      <c r="Q101" s="150">
        <v>0</v>
      </c>
      <c r="R101" s="150">
        <v>288500</v>
      </c>
      <c r="S101" s="150">
        <v>288500</v>
      </c>
      <c r="T101" s="190">
        <v>0</v>
      </c>
      <c r="U101" s="190"/>
      <c r="V101" s="150">
        <v>0</v>
      </c>
      <c r="W101" s="150">
        <v>0</v>
      </c>
    </row>
    <row r="102" spans="1:23" ht="12.75" customHeight="1">
      <c r="A102" s="191" t="s">
        <v>153</v>
      </c>
      <c r="B102" s="191" t="s">
        <v>185</v>
      </c>
      <c r="C102" s="191" t="s">
        <v>185</v>
      </c>
      <c r="D102" s="189" t="s">
        <v>154</v>
      </c>
      <c r="E102" s="189"/>
      <c r="F102" s="189" t="s">
        <v>303</v>
      </c>
      <c r="G102" s="189"/>
      <c r="H102" s="150">
        <v>7345367</v>
      </c>
      <c r="I102" s="150">
        <v>6917534</v>
      </c>
      <c r="J102" s="150">
        <v>5087536</v>
      </c>
      <c r="K102" s="150">
        <v>3820921</v>
      </c>
      <c r="L102" s="150">
        <v>1266615</v>
      </c>
      <c r="M102" s="150">
        <v>83125</v>
      </c>
      <c r="N102" s="150">
        <v>1746873</v>
      </c>
      <c r="O102" s="150">
        <v>0</v>
      </c>
      <c r="P102" s="150">
        <v>0</v>
      </c>
      <c r="Q102" s="150">
        <v>0</v>
      </c>
      <c r="R102" s="150">
        <v>427833</v>
      </c>
      <c r="S102" s="150">
        <v>427833</v>
      </c>
      <c r="T102" s="190">
        <v>0</v>
      </c>
      <c r="U102" s="190"/>
      <c r="V102" s="150">
        <v>0</v>
      </c>
      <c r="W102" s="150">
        <v>0</v>
      </c>
    </row>
    <row r="103" spans="1:23" ht="12.75" customHeight="1">
      <c r="A103" s="191"/>
      <c r="B103" s="191"/>
      <c r="C103" s="191"/>
      <c r="D103" s="189"/>
      <c r="E103" s="189"/>
      <c r="F103" s="189" t="s">
        <v>302</v>
      </c>
      <c r="G103" s="189"/>
      <c r="H103" s="150">
        <v>-39072</v>
      </c>
      <c r="I103" s="150">
        <v>-39072</v>
      </c>
      <c r="J103" s="150">
        <v>0</v>
      </c>
      <c r="K103" s="150">
        <v>0</v>
      </c>
      <c r="L103" s="150">
        <v>0</v>
      </c>
      <c r="M103" s="150">
        <v>0</v>
      </c>
      <c r="N103" s="150">
        <v>-39072</v>
      </c>
      <c r="O103" s="150">
        <v>0</v>
      </c>
      <c r="P103" s="150">
        <v>0</v>
      </c>
      <c r="Q103" s="150">
        <v>0</v>
      </c>
      <c r="R103" s="150">
        <v>0</v>
      </c>
      <c r="S103" s="150">
        <v>0</v>
      </c>
      <c r="T103" s="190">
        <v>0</v>
      </c>
      <c r="U103" s="190"/>
      <c r="V103" s="150">
        <v>0</v>
      </c>
      <c r="W103" s="150">
        <v>0</v>
      </c>
    </row>
    <row r="104" spans="1:23" ht="12.75" customHeight="1">
      <c r="A104" s="191"/>
      <c r="B104" s="191"/>
      <c r="C104" s="191"/>
      <c r="D104" s="189"/>
      <c r="E104" s="189"/>
      <c r="F104" s="189" t="s">
        <v>301</v>
      </c>
      <c r="G104" s="189"/>
      <c r="H104" s="150">
        <v>7680</v>
      </c>
      <c r="I104" s="150">
        <v>7680</v>
      </c>
      <c r="J104" s="150">
        <v>7680</v>
      </c>
      <c r="K104" s="150">
        <v>0</v>
      </c>
      <c r="L104" s="150">
        <v>7680</v>
      </c>
      <c r="M104" s="150">
        <v>0</v>
      </c>
      <c r="N104" s="150">
        <v>0</v>
      </c>
      <c r="O104" s="150">
        <v>0</v>
      </c>
      <c r="P104" s="150">
        <v>0</v>
      </c>
      <c r="Q104" s="150">
        <v>0</v>
      </c>
      <c r="R104" s="150">
        <v>0</v>
      </c>
      <c r="S104" s="150">
        <v>0</v>
      </c>
      <c r="T104" s="190">
        <v>0</v>
      </c>
      <c r="U104" s="190"/>
      <c r="V104" s="150">
        <v>0</v>
      </c>
      <c r="W104" s="150">
        <v>0</v>
      </c>
    </row>
    <row r="105" spans="1:23" ht="12.75" customHeight="1">
      <c r="A105" s="191"/>
      <c r="B105" s="191"/>
      <c r="C105" s="191"/>
      <c r="D105" s="189"/>
      <c r="E105" s="189"/>
      <c r="F105" s="189" t="s">
        <v>300</v>
      </c>
      <c r="G105" s="189"/>
      <c r="H105" s="150">
        <v>7313975</v>
      </c>
      <c r="I105" s="150">
        <v>6886142</v>
      </c>
      <c r="J105" s="150">
        <v>5095216</v>
      </c>
      <c r="K105" s="150">
        <v>3820921</v>
      </c>
      <c r="L105" s="150">
        <v>1274295</v>
      </c>
      <c r="M105" s="150">
        <v>83125</v>
      </c>
      <c r="N105" s="150">
        <v>1707801</v>
      </c>
      <c r="O105" s="150">
        <v>0</v>
      </c>
      <c r="P105" s="150">
        <v>0</v>
      </c>
      <c r="Q105" s="150">
        <v>0</v>
      </c>
      <c r="R105" s="150">
        <v>427833</v>
      </c>
      <c r="S105" s="150">
        <v>427833</v>
      </c>
      <c r="T105" s="190">
        <v>0</v>
      </c>
      <c r="U105" s="190"/>
      <c r="V105" s="150">
        <v>0</v>
      </c>
      <c r="W105" s="150">
        <v>0</v>
      </c>
    </row>
    <row r="106" spans="1:23" ht="12.75">
      <c r="A106" s="191" t="s">
        <v>185</v>
      </c>
      <c r="B106" s="191" t="s">
        <v>155</v>
      </c>
      <c r="C106" s="191" t="s">
        <v>185</v>
      </c>
      <c r="D106" s="189" t="s">
        <v>156</v>
      </c>
      <c r="E106" s="189"/>
      <c r="F106" s="189" t="s">
        <v>303</v>
      </c>
      <c r="G106" s="189"/>
      <c r="H106" s="150">
        <v>6020883</v>
      </c>
      <c r="I106" s="150">
        <v>5593050</v>
      </c>
      <c r="J106" s="150">
        <v>5046938</v>
      </c>
      <c r="K106" s="150">
        <v>3780742</v>
      </c>
      <c r="L106" s="150">
        <v>1266196</v>
      </c>
      <c r="M106" s="150">
        <v>0</v>
      </c>
      <c r="N106" s="150">
        <v>546112</v>
      </c>
      <c r="O106" s="150">
        <v>0</v>
      </c>
      <c r="P106" s="150">
        <v>0</v>
      </c>
      <c r="Q106" s="150">
        <v>0</v>
      </c>
      <c r="R106" s="150">
        <v>427833</v>
      </c>
      <c r="S106" s="150">
        <v>427833</v>
      </c>
      <c r="T106" s="190">
        <v>0</v>
      </c>
      <c r="U106" s="190"/>
      <c r="V106" s="150">
        <v>0</v>
      </c>
      <c r="W106" s="150">
        <v>0</v>
      </c>
    </row>
    <row r="107" spans="1:23" ht="12.75">
      <c r="A107" s="191"/>
      <c r="B107" s="191"/>
      <c r="C107" s="191"/>
      <c r="D107" s="189"/>
      <c r="E107" s="189"/>
      <c r="F107" s="189" t="s">
        <v>302</v>
      </c>
      <c r="G107" s="189"/>
      <c r="H107" s="150">
        <v>-39072</v>
      </c>
      <c r="I107" s="150">
        <v>-39072</v>
      </c>
      <c r="J107" s="150">
        <v>0</v>
      </c>
      <c r="K107" s="150">
        <v>0</v>
      </c>
      <c r="L107" s="150">
        <v>0</v>
      </c>
      <c r="M107" s="150">
        <v>0</v>
      </c>
      <c r="N107" s="150">
        <v>-39072</v>
      </c>
      <c r="O107" s="150">
        <v>0</v>
      </c>
      <c r="P107" s="150">
        <v>0</v>
      </c>
      <c r="Q107" s="150">
        <v>0</v>
      </c>
      <c r="R107" s="150">
        <v>0</v>
      </c>
      <c r="S107" s="150">
        <v>0</v>
      </c>
      <c r="T107" s="190">
        <v>0</v>
      </c>
      <c r="U107" s="190"/>
      <c r="V107" s="150">
        <v>0</v>
      </c>
      <c r="W107" s="150">
        <v>0</v>
      </c>
    </row>
    <row r="108" spans="1:23" ht="12.75">
      <c r="A108" s="191"/>
      <c r="B108" s="191"/>
      <c r="C108" s="191"/>
      <c r="D108" s="189"/>
      <c r="E108" s="189"/>
      <c r="F108" s="189" t="s">
        <v>301</v>
      </c>
      <c r="G108" s="189"/>
      <c r="H108" s="150">
        <v>7680</v>
      </c>
      <c r="I108" s="150">
        <v>7680</v>
      </c>
      <c r="J108" s="150">
        <v>7680</v>
      </c>
      <c r="K108" s="150">
        <v>0</v>
      </c>
      <c r="L108" s="150">
        <v>7680</v>
      </c>
      <c r="M108" s="150">
        <v>0</v>
      </c>
      <c r="N108" s="150">
        <v>0</v>
      </c>
      <c r="O108" s="150">
        <v>0</v>
      </c>
      <c r="P108" s="150">
        <v>0</v>
      </c>
      <c r="Q108" s="150">
        <v>0</v>
      </c>
      <c r="R108" s="150">
        <v>0</v>
      </c>
      <c r="S108" s="150">
        <v>0</v>
      </c>
      <c r="T108" s="190">
        <v>0</v>
      </c>
      <c r="U108" s="190"/>
      <c r="V108" s="150">
        <v>0</v>
      </c>
      <c r="W108" s="150">
        <v>0</v>
      </c>
    </row>
    <row r="109" spans="1:23" ht="12.75">
      <c r="A109" s="191"/>
      <c r="B109" s="191"/>
      <c r="C109" s="191"/>
      <c r="D109" s="189"/>
      <c r="E109" s="189"/>
      <c r="F109" s="189" t="s">
        <v>300</v>
      </c>
      <c r="G109" s="189"/>
      <c r="H109" s="150">
        <v>5989491</v>
      </c>
      <c r="I109" s="150">
        <v>5561658</v>
      </c>
      <c r="J109" s="150">
        <v>5054618</v>
      </c>
      <c r="K109" s="150">
        <v>3780742</v>
      </c>
      <c r="L109" s="150">
        <v>1273876</v>
      </c>
      <c r="M109" s="150">
        <v>0</v>
      </c>
      <c r="N109" s="150">
        <v>507040</v>
      </c>
      <c r="O109" s="150">
        <v>0</v>
      </c>
      <c r="P109" s="150">
        <v>0</v>
      </c>
      <c r="Q109" s="150">
        <v>0</v>
      </c>
      <c r="R109" s="150">
        <v>427833</v>
      </c>
      <c r="S109" s="150">
        <v>427833</v>
      </c>
      <c r="T109" s="190">
        <v>0</v>
      </c>
      <c r="U109" s="190"/>
      <c r="V109" s="150">
        <v>0</v>
      </c>
      <c r="W109" s="150">
        <v>0</v>
      </c>
    </row>
    <row r="110" spans="1:23" ht="12.75">
      <c r="A110" s="195" t="s">
        <v>42</v>
      </c>
      <c r="B110" s="195"/>
      <c r="C110" s="195"/>
      <c r="D110" s="195"/>
      <c r="E110" s="195"/>
      <c r="F110" s="189" t="s">
        <v>303</v>
      </c>
      <c r="G110" s="189"/>
      <c r="H110" s="152">
        <v>102852447.55</v>
      </c>
      <c r="I110" s="152">
        <v>94976509.55</v>
      </c>
      <c r="J110" s="152">
        <v>86130660</v>
      </c>
      <c r="K110" s="152">
        <v>61753249</v>
      </c>
      <c r="L110" s="152">
        <v>24377411</v>
      </c>
      <c r="M110" s="152">
        <v>2613120</v>
      </c>
      <c r="N110" s="152">
        <v>3330379</v>
      </c>
      <c r="O110" s="152">
        <v>2007688.55</v>
      </c>
      <c r="P110" s="152">
        <v>894662</v>
      </c>
      <c r="Q110" s="152">
        <v>0</v>
      </c>
      <c r="R110" s="152">
        <v>7875938</v>
      </c>
      <c r="S110" s="152">
        <v>7875938</v>
      </c>
      <c r="T110" s="194">
        <v>2863782</v>
      </c>
      <c r="U110" s="194"/>
      <c r="V110" s="152">
        <v>0</v>
      </c>
      <c r="W110" s="150">
        <v>0</v>
      </c>
    </row>
    <row r="111" spans="1:23" ht="12.75">
      <c r="A111" s="195"/>
      <c r="B111" s="195"/>
      <c r="C111" s="195"/>
      <c r="D111" s="195"/>
      <c r="E111" s="195"/>
      <c r="F111" s="189" t="s">
        <v>302</v>
      </c>
      <c r="G111" s="189"/>
      <c r="H111" s="152">
        <v>-185512</v>
      </c>
      <c r="I111" s="152">
        <v>-185512</v>
      </c>
      <c r="J111" s="152">
        <v>-146440</v>
      </c>
      <c r="K111" s="152">
        <v>-130970</v>
      </c>
      <c r="L111" s="152">
        <v>-15470</v>
      </c>
      <c r="M111" s="152">
        <v>0</v>
      </c>
      <c r="N111" s="152">
        <v>-39072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94">
        <v>0</v>
      </c>
      <c r="U111" s="194"/>
      <c r="V111" s="152">
        <v>0</v>
      </c>
      <c r="W111" s="150">
        <v>0</v>
      </c>
    </row>
    <row r="112" spans="1:23" ht="12.75">
      <c r="A112" s="195"/>
      <c r="B112" s="195"/>
      <c r="C112" s="195"/>
      <c r="D112" s="195"/>
      <c r="E112" s="195"/>
      <c r="F112" s="189" t="s">
        <v>301</v>
      </c>
      <c r="G112" s="189"/>
      <c r="H112" s="152">
        <v>1682684</v>
      </c>
      <c r="I112" s="152">
        <v>915464</v>
      </c>
      <c r="J112" s="152">
        <v>910309</v>
      </c>
      <c r="K112" s="152">
        <v>507245</v>
      </c>
      <c r="L112" s="152">
        <v>403064</v>
      </c>
      <c r="M112" s="152">
        <v>4555</v>
      </c>
      <c r="N112" s="152">
        <v>600</v>
      </c>
      <c r="O112" s="152">
        <v>0</v>
      </c>
      <c r="P112" s="152">
        <v>0</v>
      </c>
      <c r="Q112" s="152">
        <v>0</v>
      </c>
      <c r="R112" s="152">
        <v>767220</v>
      </c>
      <c r="S112" s="152">
        <v>767220</v>
      </c>
      <c r="T112" s="194">
        <v>0</v>
      </c>
      <c r="U112" s="194"/>
      <c r="V112" s="152">
        <v>0</v>
      </c>
      <c r="W112" s="150">
        <v>0</v>
      </c>
    </row>
    <row r="113" spans="1:23" ht="12.75">
      <c r="A113" s="195"/>
      <c r="B113" s="195"/>
      <c r="C113" s="195"/>
      <c r="D113" s="195"/>
      <c r="E113" s="195"/>
      <c r="F113" s="189" t="s">
        <v>300</v>
      </c>
      <c r="G113" s="189"/>
      <c r="H113" s="152">
        <v>104349619.55</v>
      </c>
      <c r="I113" s="152">
        <v>95706461.55</v>
      </c>
      <c r="J113" s="152">
        <v>86894529</v>
      </c>
      <c r="K113" s="152">
        <v>62129524</v>
      </c>
      <c r="L113" s="152">
        <v>24765005</v>
      </c>
      <c r="M113" s="152">
        <v>2617675</v>
      </c>
      <c r="N113" s="152">
        <v>3291907</v>
      </c>
      <c r="O113" s="152">
        <v>2007688.55</v>
      </c>
      <c r="P113" s="152">
        <v>894662</v>
      </c>
      <c r="Q113" s="152">
        <v>0</v>
      </c>
      <c r="R113" s="152">
        <v>8643158</v>
      </c>
      <c r="S113" s="152">
        <v>8643158</v>
      </c>
      <c r="T113" s="194">
        <v>2863782</v>
      </c>
      <c r="U113" s="194"/>
      <c r="V113" s="152">
        <v>0</v>
      </c>
      <c r="W113" s="150">
        <v>0</v>
      </c>
    </row>
  </sheetData>
  <sheetProtection/>
  <mergeCells count="335">
    <mergeCell ref="A110:E113"/>
    <mergeCell ref="F110:G110"/>
    <mergeCell ref="T110:U110"/>
    <mergeCell ref="F111:G111"/>
    <mergeCell ref="T111:U111"/>
    <mergeCell ref="F112:G112"/>
    <mergeCell ref="T112:U112"/>
    <mergeCell ref="F113:G113"/>
    <mergeCell ref="F106:G106"/>
    <mergeCell ref="T106:U106"/>
    <mergeCell ref="F107:G107"/>
    <mergeCell ref="T107:U107"/>
    <mergeCell ref="F108:G108"/>
    <mergeCell ref="T108:U108"/>
    <mergeCell ref="T113:U113"/>
    <mergeCell ref="F109:G109"/>
    <mergeCell ref="T109:U109"/>
    <mergeCell ref="A102:A105"/>
    <mergeCell ref="B102:B105"/>
    <mergeCell ref="C102:C105"/>
    <mergeCell ref="D102:E105"/>
    <mergeCell ref="A106:A109"/>
    <mergeCell ref="B106:B109"/>
    <mergeCell ref="C106:C109"/>
    <mergeCell ref="D106:E109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  <mergeCell ref="T64:U64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T50:U50"/>
    <mergeCell ref="F51:G51"/>
    <mergeCell ref="T51:U51"/>
    <mergeCell ref="F52:G52"/>
    <mergeCell ref="T52:U52"/>
    <mergeCell ref="B50:B53"/>
    <mergeCell ref="C50:C53"/>
    <mergeCell ref="D50:E53"/>
    <mergeCell ref="F53:G53"/>
    <mergeCell ref="T53:U53"/>
    <mergeCell ref="A50:A53"/>
    <mergeCell ref="F50:G50"/>
    <mergeCell ref="F47:G47"/>
    <mergeCell ref="T47:U47"/>
    <mergeCell ref="F48:G48"/>
    <mergeCell ref="T48:U48"/>
    <mergeCell ref="F49:G49"/>
    <mergeCell ref="T49:U49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8:U18"/>
    <mergeCell ref="T12:U12"/>
    <mergeCell ref="F13:G13"/>
    <mergeCell ref="T13:U13"/>
    <mergeCell ref="T19:U19"/>
    <mergeCell ref="D18:E21"/>
    <mergeCell ref="F19:G1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A62:A65"/>
    <mergeCell ref="B62:B65"/>
    <mergeCell ref="C62:C65"/>
    <mergeCell ref="D62:E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F99:G99"/>
    <mergeCell ref="T99:U99"/>
    <mergeCell ref="F100:G100"/>
    <mergeCell ref="T100:U100"/>
    <mergeCell ref="F101:G101"/>
    <mergeCell ref="T101:U101"/>
    <mergeCell ref="F105:G105"/>
    <mergeCell ref="T105:U105"/>
    <mergeCell ref="F102:G102"/>
    <mergeCell ref="T102:U102"/>
    <mergeCell ref="F103:G103"/>
    <mergeCell ref="T103:U103"/>
    <mergeCell ref="F104:G104"/>
    <mergeCell ref="T104:U10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workbookViewId="0" topLeftCell="A1">
      <selection activeCell="R8" sqref="R8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23"/>
      <c r="B1" s="23"/>
      <c r="C1" s="23"/>
      <c r="D1" s="23"/>
      <c r="E1" s="23"/>
      <c r="F1" s="23"/>
      <c r="G1" s="23"/>
      <c r="H1" s="23"/>
      <c r="I1" s="23"/>
      <c r="J1" s="200" t="s">
        <v>400</v>
      </c>
      <c r="K1" s="200"/>
      <c r="L1" s="200"/>
      <c r="M1" s="200"/>
    </row>
    <row r="2" spans="1:13" ht="15.75">
      <c r="A2" s="202" t="s">
        <v>201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0</v>
      </c>
    </row>
    <row r="4" spans="1:13" ht="12.75">
      <c r="A4" s="201" t="s">
        <v>94</v>
      </c>
      <c r="B4" s="201" t="s">
        <v>1</v>
      </c>
      <c r="C4" s="201" t="s">
        <v>124</v>
      </c>
      <c r="D4" s="201" t="s">
        <v>130</v>
      </c>
      <c r="E4" s="201" t="s">
        <v>129</v>
      </c>
      <c r="F4" s="203" t="s">
        <v>122</v>
      </c>
      <c r="G4" s="204"/>
      <c r="H4" s="204"/>
      <c r="I4" s="204"/>
      <c r="J4" s="204"/>
      <c r="K4" s="204"/>
      <c r="L4" s="205"/>
      <c r="M4" s="201" t="s">
        <v>101</v>
      </c>
    </row>
    <row r="5" spans="1:13" ht="12.75">
      <c r="A5" s="201"/>
      <c r="B5" s="201"/>
      <c r="C5" s="201"/>
      <c r="D5" s="201"/>
      <c r="E5" s="201"/>
      <c r="F5" s="201" t="s">
        <v>202</v>
      </c>
      <c r="G5" s="201" t="s">
        <v>121</v>
      </c>
      <c r="H5" s="201"/>
      <c r="I5" s="201"/>
      <c r="J5" s="201"/>
      <c r="K5" s="201"/>
      <c r="L5" s="201"/>
      <c r="M5" s="201"/>
    </row>
    <row r="6" spans="1:13" ht="12.75">
      <c r="A6" s="201"/>
      <c r="B6" s="201"/>
      <c r="C6" s="201"/>
      <c r="D6" s="201"/>
      <c r="E6" s="201"/>
      <c r="F6" s="201"/>
      <c r="G6" s="201" t="s">
        <v>120</v>
      </c>
      <c r="H6" s="201" t="s">
        <v>119</v>
      </c>
      <c r="I6" s="132" t="s">
        <v>52</v>
      </c>
      <c r="J6" s="201" t="s">
        <v>128</v>
      </c>
      <c r="K6" s="201"/>
      <c r="L6" s="201" t="s">
        <v>117</v>
      </c>
      <c r="M6" s="201"/>
    </row>
    <row r="7" spans="1:13" ht="12.75">
      <c r="A7" s="201"/>
      <c r="B7" s="201"/>
      <c r="C7" s="201"/>
      <c r="D7" s="201"/>
      <c r="E7" s="201"/>
      <c r="F7" s="201"/>
      <c r="G7" s="201"/>
      <c r="H7" s="201"/>
      <c r="I7" s="201" t="s">
        <v>116</v>
      </c>
      <c r="J7" s="201"/>
      <c r="K7" s="201"/>
      <c r="L7" s="201"/>
      <c r="M7" s="201"/>
    </row>
    <row r="8" spans="1:13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13" ht="59.2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13" ht="12.7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208">
        <v>10</v>
      </c>
      <c r="K10" s="209"/>
      <c r="L10" s="96">
        <v>11</v>
      </c>
      <c r="M10" s="96">
        <v>12</v>
      </c>
    </row>
    <row r="11" spans="1:13" ht="67.5">
      <c r="A11" s="31" t="s">
        <v>81</v>
      </c>
      <c r="B11" s="31">
        <v>630</v>
      </c>
      <c r="C11" s="31">
        <v>63095</v>
      </c>
      <c r="D11" s="97" t="s">
        <v>150</v>
      </c>
      <c r="E11" s="32">
        <v>1686</v>
      </c>
      <c r="F11" s="32">
        <f>F12</f>
        <v>332</v>
      </c>
      <c r="G11" s="32">
        <v>332</v>
      </c>
      <c r="H11" s="32">
        <v>0</v>
      </c>
      <c r="I11" s="32">
        <v>0</v>
      </c>
      <c r="J11" s="196" t="s">
        <v>115</v>
      </c>
      <c r="K11" s="197"/>
      <c r="L11" s="32">
        <v>0</v>
      </c>
      <c r="M11" s="33" t="s">
        <v>99</v>
      </c>
    </row>
    <row r="12" spans="1:13" ht="12.75">
      <c r="A12" s="31"/>
      <c r="B12" s="31"/>
      <c r="C12" s="31"/>
      <c r="D12" s="34" t="s">
        <v>127</v>
      </c>
      <c r="E12" s="32">
        <v>1686</v>
      </c>
      <c r="F12" s="32">
        <f>G12+H12++J12+L12</f>
        <v>332</v>
      </c>
      <c r="G12" s="32">
        <f>G11</f>
        <v>332</v>
      </c>
      <c r="H12" s="32">
        <v>0</v>
      </c>
      <c r="I12" s="32">
        <v>0</v>
      </c>
      <c r="J12" s="198">
        <v>0</v>
      </c>
      <c r="K12" s="199"/>
      <c r="L12" s="32">
        <v>0</v>
      </c>
      <c r="M12" s="33"/>
    </row>
    <row r="13" spans="1:13" ht="12.75">
      <c r="A13" s="31"/>
      <c r="B13" s="31"/>
      <c r="C13" s="31"/>
      <c r="D13" s="34" t="s">
        <v>126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98">
        <v>0</v>
      </c>
      <c r="K13" s="199"/>
      <c r="L13" s="32">
        <f>L11</f>
        <v>0</v>
      </c>
      <c r="M13" s="33"/>
    </row>
    <row r="14" spans="1:13" ht="112.5">
      <c r="A14" s="31" t="s">
        <v>79</v>
      </c>
      <c r="B14" s="31">
        <v>700</v>
      </c>
      <c r="C14" s="31">
        <v>70095</v>
      </c>
      <c r="D14" s="97" t="s">
        <v>173</v>
      </c>
      <c r="E14" s="32">
        <v>300000</v>
      </c>
      <c r="F14" s="32">
        <v>200000</v>
      </c>
      <c r="G14" s="32">
        <v>200000</v>
      </c>
      <c r="H14" s="32">
        <v>0</v>
      </c>
      <c r="I14" s="32">
        <v>0</v>
      </c>
      <c r="J14" s="196" t="s">
        <v>115</v>
      </c>
      <c r="K14" s="197"/>
      <c r="L14" s="32">
        <v>0</v>
      </c>
      <c r="M14" s="33" t="s">
        <v>99</v>
      </c>
    </row>
    <row r="15" spans="1:13" ht="12.75">
      <c r="A15" s="31"/>
      <c r="B15" s="31"/>
      <c r="C15" s="31"/>
      <c r="D15" s="34" t="s">
        <v>127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98">
        <v>0</v>
      </c>
      <c r="K15" s="199"/>
      <c r="L15" s="32">
        <v>0</v>
      </c>
      <c r="M15" s="33"/>
    </row>
    <row r="16" spans="1:13" ht="12.75">
      <c r="A16" s="31"/>
      <c r="B16" s="31"/>
      <c r="C16" s="31"/>
      <c r="D16" s="34" t="s">
        <v>126</v>
      </c>
      <c r="E16" s="32">
        <f>E14</f>
        <v>300000</v>
      </c>
      <c r="F16" s="32">
        <f>F14</f>
        <v>200000</v>
      </c>
      <c r="G16" s="32">
        <f>G14</f>
        <v>200000</v>
      </c>
      <c r="H16" s="32">
        <v>0</v>
      </c>
      <c r="I16" s="32">
        <v>0</v>
      </c>
      <c r="J16" s="198">
        <v>0</v>
      </c>
      <c r="K16" s="199"/>
      <c r="L16" s="32">
        <f>L14</f>
        <v>0</v>
      </c>
      <c r="M16" s="33"/>
    </row>
    <row r="17" spans="1:13" ht="67.5">
      <c r="A17" s="31" t="s">
        <v>77</v>
      </c>
      <c r="B17" s="31">
        <v>710</v>
      </c>
      <c r="C17" s="31">
        <v>71095</v>
      </c>
      <c r="D17" s="34" t="s">
        <v>161</v>
      </c>
      <c r="E17" s="32">
        <f>SUM(E18:E19)</f>
        <v>3002600</v>
      </c>
      <c r="F17" s="32">
        <f>G17+H17+L17</f>
        <v>2881782</v>
      </c>
      <c r="G17" s="32">
        <f>SUM(G18:G19)</f>
        <v>432267</v>
      </c>
      <c r="H17" s="32">
        <v>0</v>
      </c>
      <c r="I17" s="32">
        <v>0</v>
      </c>
      <c r="J17" s="196" t="s">
        <v>115</v>
      </c>
      <c r="K17" s="197"/>
      <c r="L17" s="32">
        <f>SUM(L18:L19)</f>
        <v>2449515</v>
      </c>
      <c r="M17" s="33" t="s">
        <v>99</v>
      </c>
    </row>
    <row r="18" spans="1:13" ht="12.75">
      <c r="A18" s="31"/>
      <c r="B18" s="31"/>
      <c r="C18" s="31"/>
      <c r="D18" s="34" t="s">
        <v>127</v>
      </c>
      <c r="E18" s="32">
        <v>18000</v>
      </c>
      <c r="F18" s="32">
        <f>G18+H18+L18</f>
        <v>18000</v>
      </c>
      <c r="G18" s="32">
        <v>2700</v>
      </c>
      <c r="H18" s="32">
        <v>0</v>
      </c>
      <c r="I18" s="32">
        <v>0</v>
      </c>
      <c r="J18" s="198">
        <v>0</v>
      </c>
      <c r="K18" s="199"/>
      <c r="L18" s="32">
        <v>15300</v>
      </c>
      <c r="M18" s="33"/>
    </row>
    <row r="19" spans="1:13" ht="12.75">
      <c r="A19" s="31"/>
      <c r="B19" s="31"/>
      <c r="C19" s="31"/>
      <c r="D19" s="34" t="s">
        <v>126</v>
      </c>
      <c r="E19" s="32">
        <v>2984600</v>
      </c>
      <c r="F19" s="32">
        <f>G19+H19+L19</f>
        <v>2863782</v>
      </c>
      <c r="G19" s="32">
        <v>429567</v>
      </c>
      <c r="H19" s="32">
        <v>0</v>
      </c>
      <c r="I19" s="32">
        <v>0</v>
      </c>
      <c r="J19" s="198">
        <v>0</v>
      </c>
      <c r="K19" s="199"/>
      <c r="L19" s="32">
        <v>2434215</v>
      </c>
      <c r="M19" s="33"/>
    </row>
    <row r="20" spans="1:13" ht="78.75">
      <c r="A20" s="31" t="s">
        <v>75</v>
      </c>
      <c r="B20" s="31">
        <v>720</v>
      </c>
      <c r="C20" s="31">
        <v>72095</v>
      </c>
      <c r="D20" s="98" t="s">
        <v>180</v>
      </c>
      <c r="E20" s="32">
        <f>SUM(E21:E22)</f>
        <v>15000</v>
      </c>
      <c r="F20" s="32">
        <f>G20+H20+L20</f>
        <v>7500</v>
      </c>
      <c r="G20" s="32">
        <f>SUM(G21:G22)</f>
        <v>7500</v>
      </c>
      <c r="H20" s="32">
        <v>0</v>
      </c>
      <c r="I20" s="32">
        <v>0</v>
      </c>
      <c r="J20" s="196" t="s">
        <v>115</v>
      </c>
      <c r="K20" s="197"/>
      <c r="L20" s="32">
        <v>0</v>
      </c>
      <c r="M20" s="99" t="s">
        <v>99</v>
      </c>
    </row>
    <row r="21" spans="1:13" ht="12.75">
      <c r="A21" s="31"/>
      <c r="B21" s="31"/>
      <c r="C21" s="31"/>
      <c r="D21" s="34" t="s">
        <v>127</v>
      </c>
      <c r="E21" s="32">
        <v>15000</v>
      </c>
      <c r="F21" s="32">
        <v>7500</v>
      </c>
      <c r="G21" s="32">
        <v>7500</v>
      </c>
      <c r="H21" s="32">
        <v>0</v>
      </c>
      <c r="I21" s="32">
        <v>0</v>
      </c>
      <c r="J21" s="198">
        <v>0</v>
      </c>
      <c r="K21" s="199"/>
      <c r="L21" s="32">
        <v>0</v>
      </c>
      <c r="M21" s="33"/>
    </row>
    <row r="22" spans="1:13" ht="12.75">
      <c r="A22" s="31"/>
      <c r="B22" s="31"/>
      <c r="C22" s="31"/>
      <c r="D22" s="34" t="s">
        <v>126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198">
        <v>0</v>
      </c>
      <c r="K22" s="199"/>
      <c r="L22" s="32">
        <f>L20</f>
        <v>0</v>
      </c>
      <c r="M22" s="33"/>
    </row>
    <row r="23" spans="1:13" ht="56.25">
      <c r="A23" s="31" t="s">
        <v>72</v>
      </c>
      <c r="B23" s="31">
        <v>720</v>
      </c>
      <c r="C23" s="31">
        <v>72095</v>
      </c>
      <c r="D23" s="34" t="s">
        <v>181</v>
      </c>
      <c r="E23" s="32">
        <v>25215</v>
      </c>
      <c r="F23" s="32">
        <f>G23+H23+L23</f>
        <v>7380</v>
      </c>
      <c r="G23" s="32">
        <v>7380</v>
      </c>
      <c r="H23" s="32">
        <v>0</v>
      </c>
      <c r="I23" s="32">
        <v>0</v>
      </c>
      <c r="J23" s="196" t="s">
        <v>115</v>
      </c>
      <c r="K23" s="197"/>
      <c r="L23" s="32">
        <v>0</v>
      </c>
      <c r="M23" s="33" t="s">
        <v>99</v>
      </c>
    </row>
    <row r="24" spans="1:13" ht="12.75">
      <c r="A24" s="31"/>
      <c r="B24" s="31"/>
      <c r="C24" s="31"/>
      <c r="D24" s="34" t="s">
        <v>127</v>
      </c>
      <c r="E24" s="32">
        <f>E23</f>
        <v>25215</v>
      </c>
      <c r="F24" s="32">
        <f>F23</f>
        <v>7380</v>
      </c>
      <c r="G24" s="32">
        <f>G23</f>
        <v>7380</v>
      </c>
      <c r="H24" s="32">
        <v>0</v>
      </c>
      <c r="I24" s="32">
        <v>0</v>
      </c>
      <c r="J24" s="198">
        <v>0</v>
      </c>
      <c r="K24" s="199"/>
      <c r="L24" s="32">
        <v>0</v>
      </c>
      <c r="M24" s="33"/>
    </row>
    <row r="25" spans="1:13" ht="12.75">
      <c r="A25" s="31"/>
      <c r="B25" s="31"/>
      <c r="C25" s="31"/>
      <c r="D25" s="34" t="s">
        <v>126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98">
        <v>0</v>
      </c>
      <c r="K25" s="199"/>
      <c r="L25" s="32">
        <f>L23</f>
        <v>0</v>
      </c>
      <c r="M25" s="33"/>
    </row>
    <row r="26" spans="1:13" ht="67.5">
      <c r="A26" s="31" t="s">
        <v>70</v>
      </c>
      <c r="B26" s="31">
        <v>801</v>
      </c>
      <c r="C26" s="31">
        <v>80115</v>
      </c>
      <c r="D26" s="34" t="s">
        <v>264</v>
      </c>
      <c r="E26" s="32">
        <v>1893108</v>
      </c>
      <c r="F26" s="32">
        <f>F27</f>
        <v>1225217</v>
      </c>
      <c r="G26" s="32">
        <v>0</v>
      </c>
      <c r="H26" s="32">
        <v>0</v>
      </c>
      <c r="I26" s="32">
        <v>0</v>
      </c>
      <c r="J26" s="196" t="s">
        <v>289</v>
      </c>
      <c r="K26" s="197"/>
      <c r="L26" s="32">
        <v>1099450</v>
      </c>
      <c r="M26" s="33" t="s">
        <v>99</v>
      </c>
    </row>
    <row r="27" spans="1:13" ht="12.75">
      <c r="A27" s="31"/>
      <c r="B27" s="31"/>
      <c r="C27" s="31"/>
      <c r="D27" s="34" t="s">
        <v>127</v>
      </c>
      <c r="E27" s="32">
        <f>E26</f>
        <v>1893108</v>
      </c>
      <c r="F27" s="32">
        <f>G27+H27+J27+L27</f>
        <v>1225217</v>
      </c>
      <c r="G27" s="32">
        <f>G26</f>
        <v>0</v>
      </c>
      <c r="H27" s="32">
        <v>0</v>
      </c>
      <c r="I27" s="32">
        <v>0</v>
      </c>
      <c r="J27" s="198">
        <v>125767</v>
      </c>
      <c r="K27" s="199"/>
      <c r="L27" s="32">
        <f>L26</f>
        <v>1099450</v>
      </c>
      <c r="M27" s="33"/>
    </row>
    <row r="28" spans="1:13" ht="12.75">
      <c r="A28" s="31"/>
      <c r="B28" s="31"/>
      <c r="C28" s="31"/>
      <c r="D28" s="34" t="s">
        <v>126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98">
        <v>0</v>
      </c>
      <c r="K28" s="199"/>
      <c r="L28" s="32">
        <v>0</v>
      </c>
      <c r="M28" s="33"/>
    </row>
    <row r="29" spans="1:13" ht="43.5" customHeight="1">
      <c r="A29" s="31" t="s">
        <v>68</v>
      </c>
      <c r="B29" s="31">
        <v>801</v>
      </c>
      <c r="C29" s="31">
        <v>80195</v>
      </c>
      <c r="D29" s="34" t="s">
        <v>206</v>
      </c>
      <c r="E29" s="32">
        <v>707100</v>
      </c>
      <c r="F29" s="32">
        <f>G29+H29+L29</f>
        <v>532889.55</v>
      </c>
      <c r="G29" s="32">
        <v>6400</v>
      </c>
      <c r="H29" s="32">
        <v>0</v>
      </c>
      <c r="I29" s="32">
        <v>0</v>
      </c>
      <c r="J29" s="196" t="s">
        <v>115</v>
      </c>
      <c r="K29" s="197"/>
      <c r="L29" s="32">
        <v>526489.55</v>
      </c>
      <c r="M29" s="33" t="s">
        <v>107</v>
      </c>
    </row>
    <row r="30" spans="1:13" ht="12.75">
      <c r="A30" s="31"/>
      <c r="B30" s="31"/>
      <c r="C30" s="31"/>
      <c r="D30" s="34" t="s">
        <v>127</v>
      </c>
      <c r="E30" s="32">
        <v>707100</v>
      </c>
      <c r="F30" s="32">
        <f>F29</f>
        <v>532889.55</v>
      </c>
      <c r="G30" s="32">
        <f>G29</f>
        <v>6400</v>
      </c>
      <c r="H30" s="32">
        <v>0</v>
      </c>
      <c r="I30" s="32">
        <v>0</v>
      </c>
      <c r="J30" s="198">
        <v>0</v>
      </c>
      <c r="K30" s="199"/>
      <c r="L30" s="32">
        <f>L29</f>
        <v>526489.55</v>
      </c>
      <c r="M30" s="33"/>
    </row>
    <row r="31" spans="1:13" ht="12.75">
      <c r="A31" s="31"/>
      <c r="B31" s="31"/>
      <c r="C31" s="31"/>
      <c r="D31" s="34" t="s">
        <v>126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98">
        <v>0</v>
      </c>
      <c r="K31" s="199"/>
      <c r="L31" s="32">
        <v>0</v>
      </c>
      <c r="M31" s="33"/>
    </row>
    <row r="32" spans="1:13" ht="43.5" customHeight="1">
      <c r="A32" s="31" t="s">
        <v>85</v>
      </c>
      <c r="B32" s="31">
        <v>801</v>
      </c>
      <c r="C32" s="31">
        <v>80195</v>
      </c>
      <c r="D32" s="34" t="s">
        <v>170</v>
      </c>
      <c r="E32" s="32">
        <v>926328</v>
      </c>
      <c r="F32" s="32">
        <f>G32+H32+L32</f>
        <v>231582</v>
      </c>
      <c r="G32" s="32">
        <v>0</v>
      </c>
      <c r="H32" s="32">
        <v>0</v>
      </c>
      <c r="I32" s="32">
        <v>0</v>
      </c>
      <c r="J32" s="196" t="s">
        <v>115</v>
      </c>
      <c r="K32" s="197"/>
      <c r="L32" s="32">
        <v>231582</v>
      </c>
      <c r="M32" s="33" t="s">
        <v>100</v>
      </c>
    </row>
    <row r="33" spans="1:13" ht="12.75">
      <c r="A33" s="31"/>
      <c r="B33" s="31"/>
      <c r="C33" s="31"/>
      <c r="D33" s="34" t="s">
        <v>127</v>
      </c>
      <c r="E33" s="32">
        <v>926328</v>
      </c>
      <c r="F33" s="32">
        <f>F32</f>
        <v>231582</v>
      </c>
      <c r="G33" s="32">
        <v>0</v>
      </c>
      <c r="H33" s="32">
        <v>0</v>
      </c>
      <c r="I33" s="32">
        <v>0</v>
      </c>
      <c r="J33" s="198">
        <v>0</v>
      </c>
      <c r="K33" s="199"/>
      <c r="L33" s="32">
        <f>L32</f>
        <v>231582</v>
      </c>
      <c r="M33" s="33"/>
    </row>
    <row r="34" spans="1:13" ht="12.75">
      <c r="A34" s="31"/>
      <c r="B34" s="31"/>
      <c r="C34" s="31"/>
      <c r="D34" s="34" t="s">
        <v>126</v>
      </c>
      <c r="E34" s="32">
        <v>0</v>
      </c>
      <c r="F34" s="32">
        <v>0</v>
      </c>
      <c r="G34" s="32">
        <f>G32</f>
        <v>0</v>
      </c>
      <c r="H34" s="32">
        <v>0</v>
      </c>
      <c r="I34" s="32">
        <v>0</v>
      </c>
      <c r="J34" s="198">
        <v>0</v>
      </c>
      <c r="K34" s="199"/>
      <c r="L34" s="32">
        <v>0</v>
      </c>
      <c r="M34" s="33"/>
    </row>
    <row r="35" spans="1:13" ht="60" customHeight="1">
      <c r="A35" s="31" t="s">
        <v>84</v>
      </c>
      <c r="B35" s="31">
        <v>801</v>
      </c>
      <c r="C35" s="31">
        <v>80195</v>
      </c>
      <c r="D35" s="34" t="s">
        <v>169</v>
      </c>
      <c r="E35" s="32">
        <v>366941</v>
      </c>
      <c r="F35" s="32">
        <v>93600</v>
      </c>
      <c r="G35" s="32">
        <v>0</v>
      </c>
      <c r="H35" s="32">
        <v>0</v>
      </c>
      <c r="I35" s="32">
        <v>0</v>
      </c>
      <c r="J35" s="196" t="s">
        <v>283</v>
      </c>
      <c r="K35" s="197"/>
      <c r="L35" s="32">
        <v>0</v>
      </c>
      <c r="M35" s="142" t="s">
        <v>208</v>
      </c>
    </row>
    <row r="36" spans="1:13" ht="12.75">
      <c r="A36" s="31"/>
      <c r="B36" s="31"/>
      <c r="C36" s="31"/>
      <c r="D36" s="34" t="s">
        <v>127</v>
      </c>
      <c r="E36" s="32">
        <v>366941</v>
      </c>
      <c r="F36" s="32">
        <f>F35</f>
        <v>93600</v>
      </c>
      <c r="G36" s="32">
        <f>G35</f>
        <v>0</v>
      </c>
      <c r="H36" s="32">
        <v>0</v>
      </c>
      <c r="I36" s="32">
        <v>0</v>
      </c>
      <c r="J36" s="198">
        <v>93600</v>
      </c>
      <c r="K36" s="199"/>
      <c r="L36" s="32">
        <f>L35</f>
        <v>0</v>
      </c>
      <c r="M36" s="33"/>
    </row>
    <row r="37" spans="1:13" ht="12.75">
      <c r="A37" s="31"/>
      <c r="B37" s="31"/>
      <c r="C37" s="31"/>
      <c r="D37" s="34" t="s">
        <v>126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198">
        <v>0</v>
      </c>
      <c r="K37" s="199"/>
      <c r="L37" s="32">
        <v>0</v>
      </c>
      <c r="M37" s="33"/>
    </row>
    <row r="38" spans="1:13" ht="54.75" customHeight="1">
      <c r="A38" s="31" t="s">
        <v>152</v>
      </c>
      <c r="B38" s="31">
        <v>852</v>
      </c>
      <c r="C38" s="31">
        <v>85295</v>
      </c>
      <c r="D38" s="34" t="s">
        <v>256</v>
      </c>
      <c r="E38" s="32">
        <f>SUM(E39:E40)</f>
        <v>1430498</v>
      </c>
      <c r="F38" s="32">
        <f>F39</f>
        <v>203455</v>
      </c>
      <c r="G38" s="32">
        <v>138655</v>
      </c>
      <c r="H38" s="32">
        <v>0</v>
      </c>
      <c r="I38" s="32">
        <v>0</v>
      </c>
      <c r="J38" s="196" t="s">
        <v>257</v>
      </c>
      <c r="K38" s="197"/>
      <c r="L38" s="32">
        <v>0</v>
      </c>
      <c r="M38" s="33" t="s">
        <v>147</v>
      </c>
    </row>
    <row r="39" spans="1:13" ht="12.75">
      <c r="A39" s="31"/>
      <c r="B39" s="31"/>
      <c r="C39" s="31"/>
      <c r="D39" s="34" t="s">
        <v>127</v>
      </c>
      <c r="E39" s="32">
        <v>1129998</v>
      </c>
      <c r="F39" s="32">
        <f>G39+H39+J39+L39</f>
        <v>203455</v>
      </c>
      <c r="G39" s="32">
        <f>G38</f>
        <v>138655</v>
      </c>
      <c r="H39" s="32">
        <v>0</v>
      </c>
      <c r="I39" s="32">
        <v>0</v>
      </c>
      <c r="J39" s="198">
        <v>64800</v>
      </c>
      <c r="K39" s="199"/>
      <c r="L39" s="32">
        <f>L38</f>
        <v>0</v>
      </c>
      <c r="M39" s="33"/>
    </row>
    <row r="40" spans="1:13" ht="12.75">
      <c r="A40" s="31"/>
      <c r="B40" s="31"/>
      <c r="C40" s="31"/>
      <c r="D40" s="34" t="s">
        <v>126</v>
      </c>
      <c r="E40" s="32">
        <v>300500</v>
      </c>
      <c r="F40" s="32">
        <v>0</v>
      </c>
      <c r="G40" s="32">
        <v>0</v>
      </c>
      <c r="H40" s="32">
        <v>0</v>
      </c>
      <c r="I40" s="32">
        <v>0</v>
      </c>
      <c r="J40" s="198">
        <v>0</v>
      </c>
      <c r="K40" s="199"/>
      <c r="L40" s="32">
        <v>0</v>
      </c>
      <c r="M40" s="33"/>
    </row>
    <row r="41" spans="1:13" ht="56.25">
      <c r="A41" s="31" t="s">
        <v>163</v>
      </c>
      <c r="B41" s="31">
        <v>852</v>
      </c>
      <c r="C41" s="31">
        <v>85295</v>
      </c>
      <c r="D41" s="34" t="s">
        <v>260</v>
      </c>
      <c r="E41" s="32">
        <f>SUM(E42:E43)</f>
        <v>1017407.2</v>
      </c>
      <c r="F41" s="32">
        <f>SUM(F42:F43)</f>
        <v>151429</v>
      </c>
      <c r="G41" s="32">
        <f>SUM(G42:G43)</f>
        <v>97429</v>
      </c>
      <c r="H41" s="32">
        <v>0</v>
      </c>
      <c r="I41" s="32">
        <v>0</v>
      </c>
      <c r="J41" s="196" t="s">
        <v>179</v>
      </c>
      <c r="K41" s="197"/>
      <c r="L41" s="32">
        <v>0</v>
      </c>
      <c r="M41" s="33" t="s">
        <v>258</v>
      </c>
    </row>
    <row r="42" spans="1:13" ht="12.75">
      <c r="A42" s="31"/>
      <c r="B42" s="31"/>
      <c r="C42" s="31"/>
      <c r="D42" s="34" t="s">
        <v>127</v>
      </c>
      <c r="E42" s="32">
        <v>662355.4</v>
      </c>
      <c r="F42" s="32">
        <f>G42+H42+J42+L42</f>
        <v>151429</v>
      </c>
      <c r="G42" s="32">
        <v>97429</v>
      </c>
      <c r="H42" s="32">
        <v>0</v>
      </c>
      <c r="I42" s="32">
        <v>0</v>
      </c>
      <c r="J42" s="198">
        <v>54000</v>
      </c>
      <c r="K42" s="199"/>
      <c r="L42" s="32">
        <f>L41</f>
        <v>0</v>
      </c>
      <c r="M42" s="33"/>
    </row>
    <row r="43" spans="1:13" ht="12.75">
      <c r="A43" s="31"/>
      <c r="B43" s="31"/>
      <c r="C43" s="31"/>
      <c r="D43" s="34" t="s">
        <v>126</v>
      </c>
      <c r="E43" s="32">
        <v>355051.8</v>
      </c>
      <c r="F43" s="32">
        <f>G43+H43+J43+L43</f>
        <v>0</v>
      </c>
      <c r="G43" s="32">
        <v>0</v>
      </c>
      <c r="H43" s="32">
        <v>0</v>
      </c>
      <c r="I43" s="32">
        <v>0</v>
      </c>
      <c r="J43" s="198">
        <v>0</v>
      </c>
      <c r="K43" s="199"/>
      <c r="L43" s="32">
        <v>0</v>
      </c>
      <c r="M43" s="33"/>
    </row>
    <row r="44" spans="1:13" ht="54.75" customHeight="1">
      <c r="A44" s="31" t="s">
        <v>162</v>
      </c>
      <c r="B44" s="31">
        <v>852</v>
      </c>
      <c r="C44" s="31">
        <v>85295</v>
      </c>
      <c r="D44" s="34" t="s">
        <v>261</v>
      </c>
      <c r="E44" s="32">
        <f>SUM(E45:E46)</f>
        <v>990662.6</v>
      </c>
      <c r="F44" s="32">
        <f>SUM(F45:F46)</f>
        <v>221785</v>
      </c>
      <c r="G44" s="32">
        <f>SUM(G45:G46)</f>
        <v>144985</v>
      </c>
      <c r="H44" s="32">
        <v>0</v>
      </c>
      <c r="I44" s="32">
        <v>0</v>
      </c>
      <c r="J44" s="196" t="s">
        <v>263</v>
      </c>
      <c r="K44" s="197"/>
      <c r="L44" s="32">
        <v>0</v>
      </c>
      <c r="M44" s="33" t="s">
        <v>262</v>
      </c>
    </row>
    <row r="45" spans="1:13" ht="12.75">
      <c r="A45" s="31"/>
      <c r="B45" s="31"/>
      <c r="C45" s="31"/>
      <c r="D45" s="34" t="s">
        <v>127</v>
      </c>
      <c r="E45" s="32">
        <v>831410</v>
      </c>
      <c r="F45" s="32">
        <f>G45+H45+J45+L45</f>
        <v>221785</v>
      </c>
      <c r="G45" s="32">
        <v>144985</v>
      </c>
      <c r="H45" s="32">
        <v>0</v>
      </c>
      <c r="I45" s="32">
        <v>0</v>
      </c>
      <c r="J45" s="198">
        <v>76800</v>
      </c>
      <c r="K45" s="199"/>
      <c r="L45" s="32">
        <f>L44</f>
        <v>0</v>
      </c>
      <c r="M45" s="33"/>
    </row>
    <row r="46" spans="1:13" ht="12.75">
      <c r="A46" s="31"/>
      <c r="B46" s="31"/>
      <c r="C46" s="31"/>
      <c r="D46" s="34" t="s">
        <v>126</v>
      </c>
      <c r="E46" s="32">
        <v>159252.6</v>
      </c>
      <c r="F46" s="32">
        <f>G46+H46+J46+L46</f>
        <v>0</v>
      </c>
      <c r="G46" s="32">
        <v>0</v>
      </c>
      <c r="H46" s="32">
        <v>0</v>
      </c>
      <c r="I46" s="32">
        <v>0</v>
      </c>
      <c r="J46" s="198">
        <v>0</v>
      </c>
      <c r="K46" s="199"/>
      <c r="L46" s="32">
        <v>0</v>
      </c>
      <c r="M46" s="33"/>
    </row>
    <row r="47" spans="1:13" ht="47.25" customHeight="1">
      <c r="A47" s="31" t="s">
        <v>157</v>
      </c>
      <c r="B47" s="35">
        <v>854</v>
      </c>
      <c r="C47" s="35">
        <v>85410</v>
      </c>
      <c r="D47" s="36" t="s">
        <v>292</v>
      </c>
      <c r="E47" s="32">
        <f>(E48+E49)</f>
        <v>2387615.43</v>
      </c>
      <c r="F47" s="32">
        <f>(F48+F49)</f>
        <v>511611</v>
      </c>
      <c r="G47" s="32">
        <v>511611</v>
      </c>
      <c r="H47" s="32">
        <v>0</v>
      </c>
      <c r="I47" s="32">
        <v>0</v>
      </c>
      <c r="J47" s="196" t="s">
        <v>164</v>
      </c>
      <c r="K47" s="197"/>
      <c r="L47" s="32">
        <f>(L48+L49)</f>
        <v>0</v>
      </c>
      <c r="M47" s="33" t="s">
        <v>99</v>
      </c>
    </row>
    <row r="48" spans="1:13" ht="12.75">
      <c r="A48" s="31"/>
      <c r="B48" s="31"/>
      <c r="C48" s="31"/>
      <c r="D48" s="34" t="s">
        <v>127</v>
      </c>
      <c r="E48" s="32">
        <v>0</v>
      </c>
      <c r="F48" s="32">
        <f>G48+H48++J48+L48</f>
        <v>0</v>
      </c>
      <c r="G48" s="32">
        <v>0</v>
      </c>
      <c r="H48" s="32">
        <v>0</v>
      </c>
      <c r="I48" s="32">
        <v>0</v>
      </c>
      <c r="J48" s="198">
        <v>0</v>
      </c>
      <c r="K48" s="199"/>
      <c r="L48" s="32">
        <v>0</v>
      </c>
      <c r="M48" s="33"/>
    </row>
    <row r="49" spans="1:13" ht="12.75">
      <c r="A49" s="31"/>
      <c r="B49" s="31"/>
      <c r="C49" s="31"/>
      <c r="D49" s="34" t="s">
        <v>126</v>
      </c>
      <c r="E49" s="32">
        <v>2387615.43</v>
      </c>
      <c r="F49" s="32">
        <f>G49+H49++J49+L49</f>
        <v>511611</v>
      </c>
      <c r="G49" s="32">
        <f>G47</f>
        <v>511611</v>
      </c>
      <c r="H49" s="32">
        <v>0</v>
      </c>
      <c r="I49" s="32">
        <v>0</v>
      </c>
      <c r="J49" s="198">
        <v>0</v>
      </c>
      <c r="K49" s="199"/>
      <c r="L49" s="32">
        <v>0</v>
      </c>
      <c r="M49" s="33"/>
    </row>
    <row r="50" spans="1:13" ht="57" customHeight="1">
      <c r="A50" s="31" t="s">
        <v>158</v>
      </c>
      <c r="B50" s="35">
        <v>926</v>
      </c>
      <c r="C50" s="35">
        <v>92695</v>
      </c>
      <c r="D50" s="36" t="s">
        <v>172</v>
      </c>
      <c r="E50" s="32">
        <f>(E51+E52)</f>
        <v>7000</v>
      </c>
      <c r="F50" s="32">
        <f>(F51+F52)</f>
        <v>1000</v>
      </c>
      <c r="G50" s="32">
        <v>1000</v>
      </c>
      <c r="H50" s="32">
        <v>0</v>
      </c>
      <c r="I50" s="32">
        <v>0</v>
      </c>
      <c r="J50" s="196" t="s">
        <v>164</v>
      </c>
      <c r="K50" s="197"/>
      <c r="L50" s="32">
        <f>(L51+L52)</f>
        <v>0</v>
      </c>
      <c r="M50" s="33" t="s">
        <v>99</v>
      </c>
    </row>
    <row r="51" spans="1:13" ht="12.75">
      <c r="A51" s="31"/>
      <c r="B51" s="31"/>
      <c r="C51" s="31"/>
      <c r="D51" s="34" t="s">
        <v>127</v>
      </c>
      <c r="E51" s="32">
        <v>7000</v>
      </c>
      <c r="F51" s="32">
        <f>G51+H51++J51+L51</f>
        <v>1000</v>
      </c>
      <c r="G51" s="32">
        <f>G50</f>
        <v>1000</v>
      </c>
      <c r="H51" s="32">
        <v>0</v>
      </c>
      <c r="I51" s="32">
        <v>0</v>
      </c>
      <c r="J51" s="198">
        <v>0</v>
      </c>
      <c r="K51" s="199"/>
      <c r="L51" s="32">
        <v>0</v>
      </c>
      <c r="M51" s="33"/>
    </row>
    <row r="52" spans="1:13" ht="12.75" customHeight="1">
      <c r="A52" s="31"/>
      <c r="B52" s="31"/>
      <c r="C52" s="31"/>
      <c r="D52" s="34" t="s">
        <v>126</v>
      </c>
      <c r="E52" s="32">
        <v>0</v>
      </c>
      <c r="F52" s="32">
        <f>G52+H52+J52+L52</f>
        <v>0</v>
      </c>
      <c r="G52" s="32">
        <v>0</v>
      </c>
      <c r="H52" s="32">
        <v>0</v>
      </c>
      <c r="I52" s="32">
        <v>0</v>
      </c>
      <c r="J52" s="198">
        <v>0</v>
      </c>
      <c r="K52" s="199"/>
      <c r="L52" s="32">
        <v>0</v>
      </c>
      <c r="M52" s="33"/>
    </row>
    <row r="53" spans="1:13" ht="21" customHeight="1">
      <c r="A53" s="203" t="s">
        <v>56</v>
      </c>
      <c r="B53" s="204"/>
      <c r="C53" s="204"/>
      <c r="D53" s="205"/>
      <c r="E53" s="37">
        <f aca="true" t="shared" si="0" ref="E53:I55">SUM(E11+E14+E17+E20+E23+E26+E29+E32+E35+E38+E41+E44+E47+E50)</f>
        <v>13071161.229999999</v>
      </c>
      <c r="F53" s="37">
        <f t="shared" si="0"/>
        <v>6269562.55</v>
      </c>
      <c r="G53" s="37">
        <f t="shared" si="0"/>
        <v>1547559</v>
      </c>
      <c r="H53" s="37">
        <f t="shared" si="0"/>
        <v>0</v>
      </c>
      <c r="I53" s="37">
        <f t="shared" si="0"/>
        <v>0</v>
      </c>
      <c r="J53" s="211">
        <v>414967</v>
      </c>
      <c r="K53" s="212"/>
      <c r="L53" s="37">
        <f>SUM(L11+L14+L17+L20+L23+L26+L29+L32+L35+L38+L41+L44+L47+L50)</f>
        <v>4307036.55</v>
      </c>
      <c r="M53" s="133" t="s">
        <v>113</v>
      </c>
    </row>
    <row r="54" spans="1:13" ht="21" customHeight="1">
      <c r="A54" s="214" t="s">
        <v>56</v>
      </c>
      <c r="B54" s="215"/>
      <c r="C54" s="216"/>
      <c r="D54" s="38" t="s">
        <v>127</v>
      </c>
      <c r="E54" s="37">
        <f t="shared" si="0"/>
        <v>6584141.4</v>
      </c>
      <c r="F54" s="37">
        <f t="shared" si="0"/>
        <v>2694169.55</v>
      </c>
      <c r="G54" s="37">
        <f t="shared" si="0"/>
        <v>406381</v>
      </c>
      <c r="H54" s="37">
        <f t="shared" si="0"/>
        <v>0</v>
      </c>
      <c r="I54" s="37">
        <f t="shared" si="0"/>
        <v>0</v>
      </c>
      <c r="J54" s="217">
        <v>414967</v>
      </c>
      <c r="K54" s="218"/>
      <c r="L54" s="37">
        <f>SUM(L12+L15+L18+L21+L24+L27+L30+L33+L36+L39+L42+L45+L48+L51)</f>
        <v>1872821.55</v>
      </c>
      <c r="M54" s="39" t="s">
        <v>113</v>
      </c>
    </row>
    <row r="55" spans="1:13" ht="21" customHeight="1">
      <c r="A55" s="214" t="s">
        <v>56</v>
      </c>
      <c r="B55" s="215"/>
      <c r="C55" s="216"/>
      <c r="D55" s="38" t="s">
        <v>126</v>
      </c>
      <c r="E55" s="37">
        <f t="shared" si="0"/>
        <v>6487019.83</v>
      </c>
      <c r="F55" s="37">
        <f t="shared" si="0"/>
        <v>3575393</v>
      </c>
      <c r="G55" s="37">
        <f t="shared" si="0"/>
        <v>1141178</v>
      </c>
      <c r="H55" s="37">
        <f t="shared" si="0"/>
        <v>0</v>
      </c>
      <c r="I55" s="37">
        <f t="shared" si="0"/>
        <v>0</v>
      </c>
      <c r="J55" s="217">
        <v>0</v>
      </c>
      <c r="K55" s="218"/>
      <c r="L55" s="37">
        <f>SUM(L13+L16+L19+L22+L25+L28+L31+L34+L37+L40+L43+L46+L49+L52)</f>
        <v>2434215</v>
      </c>
      <c r="M55" s="39" t="s">
        <v>113</v>
      </c>
    </row>
    <row r="56" spans="1:13" ht="4.5" customHeight="1">
      <c r="A56" s="30"/>
      <c r="B56" s="30"/>
      <c r="C56" s="30"/>
      <c r="D56" s="30"/>
      <c r="E56" s="30"/>
      <c r="F56" s="30"/>
      <c r="G56" s="40"/>
      <c r="H56" s="30"/>
      <c r="I56" s="30"/>
      <c r="J56" s="213"/>
      <c r="K56" s="213"/>
      <c r="L56" s="30"/>
      <c r="M56" s="30"/>
    </row>
    <row r="57" spans="1:13" ht="12.75">
      <c r="A57" s="210" t="s">
        <v>112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</row>
    <row r="58" spans="1:13" ht="12.75">
      <c r="A58" s="210" t="s">
        <v>111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</row>
    <row r="59" spans="1:13" ht="12.75">
      <c r="A59" s="210" t="s">
        <v>110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ht="12.75">
      <c r="A60" s="210" t="s">
        <v>125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</row>
    <row r="61" spans="1:13" ht="12.75">
      <c r="A61" s="210" t="s">
        <v>108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ht="7.5" customHeight="1"/>
    <row r="63" spans="1:13" ht="21" customHeight="1">
      <c r="A63" s="206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</row>
  </sheetData>
  <sheetProtection/>
  <mergeCells count="72">
    <mergeCell ref="J51:K51"/>
    <mergeCell ref="J45:K45"/>
    <mergeCell ref="J44:K44"/>
    <mergeCell ref="J56:K56"/>
    <mergeCell ref="A59:M59"/>
    <mergeCell ref="A54:C54"/>
    <mergeCell ref="A55:C55"/>
    <mergeCell ref="J54:K54"/>
    <mergeCell ref="J52:K52"/>
    <mergeCell ref="J55:K55"/>
    <mergeCell ref="H6:H9"/>
    <mergeCell ref="J13:K13"/>
    <mergeCell ref="J38:K38"/>
    <mergeCell ref="J41:K41"/>
    <mergeCell ref="J34:K34"/>
    <mergeCell ref="A61:M61"/>
    <mergeCell ref="A53:D53"/>
    <mergeCell ref="J53:K53"/>
    <mergeCell ref="A57:M57"/>
    <mergeCell ref="A58:M58"/>
    <mergeCell ref="J6:K9"/>
    <mergeCell ref="J11:K11"/>
    <mergeCell ref="J14:K14"/>
    <mergeCell ref="J15:K15"/>
    <mergeCell ref="J16:K16"/>
    <mergeCell ref="A60:M60"/>
    <mergeCell ref="J39:K39"/>
    <mergeCell ref="J50:K50"/>
    <mergeCell ref="J12:K12"/>
    <mergeCell ref="G6:G9"/>
    <mergeCell ref="D4:D9"/>
    <mergeCell ref="E4:E9"/>
    <mergeCell ref="F4:L4"/>
    <mergeCell ref="F5:F9"/>
    <mergeCell ref="G5:L5"/>
    <mergeCell ref="A63:M63"/>
    <mergeCell ref="I7:I9"/>
    <mergeCell ref="J10:K10"/>
    <mergeCell ref="B4:B9"/>
    <mergeCell ref="C4:C9"/>
    <mergeCell ref="J20:K20"/>
    <mergeCell ref="J29:K29"/>
    <mergeCell ref="J46:K46"/>
    <mergeCell ref="J31:K31"/>
    <mergeCell ref="J21:K21"/>
    <mergeCell ref="J1:M1"/>
    <mergeCell ref="L6:L9"/>
    <mergeCell ref="A2:M2"/>
    <mergeCell ref="A4:A9"/>
    <mergeCell ref="M4:M9"/>
    <mergeCell ref="J17:K17"/>
    <mergeCell ref="J18:K18"/>
    <mergeCell ref="J19:K19"/>
    <mergeCell ref="J42:K42"/>
    <mergeCell ref="J43:K43"/>
    <mergeCell ref="J22:K22"/>
    <mergeCell ref="J26:K26"/>
    <mergeCell ref="J27:K27"/>
    <mergeCell ref="J28:K28"/>
    <mergeCell ref="J30:K30"/>
    <mergeCell ref="J23:K23"/>
    <mergeCell ref="J24:K24"/>
    <mergeCell ref="J25:K25"/>
    <mergeCell ref="J35:K35"/>
    <mergeCell ref="J36:K36"/>
    <mergeCell ref="J37:K37"/>
    <mergeCell ref="J47:K47"/>
    <mergeCell ref="J48:K48"/>
    <mergeCell ref="J49:K49"/>
    <mergeCell ref="J40:K40"/>
    <mergeCell ref="J32:K32"/>
    <mergeCell ref="J33:K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9.5" style="3" customWidth="1"/>
    <col min="11" max="11" width="11.66015625" style="3" customWidth="1"/>
    <col min="12" max="16384" width="9.33203125" style="3" customWidth="1"/>
  </cols>
  <sheetData>
    <row r="1" spans="1:11" ht="18">
      <c r="A1" s="219" t="s">
        <v>204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54" t="s">
        <v>0</v>
      </c>
    </row>
    <row r="3" spans="1:11" s="15" customFormat="1" ht="19.5" customHeight="1">
      <c r="A3" s="220" t="s">
        <v>94</v>
      </c>
      <c r="B3" s="220" t="s">
        <v>1</v>
      </c>
      <c r="C3" s="220" t="s">
        <v>124</v>
      </c>
      <c r="D3" s="221" t="s">
        <v>123</v>
      </c>
      <c r="E3" s="221" t="s">
        <v>122</v>
      </c>
      <c r="F3" s="221"/>
      <c r="G3" s="221"/>
      <c r="H3" s="221"/>
      <c r="I3" s="221"/>
      <c r="J3" s="221"/>
      <c r="K3" s="221" t="s">
        <v>101</v>
      </c>
    </row>
    <row r="4" spans="1:11" s="15" customFormat="1" ht="19.5" customHeight="1">
      <c r="A4" s="220"/>
      <c r="B4" s="220"/>
      <c r="C4" s="220"/>
      <c r="D4" s="221"/>
      <c r="E4" s="221" t="s">
        <v>205</v>
      </c>
      <c r="F4" s="221" t="s">
        <v>121</v>
      </c>
      <c r="G4" s="221"/>
      <c r="H4" s="221"/>
      <c r="I4" s="221"/>
      <c r="J4" s="221"/>
      <c r="K4" s="221"/>
    </row>
    <row r="5" spans="1:11" s="15" customFormat="1" ht="19.5" customHeight="1">
      <c r="A5" s="220"/>
      <c r="B5" s="220"/>
      <c r="C5" s="220"/>
      <c r="D5" s="221"/>
      <c r="E5" s="221"/>
      <c r="F5" s="228" t="s">
        <v>120</v>
      </c>
      <c r="G5" s="225" t="s">
        <v>119</v>
      </c>
      <c r="H5" s="71" t="s">
        <v>52</v>
      </c>
      <c r="I5" s="228" t="s">
        <v>118</v>
      </c>
      <c r="J5" s="225" t="s">
        <v>117</v>
      </c>
      <c r="K5" s="221"/>
    </row>
    <row r="6" spans="1:11" s="15" customFormat="1" ht="29.25" customHeight="1">
      <c r="A6" s="220"/>
      <c r="B6" s="220"/>
      <c r="C6" s="220"/>
      <c r="D6" s="221"/>
      <c r="E6" s="221"/>
      <c r="F6" s="226"/>
      <c r="G6" s="226"/>
      <c r="H6" s="229" t="s">
        <v>116</v>
      </c>
      <c r="I6" s="226"/>
      <c r="J6" s="226"/>
      <c r="K6" s="221"/>
    </row>
    <row r="7" spans="1:11" s="15" customFormat="1" ht="19.5" customHeight="1">
      <c r="A7" s="220"/>
      <c r="B7" s="220"/>
      <c r="C7" s="220"/>
      <c r="D7" s="221"/>
      <c r="E7" s="221"/>
      <c r="F7" s="226"/>
      <c r="G7" s="226"/>
      <c r="H7" s="229"/>
      <c r="I7" s="226"/>
      <c r="J7" s="226"/>
      <c r="K7" s="221"/>
    </row>
    <row r="8" spans="1:11" s="15" customFormat="1" ht="51.75" customHeight="1">
      <c r="A8" s="220"/>
      <c r="B8" s="220"/>
      <c r="C8" s="220"/>
      <c r="D8" s="221"/>
      <c r="E8" s="221"/>
      <c r="F8" s="227"/>
      <c r="G8" s="227"/>
      <c r="H8" s="229"/>
      <c r="I8" s="227"/>
      <c r="J8" s="227"/>
      <c r="K8" s="221"/>
    </row>
    <row r="9" spans="1:11" ht="7.5" customHeight="1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</row>
    <row r="10" spans="1:11" ht="57" customHeight="1">
      <c r="A10" s="35" t="s">
        <v>81</v>
      </c>
      <c r="B10" s="35">
        <v>600</v>
      </c>
      <c r="C10" s="35">
        <v>60014</v>
      </c>
      <c r="D10" s="101" t="s">
        <v>281</v>
      </c>
      <c r="E10" s="41">
        <v>155000</v>
      </c>
      <c r="F10" s="41">
        <v>155000</v>
      </c>
      <c r="G10" s="41">
        <v>0</v>
      </c>
      <c r="H10" s="41">
        <v>0</v>
      </c>
      <c r="I10" s="36" t="s">
        <v>145</v>
      </c>
      <c r="J10" s="42">
        <v>0</v>
      </c>
      <c r="K10" s="103" t="s">
        <v>114</v>
      </c>
    </row>
    <row r="11" spans="1:11" ht="51" customHeight="1">
      <c r="A11" s="35" t="s">
        <v>79</v>
      </c>
      <c r="B11" s="35">
        <v>600</v>
      </c>
      <c r="C11" s="35">
        <v>60014</v>
      </c>
      <c r="D11" s="101" t="s">
        <v>282</v>
      </c>
      <c r="E11" s="41">
        <v>15000</v>
      </c>
      <c r="F11" s="41">
        <v>15000</v>
      </c>
      <c r="G11" s="41">
        <v>0</v>
      </c>
      <c r="H11" s="41">
        <v>0</v>
      </c>
      <c r="I11" s="36" t="s">
        <v>145</v>
      </c>
      <c r="J11" s="42">
        <v>0</v>
      </c>
      <c r="K11" s="103" t="s">
        <v>114</v>
      </c>
    </row>
    <row r="12" spans="1:11" ht="51" customHeight="1">
      <c r="A12" s="35" t="s">
        <v>77</v>
      </c>
      <c r="B12" s="35">
        <v>600</v>
      </c>
      <c r="C12" s="35">
        <v>60014</v>
      </c>
      <c r="D12" s="101" t="s">
        <v>284</v>
      </c>
      <c r="E12" s="41">
        <v>15000</v>
      </c>
      <c r="F12" s="41">
        <v>15000</v>
      </c>
      <c r="G12" s="41">
        <v>0</v>
      </c>
      <c r="H12" s="41">
        <v>0</v>
      </c>
      <c r="I12" s="36" t="s">
        <v>145</v>
      </c>
      <c r="J12" s="42">
        <v>0</v>
      </c>
      <c r="K12" s="103" t="s">
        <v>114</v>
      </c>
    </row>
    <row r="13" spans="1:11" ht="60.75" customHeight="1">
      <c r="A13" s="35" t="s">
        <v>75</v>
      </c>
      <c r="B13" s="35">
        <v>600</v>
      </c>
      <c r="C13" s="35">
        <v>60014</v>
      </c>
      <c r="D13" s="105" t="s">
        <v>217</v>
      </c>
      <c r="E13" s="41">
        <v>408801</v>
      </c>
      <c r="F13" s="41">
        <v>408801</v>
      </c>
      <c r="G13" s="41">
        <v>0</v>
      </c>
      <c r="H13" s="41">
        <v>0</v>
      </c>
      <c r="I13" s="36" t="s">
        <v>145</v>
      </c>
      <c r="J13" s="42">
        <v>0</v>
      </c>
      <c r="K13" s="103" t="s">
        <v>114</v>
      </c>
    </row>
    <row r="14" spans="1:11" ht="52.5" customHeight="1">
      <c r="A14" s="35" t="s">
        <v>72</v>
      </c>
      <c r="B14" s="35">
        <v>600</v>
      </c>
      <c r="C14" s="35">
        <v>60014</v>
      </c>
      <c r="D14" s="105" t="s">
        <v>218</v>
      </c>
      <c r="E14" s="41">
        <v>237742</v>
      </c>
      <c r="F14" s="41">
        <v>237742</v>
      </c>
      <c r="G14" s="41">
        <v>0</v>
      </c>
      <c r="H14" s="41">
        <v>0</v>
      </c>
      <c r="I14" s="36" t="s">
        <v>215</v>
      </c>
      <c r="J14" s="42">
        <v>0</v>
      </c>
      <c r="K14" s="103" t="s">
        <v>114</v>
      </c>
    </row>
    <row r="15" spans="1:11" ht="84.75" customHeight="1">
      <c r="A15" s="35" t="s">
        <v>70</v>
      </c>
      <c r="B15" s="35">
        <v>600</v>
      </c>
      <c r="C15" s="35">
        <v>60014</v>
      </c>
      <c r="D15" s="105" t="s">
        <v>216</v>
      </c>
      <c r="E15" s="41">
        <v>505133</v>
      </c>
      <c r="F15" s="41">
        <v>505133</v>
      </c>
      <c r="G15" s="41">
        <v>0</v>
      </c>
      <c r="H15" s="41">
        <v>0</v>
      </c>
      <c r="I15" s="36" t="s">
        <v>215</v>
      </c>
      <c r="J15" s="42">
        <v>0</v>
      </c>
      <c r="K15" s="103" t="s">
        <v>114</v>
      </c>
    </row>
    <row r="16" spans="1:11" ht="46.5" customHeight="1">
      <c r="A16" s="35" t="s">
        <v>68</v>
      </c>
      <c r="B16" s="35">
        <v>700</v>
      </c>
      <c r="C16" s="35">
        <v>70005</v>
      </c>
      <c r="D16" s="101" t="s">
        <v>273</v>
      </c>
      <c r="E16" s="41">
        <f>F16</f>
        <v>10000</v>
      </c>
      <c r="F16" s="41">
        <v>10000</v>
      </c>
      <c r="G16" s="41">
        <v>0</v>
      </c>
      <c r="H16" s="41">
        <v>0</v>
      </c>
      <c r="I16" s="36" t="s">
        <v>115</v>
      </c>
      <c r="J16" s="42">
        <v>0</v>
      </c>
      <c r="K16" s="103" t="s">
        <v>99</v>
      </c>
    </row>
    <row r="17" spans="1:11" ht="57" customHeight="1">
      <c r="A17" s="35" t="s">
        <v>85</v>
      </c>
      <c r="B17" s="35">
        <v>700</v>
      </c>
      <c r="C17" s="35">
        <v>70005</v>
      </c>
      <c r="D17" s="105" t="s">
        <v>331</v>
      </c>
      <c r="E17" s="41">
        <f>F17</f>
        <v>700000</v>
      </c>
      <c r="F17" s="41">
        <v>700000</v>
      </c>
      <c r="G17" s="41">
        <v>0</v>
      </c>
      <c r="H17" s="41">
        <v>0</v>
      </c>
      <c r="I17" s="36" t="s">
        <v>115</v>
      </c>
      <c r="J17" s="42">
        <v>0</v>
      </c>
      <c r="K17" s="103" t="s">
        <v>99</v>
      </c>
    </row>
    <row r="18" spans="1:11" ht="51" customHeight="1">
      <c r="A18" s="35" t="s">
        <v>84</v>
      </c>
      <c r="B18" s="35">
        <v>750</v>
      </c>
      <c r="C18" s="35">
        <v>75020</v>
      </c>
      <c r="D18" s="101" t="s">
        <v>272</v>
      </c>
      <c r="E18" s="41">
        <f>F18</f>
        <v>40000</v>
      </c>
      <c r="F18" s="41">
        <v>40000</v>
      </c>
      <c r="G18" s="41">
        <v>0</v>
      </c>
      <c r="H18" s="41">
        <v>0</v>
      </c>
      <c r="I18" s="36" t="s">
        <v>115</v>
      </c>
      <c r="J18" s="42">
        <v>0</v>
      </c>
      <c r="K18" s="103" t="s">
        <v>99</v>
      </c>
    </row>
    <row r="19" spans="1:11" ht="47.25" customHeight="1">
      <c r="A19" s="35" t="s">
        <v>152</v>
      </c>
      <c r="B19" s="35">
        <v>750</v>
      </c>
      <c r="C19" s="35">
        <v>75020</v>
      </c>
      <c r="D19" s="101" t="s">
        <v>271</v>
      </c>
      <c r="E19" s="41">
        <f>F19</f>
        <v>25000</v>
      </c>
      <c r="F19" s="41">
        <v>25000</v>
      </c>
      <c r="G19" s="41">
        <v>0</v>
      </c>
      <c r="H19" s="41">
        <v>0</v>
      </c>
      <c r="I19" s="36" t="s">
        <v>115</v>
      </c>
      <c r="J19" s="42">
        <v>0</v>
      </c>
      <c r="K19" s="103" t="s">
        <v>99</v>
      </c>
    </row>
    <row r="20" spans="1:11" ht="45">
      <c r="A20" s="35" t="s">
        <v>163</v>
      </c>
      <c r="B20" s="35">
        <v>750</v>
      </c>
      <c r="C20" s="35">
        <v>75020</v>
      </c>
      <c r="D20" s="101" t="s">
        <v>270</v>
      </c>
      <c r="E20" s="41">
        <v>160000</v>
      </c>
      <c r="F20" s="41">
        <v>160000</v>
      </c>
      <c r="G20" s="41">
        <v>0</v>
      </c>
      <c r="H20" s="41">
        <v>0</v>
      </c>
      <c r="I20" s="36" t="s">
        <v>115</v>
      </c>
      <c r="J20" s="42">
        <v>0</v>
      </c>
      <c r="K20" s="103" t="s">
        <v>99</v>
      </c>
    </row>
    <row r="21" spans="1:11" ht="45">
      <c r="A21" s="35" t="s">
        <v>162</v>
      </c>
      <c r="B21" s="35">
        <v>801</v>
      </c>
      <c r="C21" s="35">
        <v>80120</v>
      </c>
      <c r="D21" s="101" t="s">
        <v>286</v>
      </c>
      <c r="E21" s="41">
        <f>F21</f>
        <v>250000</v>
      </c>
      <c r="F21" s="41">
        <v>250000</v>
      </c>
      <c r="G21" s="41">
        <v>0</v>
      </c>
      <c r="H21" s="41">
        <v>0</v>
      </c>
      <c r="I21" s="36" t="s">
        <v>115</v>
      </c>
      <c r="J21" s="42">
        <v>0</v>
      </c>
      <c r="K21" s="103" t="s">
        <v>106</v>
      </c>
    </row>
    <row r="22" spans="1:11" ht="78">
      <c r="A22" s="35" t="s">
        <v>157</v>
      </c>
      <c r="B22" s="35">
        <v>801</v>
      </c>
      <c r="C22" s="35">
        <v>80120</v>
      </c>
      <c r="D22" s="101" t="s">
        <v>330</v>
      </c>
      <c r="E22" s="41">
        <f>F22</f>
        <v>17220</v>
      </c>
      <c r="F22" s="41">
        <v>17220</v>
      </c>
      <c r="G22" s="41">
        <v>0</v>
      </c>
      <c r="H22" s="41">
        <v>0</v>
      </c>
      <c r="I22" s="36" t="s">
        <v>115</v>
      </c>
      <c r="J22" s="42">
        <v>0</v>
      </c>
      <c r="K22" s="103" t="s">
        <v>106</v>
      </c>
    </row>
    <row r="23" spans="1:11" ht="45">
      <c r="A23" s="35" t="s">
        <v>158</v>
      </c>
      <c r="B23" s="35">
        <v>801</v>
      </c>
      <c r="C23" s="35">
        <v>80195</v>
      </c>
      <c r="D23" s="101" t="s">
        <v>274</v>
      </c>
      <c r="E23" s="41">
        <f>F23</f>
        <v>617062</v>
      </c>
      <c r="F23" s="41">
        <v>617062</v>
      </c>
      <c r="G23" s="41">
        <v>0</v>
      </c>
      <c r="H23" s="41">
        <v>0</v>
      </c>
      <c r="I23" s="36" t="s">
        <v>115</v>
      </c>
      <c r="J23" s="42">
        <v>0</v>
      </c>
      <c r="K23" s="103" t="s">
        <v>99</v>
      </c>
    </row>
    <row r="24" spans="1:11" ht="45">
      <c r="A24" s="35" t="s">
        <v>165</v>
      </c>
      <c r="B24" s="35">
        <v>852</v>
      </c>
      <c r="C24" s="35">
        <v>85202</v>
      </c>
      <c r="D24" s="101" t="s">
        <v>239</v>
      </c>
      <c r="E24" s="41">
        <v>70000</v>
      </c>
      <c r="F24" s="41">
        <v>70000</v>
      </c>
      <c r="G24" s="41">
        <v>0</v>
      </c>
      <c r="H24" s="41">
        <v>0</v>
      </c>
      <c r="I24" s="36" t="s">
        <v>115</v>
      </c>
      <c r="J24" s="42">
        <v>0</v>
      </c>
      <c r="K24" s="103" t="s">
        <v>240</v>
      </c>
    </row>
    <row r="25" spans="1:11" ht="58.5">
      <c r="A25" s="35" t="s">
        <v>230</v>
      </c>
      <c r="B25" s="35">
        <v>852</v>
      </c>
      <c r="C25" s="35">
        <v>85202</v>
      </c>
      <c r="D25" s="101" t="s">
        <v>285</v>
      </c>
      <c r="E25" s="41">
        <v>69000</v>
      </c>
      <c r="F25" s="41">
        <v>69000</v>
      </c>
      <c r="G25" s="41">
        <v>0</v>
      </c>
      <c r="H25" s="41">
        <v>0</v>
      </c>
      <c r="I25" s="36" t="s">
        <v>241</v>
      </c>
      <c r="J25" s="42">
        <v>0</v>
      </c>
      <c r="K25" s="103" t="s">
        <v>240</v>
      </c>
    </row>
    <row r="26" spans="1:11" ht="66" customHeight="1">
      <c r="A26" s="35" t="s">
        <v>277</v>
      </c>
      <c r="B26" s="35">
        <v>852</v>
      </c>
      <c r="C26" s="35">
        <v>85202</v>
      </c>
      <c r="D26" s="105" t="s">
        <v>329</v>
      </c>
      <c r="E26" s="41">
        <v>50000</v>
      </c>
      <c r="F26" s="41">
        <v>50000</v>
      </c>
      <c r="G26" s="41">
        <v>0</v>
      </c>
      <c r="H26" s="41">
        <v>0</v>
      </c>
      <c r="I26" s="36" t="s">
        <v>241</v>
      </c>
      <c r="J26" s="42">
        <v>0</v>
      </c>
      <c r="K26" s="103" t="s">
        <v>328</v>
      </c>
    </row>
    <row r="27" spans="1:11" ht="45">
      <c r="A27" s="35" t="s">
        <v>278</v>
      </c>
      <c r="B27" s="35">
        <v>853</v>
      </c>
      <c r="C27" s="35">
        <v>85311</v>
      </c>
      <c r="D27" s="101" t="s">
        <v>214</v>
      </c>
      <c r="E27" s="41">
        <v>20000</v>
      </c>
      <c r="F27" s="41">
        <v>20000</v>
      </c>
      <c r="G27" s="41">
        <v>0</v>
      </c>
      <c r="H27" s="41">
        <v>0</v>
      </c>
      <c r="I27" s="36" t="s">
        <v>145</v>
      </c>
      <c r="J27" s="42">
        <v>0</v>
      </c>
      <c r="K27" s="103" t="s">
        <v>99</v>
      </c>
    </row>
    <row r="28" spans="1:11" ht="45">
      <c r="A28" s="35" t="s">
        <v>279</v>
      </c>
      <c r="B28" s="35">
        <v>853</v>
      </c>
      <c r="C28" s="35">
        <v>85333</v>
      </c>
      <c r="D28" s="101" t="s">
        <v>213</v>
      </c>
      <c r="E28" s="41">
        <v>80000</v>
      </c>
      <c r="F28" s="41">
        <v>80000</v>
      </c>
      <c r="G28" s="41">
        <v>0</v>
      </c>
      <c r="H28" s="41">
        <v>0</v>
      </c>
      <c r="I28" s="36" t="s">
        <v>145</v>
      </c>
      <c r="J28" s="42">
        <v>0</v>
      </c>
      <c r="K28" s="103" t="s">
        <v>171</v>
      </c>
    </row>
    <row r="29" spans="1:11" ht="66">
      <c r="A29" s="35" t="s">
        <v>280</v>
      </c>
      <c r="B29" s="35">
        <v>854</v>
      </c>
      <c r="C29" s="35">
        <v>85403</v>
      </c>
      <c r="D29" s="101" t="s">
        <v>287</v>
      </c>
      <c r="E29" s="41">
        <f>F29</f>
        <v>120000</v>
      </c>
      <c r="F29" s="41">
        <v>120000</v>
      </c>
      <c r="G29" s="41">
        <v>0</v>
      </c>
      <c r="H29" s="41">
        <v>0</v>
      </c>
      <c r="I29" s="36" t="s">
        <v>115</v>
      </c>
      <c r="J29" s="42">
        <v>0</v>
      </c>
      <c r="K29" s="143" t="s">
        <v>208</v>
      </c>
    </row>
    <row r="30" spans="1:11" ht="48.75">
      <c r="A30" s="35" t="s">
        <v>327</v>
      </c>
      <c r="B30" s="35">
        <v>854</v>
      </c>
      <c r="C30" s="35">
        <v>85403</v>
      </c>
      <c r="D30" s="101" t="s">
        <v>210</v>
      </c>
      <c r="E30" s="41">
        <v>150000</v>
      </c>
      <c r="F30" s="41">
        <v>150000</v>
      </c>
      <c r="G30" s="41">
        <v>0</v>
      </c>
      <c r="H30" s="41">
        <v>0</v>
      </c>
      <c r="I30" s="36" t="s">
        <v>145</v>
      </c>
      <c r="J30" s="42">
        <v>0</v>
      </c>
      <c r="K30" s="103" t="s">
        <v>209</v>
      </c>
    </row>
    <row r="31" spans="1:11" ht="48.75">
      <c r="A31" s="35" t="s">
        <v>390</v>
      </c>
      <c r="B31" s="35">
        <v>854</v>
      </c>
      <c r="C31" s="35">
        <v>85403</v>
      </c>
      <c r="D31" s="101" t="s">
        <v>275</v>
      </c>
      <c r="E31" s="41">
        <f>F31</f>
        <v>18500</v>
      </c>
      <c r="F31" s="41">
        <v>18500</v>
      </c>
      <c r="G31" s="41">
        <v>0</v>
      </c>
      <c r="H31" s="41">
        <v>0</v>
      </c>
      <c r="I31" s="36" t="s">
        <v>115</v>
      </c>
      <c r="J31" s="42">
        <v>0</v>
      </c>
      <c r="K31" s="103" t="s">
        <v>288</v>
      </c>
    </row>
    <row r="32" spans="1:11" ht="72.75" customHeight="1">
      <c r="A32" s="35" t="s">
        <v>391</v>
      </c>
      <c r="B32" s="35">
        <v>855</v>
      </c>
      <c r="C32" s="35">
        <v>85510</v>
      </c>
      <c r="D32" s="101" t="s">
        <v>291</v>
      </c>
      <c r="E32" s="41">
        <f>F32</f>
        <v>427833</v>
      </c>
      <c r="F32" s="41">
        <v>427833</v>
      </c>
      <c r="G32" s="41">
        <v>0</v>
      </c>
      <c r="H32" s="41">
        <v>0</v>
      </c>
      <c r="I32" s="36" t="s">
        <v>115</v>
      </c>
      <c r="J32" s="42">
        <v>0</v>
      </c>
      <c r="K32" s="103" t="s">
        <v>99</v>
      </c>
    </row>
    <row r="33" spans="1:11" ht="54" customHeight="1">
      <c r="A33" s="35" t="s">
        <v>392</v>
      </c>
      <c r="B33" s="35">
        <v>921</v>
      </c>
      <c r="C33" s="35">
        <v>92195</v>
      </c>
      <c r="D33" s="101" t="s">
        <v>276</v>
      </c>
      <c r="E33" s="41">
        <f>F33</f>
        <v>320169</v>
      </c>
      <c r="F33" s="41">
        <v>320169</v>
      </c>
      <c r="G33" s="41">
        <v>0</v>
      </c>
      <c r="H33" s="41">
        <v>0</v>
      </c>
      <c r="I33" s="36" t="s">
        <v>115</v>
      </c>
      <c r="J33" s="42">
        <v>0</v>
      </c>
      <c r="K33" s="103" t="s">
        <v>99</v>
      </c>
    </row>
    <row r="34" spans="1:11" ht="48.75" customHeight="1">
      <c r="A34" s="222" t="s">
        <v>56</v>
      </c>
      <c r="B34" s="223"/>
      <c r="C34" s="223"/>
      <c r="D34" s="224"/>
      <c r="E34" s="144">
        <f>SUM(E10:E33)</f>
        <v>4481460</v>
      </c>
      <c r="F34" s="144">
        <f>SUM(F10:F33)</f>
        <v>4481460</v>
      </c>
      <c r="G34" s="144">
        <f>SUM(G10:G33)</f>
        <v>0</v>
      </c>
      <c r="H34" s="144">
        <f>SUM(H10:H33)</f>
        <v>0</v>
      </c>
      <c r="I34" s="145">
        <v>0</v>
      </c>
      <c r="J34" s="144">
        <f>SUM(J10:J33)</f>
        <v>0</v>
      </c>
      <c r="K34" s="104" t="s">
        <v>113</v>
      </c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 t="s">
        <v>112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 t="s">
        <v>111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 t="s">
        <v>110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 t="s">
        <v>109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 t="s">
        <v>108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27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</sheetData>
  <sheetProtection/>
  <mergeCells count="15">
    <mergeCell ref="A34:D3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XXI.13.2020
z dnia 27 lutego 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view="pageLayout" workbookViewId="0" topLeftCell="A1">
      <selection activeCell="E2" sqref="E2"/>
    </sheetView>
  </sheetViews>
  <sheetFormatPr defaultColWidth="9.33203125" defaultRowHeight="12.75"/>
  <cols>
    <col min="1" max="1" width="9.33203125" style="2" customWidth="1"/>
    <col min="2" max="2" width="69.33203125" style="2" customWidth="1"/>
    <col min="3" max="3" width="18" style="2" customWidth="1"/>
    <col min="4" max="4" width="19.5" style="2" customWidth="1"/>
    <col min="5" max="16384" width="9.33203125" style="2" customWidth="1"/>
  </cols>
  <sheetData>
    <row r="1" spans="1:4" ht="12.75">
      <c r="A1" s="26"/>
      <c r="B1" s="26"/>
      <c r="C1" s="26"/>
      <c r="D1" s="26"/>
    </row>
    <row r="2" spans="1:4" ht="18">
      <c r="A2" s="231" t="s">
        <v>267</v>
      </c>
      <c r="B2" s="231"/>
      <c r="C2" s="231"/>
      <c r="D2" s="231"/>
    </row>
    <row r="3" spans="1:4" ht="12.75">
      <c r="A3" s="43"/>
      <c r="B3" s="44"/>
      <c r="C3" s="44"/>
      <c r="D3" s="44"/>
    </row>
    <row r="4" spans="1:8" ht="12.75">
      <c r="A4" s="44"/>
      <c r="B4" s="44"/>
      <c r="C4" s="44"/>
      <c r="D4" s="45" t="s">
        <v>0</v>
      </c>
      <c r="H4" s="11"/>
    </row>
    <row r="5" spans="1:4" ht="12.75">
      <c r="A5" s="232" t="s">
        <v>94</v>
      </c>
      <c r="B5" s="232" t="s">
        <v>93</v>
      </c>
      <c r="C5" s="233" t="s">
        <v>238</v>
      </c>
      <c r="D5" s="234" t="s">
        <v>242</v>
      </c>
    </row>
    <row r="6" spans="1:4" ht="12.75">
      <c r="A6" s="232"/>
      <c r="B6" s="232"/>
      <c r="C6" s="232"/>
      <c r="D6" s="234"/>
    </row>
    <row r="7" spans="1:4" ht="12.75">
      <c r="A7" s="232"/>
      <c r="B7" s="232"/>
      <c r="C7" s="232"/>
      <c r="D7" s="234"/>
    </row>
    <row r="8" spans="1:4" ht="12.75">
      <c r="A8" s="64">
        <v>1</v>
      </c>
      <c r="B8" s="64">
        <v>2</v>
      </c>
      <c r="C8" s="64">
        <v>3</v>
      </c>
      <c r="D8" s="64">
        <v>4</v>
      </c>
    </row>
    <row r="9" spans="1:4" ht="12.75">
      <c r="A9" s="235" t="s">
        <v>92</v>
      </c>
      <c r="B9" s="235"/>
      <c r="C9" s="64"/>
      <c r="D9" s="65">
        <f>SUM(D10:D28)</f>
        <v>4782815</v>
      </c>
    </row>
    <row r="10" spans="1:4" ht="12.75">
      <c r="A10" s="55" t="s">
        <v>81</v>
      </c>
      <c r="B10" s="56" t="s">
        <v>243</v>
      </c>
      <c r="C10" s="66" t="s">
        <v>91</v>
      </c>
      <c r="D10" s="67">
        <v>0</v>
      </c>
    </row>
    <row r="11" spans="1:4" ht="22.5">
      <c r="A11" s="57" t="s">
        <v>80</v>
      </c>
      <c r="B11" s="58" t="s">
        <v>190</v>
      </c>
      <c r="C11" s="68" t="s">
        <v>91</v>
      </c>
      <c r="D11" s="67">
        <v>0</v>
      </c>
    </row>
    <row r="12" spans="1:4" ht="12.75">
      <c r="A12" s="55" t="s">
        <v>79</v>
      </c>
      <c r="B12" s="58" t="s">
        <v>244</v>
      </c>
      <c r="C12" s="66" t="s">
        <v>91</v>
      </c>
      <c r="D12" s="67">
        <v>0</v>
      </c>
    </row>
    <row r="13" spans="1:4" ht="22.5">
      <c r="A13" s="55" t="s">
        <v>77</v>
      </c>
      <c r="B13" s="58" t="s">
        <v>237</v>
      </c>
      <c r="C13" s="66" t="s">
        <v>90</v>
      </c>
      <c r="D13" s="67">
        <v>0</v>
      </c>
    </row>
    <row r="14" spans="1:4" ht="22.5">
      <c r="A14" s="55" t="s">
        <v>75</v>
      </c>
      <c r="B14" s="58" t="s">
        <v>236</v>
      </c>
      <c r="C14" s="66" t="s">
        <v>235</v>
      </c>
      <c r="D14" s="67">
        <v>0</v>
      </c>
    </row>
    <row r="15" spans="1:4" ht="12.75">
      <c r="A15" s="55" t="s">
        <v>72</v>
      </c>
      <c r="B15" s="58" t="s">
        <v>234</v>
      </c>
      <c r="C15" s="66" t="s">
        <v>191</v>
      </c>
      <c r="D15" s="67">
        <v>0</v>
      </c>
    </row>
    <row r="16" spans="1:4" ht="22.5">
      <c r="A16" s="55" t="s">
        <v>192</v>
      </c>
      <c r="B16" s="58" t="s">
        <v>190</v>
      </c>
      <c r="C16" s="66" t="s">
        <v>191</v>
      </c>
      <c r="D16" s="67">
        <v>0</v>
      </c>
    </row>
    <row r="17" spans="1:4" ht="22.5">
      <c r="A17" s="55" t="s">
        <v>70</v>
      </c>
      <c r="B17" s="58" t="s">
        <v>245</v>
      </c>
      <c r="C17" s="66" t="s">
        <v>86</v>
      </c>
      <c r="D17" s="67">
        <v>0</v>
      </c>
    </row>
    <row r="18" spans="1:4" ht="22.5">
      <c r="A18" s="55" t="s">
        <v>223</v>
      </c>
      <c r="B18" s="58" t="s">
        <v>193</v>
      </c>
      <c r="C18" s="66" t="s">
        <v>86</v>
      </c>
      <c r="D18" s="67">
        <v>0</v>
      </c>
    </row>
    <row r="19" spans="1:4" ht="22.5">
      <c r="A19" s="55" t="s">
        <v>68</v>
      </c>
      <c r="B19" s="58" t="s">
        <v>246</v>
      </c>
      <c r="C19" s="66" t="s">
        <v>86</v>
      </c>
      <c r="D19" s="67">
        <v>0</v>
      </c>
    </row>
    <row r="20" spans="1:4" ht="22.5">
      <c r="A20" s="57" t="s">
        <v>85</v>
      </c>
      <c r="B20" s="58" t="s">
        <v>247</v>
      </c>
      <c r="C20" s="69" t="s">
        <v>233</v>
      </c>
      <c r="D20" s="67">
        <v>0</v>
      </c>
    </row>
    <row r="21" spans="1:4" ht="22.5">
      <c r="A21" s="55" t="s">
        <v>84</v>
      </c>
      <c r="B21" s="58" t="s">
        <v>248</v>
      </c>
      <c r="C21" s="66" t="s">
        <v>87</v>
      </c>
      <c r="D21" s="67">
        <v>4782815</v>
      </c>
    </row>
    <row r="22" spans="1:4" ht="12.75">
      <c r="A22" s="55" t="s">
        <v>152</v>
      </c>
      <c r="B22" s="58" t="s">
        <v>249</v>
      </c>
      <c r="C22" s="66" t="s">
        <v>148</v>
      </c>
      <c r="D22" s="67">
        <v>0</v>
      </c>
    </row>
    <row r="23" spans="1:4" ht="12.75">
      <c r="A23" s="55" t="s">
        <v>163</v>
      </c>
      <c r="B23" s="59" t="s">
        <v>89</v>
      </c>
      <c r="C23" s="66" t="s">
        <v>88</v>
      </c>
      <c r="D23" s="67">
        <v>0</v>
      </c>
    </row>
    <row r="24" spans="1:4" ht="45">
      <c r="A24" s="55" t="s">
        <v>162</v>
      </c>
      <c r="B24" s="58" t="s">
        <v>250</v>
      </c>
      <c r="C24" s="70" t="s">
        <v>232</v>
      </c>
      <c r="D24" s="67">
        <v>0</v>
      </c>
    </row>
    <row r="25" spans="1:4" ht="33.75">
      <c r="A25" s="55" t="s">
        <v>157</v>
      </c>
      <c r="B25" s="58" t="s">
        <v>251</v>
      </c>
      <c r="C25" s="70" t="s">
        <v>231</v>
      </c>
      <c r="D25" s="67">
        <v>0</v>
      </c>
    </row>
    <row r="26" spans="1:4" ht="12.75">
      <c r="A26" s="55" t="s">
        <v>158</v>
      </c>
      <c r="B26" s="60" t="s">
        <v>83</v>
      </c>
      <c r="C26" s="66" t="s">
        <v>71</v>
      </c>
      <c r="D26" s="67">
        <v>0</v>
      </c>
    </row>
    <row r="27" spans="1:4" ht="12.75">
      <c r="A27" s="55" t="s">
        <v>165</v>
      </c>
      <c r="B27" s="60" t="s">
        <v>194</v>
      </c>
      <c r="C27" s="66" t="s">
        <v>195</v>
      </c>
      <c r="D27" s="67">
        <v>0</v>
      </c>
    </row>
    <row r="28" spans="1:4" ht="12.75">
      <c r="A28" s="55" t="s">
        <v>230</v>
      </c>
      <c r="B28" s="58" t="s">
        <v>229</v>
      </c>
      <c r="C28" s="66" t="s">
        <v>220</v>
      </c>
      <c r="D28" s="67">
        <v>0</v>
      </c>
    </row>
    <row r="29" spans="1:4" ht="12.75">
      <c r="A29" s="230" t="s">
        <v>82</v>
      </c>
      <c r="B29" s="230"/>
      <c r="C29" s="64"/>
      <c r="D29" s="65">
        <f>SUM(D30:D36)</f>
        <v>0</v>
      </c>
    </row>
    <row r="30" spans="1:4" ht="12.75">
      <c r="A30" s="61" t="s">
        <v>81</v>
      </c>
      <c r="B30" s="60" t="s">
        <v>252</v>
      </c>
      <c r="C30" s="64" t="s">
        <v>78</v>
      </c>
      <c r="D30" s="67">
        <v>0</v>
      </c>
    </row>
    <row r="31" spans="1:4" ht="22.5">
      <c r="A31" s="61" t="s">
        <v>80</v>
      </c>
      <c r="B31" s="62" t="s">
        <v>196</v>
      </c>
      <c r="C31" s="64" t="s">
        <v>78</v>
      </c>
      <c r="D31" s="67">
        <v>0</v>
      </c>
    </row>
    <row r="32" spans="1:4" ht="12.75">
      <c r="A32" s="61" t="s">
        <v>79</v>
      </c>
      <c r="B32" s="59" t="s">
        <v>228</v>
      </c>
      <c r="C32" s="64" t="s">
        <v>78</v>
      </c>
      <c r="D32" s="67">
        <v>0</v>
      </c>
    </row>
    <row r="33" spans="1:4" ht="22.5">
      <c r="A33" s="61" t="s">
        <v>197</v>
      </c>
      <c r="B33" s="62" t="s">
        <v>227</v>
      </c>
      <c r="C33" s="64" t="s">
        <v>76</v>
      </c>
      <c r="D33" s="67">
        <v>0</v>
      </c>
    </row>
    <row r="34" spans="1:4" ht="22.5">
      <c r="A34" s="61" t="s">
        <v>75</v>
      </c>
      <c r="B34" s="62" t="s">
        <v>226</v>
      </c>
      <c r="C34" s="64" t="s">
        <v>225</v>
      </c>
      <c r="D34" s="67">
        <v>0</v>
      </c>
    </row>
    <row r="35" spans="1:4" ht="12.75">
      <c r="A35" s="61" t="s">
        <v>72</v>
      </c>
      <c r="B35" s="62" t="s">
        <v>224</v>
      </c>
      <c r="C35" s="64" t="s">
        <v>198</v>
      </c>
      <c r="D35" s="67">
        <v>0</v>
      </c>
    </row>
    <row r="36" spans="1:4" ht="22.5">
      <c r="A36" s="61" t="s">
        <v>192</v>
      </c>
      <c r="B36" s="62" t="s">
        <v>196</v>
      </c>
      <c r="C36" s="64" t="s">
        <v>198</v>
      </c>
      <c r="D36" s="67">
        <v>0</v>
      </c>
    </row>
    <row r="37" spans="1:4" ht="22.5">
      <c r="A37" s="61" t="s">
        <v>70</v>
      </c>
      <c r="B37" s="58" t="s">
        <v>253</v>
      </c>
      <c r="C37" s="64" t="s">
        <v>69</v>
      </c>
      <c r="D37" s="67">
        <v>0</v>
      </c>
    </row>
    <row r="38" spans="1:4" ht="22.5">
      <c r="A38" s="61" t="s">
        <v>223</v>
      </c>
      <c r="B38" s="62" t="s">
        <v>199</v>
      </c>
      <c r="C38" s="64" t="s">
        <v>69</v>
      </c>
      <c r="D38" s="67">
        <v>0</v>
      </c>
    </row>
    <row r="39" spans="1:4" ht="22.5">
      <c r="A39" s="61" t="s">
        <v>68</v>
      </c>
      <c r="B39" s="62" t="s">
        <v>254</v>
      </c>
      <c r="C39" s="64" t="s">
        <v>69</v>
      </c>
      <c r="D39" s="67">
        <v>0</v>
      </c>
    </row>
    <row r="40" spans="1:4" ht="12.75">
      <c r="A40" s="61" t="s">
        <v>85</v>
      </c>
      <c r="B40" s="58" t="s">
        <v>255</v>
      </c>
      <c r="C40" s="70" t="s">
        <v>222</v>
      </c>
      <c r="D40" s="67">
        <v>0</v>
      </c>
    </row>
    <row r="41" spans="1:4" ht="12.75">
      <c r="A41" s="61" t="s">
        <v>84</v>
      </c>
      <c r="B41" s="59" t="s">
        <v>74</v>
      </c>
      <c r="C41" s="64" t="s">
        <v>73</v>
      </c>
      <c r="D41" s="67">
        <v>0</v>
      </c>
    </row>
    <row r="42" spans="1:4" ht="12.75">
      <c r="A42" s="63" t="s">
        <v>152</v>
      </c>
      <c r="B42" s="59" t="s">
        <v>200</v>
      </c>
      <c r="C42" s="64" t="s">
        <v>71</v>
      </c>
      <c r="D42" s="67">
        <v>0</v>
      </c>
    </row>
    <row r="43" spans="1:4" ht="12.75">
      <c r="A43" s="63" t="s">
        <v>163</v>
      </c>
      <c r="B43" s="58" t="s">
        <v>221</v>
      </c>
      <c r="C43" s="64" t="s">
        <v>220</v>
      </c>
      <c r="D43" s="67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XXI.13.2020
z dnia 27 lutego 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246" t="s">
        <v>211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0"/>
    </row>
    <row r="2" spans="1:16" ht="18">
      <c r="A2" s="79"/>
      <c r="B2" s="79"/>
      <c r="C2" s="79"/>
      <c r="D2" s="79"/>
      <c r="E2" s="79"/>
      <c r="F2" s="79"/>
      <c r="G2" s="79"/>
      <c r="H2" s="46"/>
      <c r="I2" s="46"/>
      <c r="J2" s="46"/>
      <c r="K2" s="22"/>
      <c r="L2" s="22"/>
      <c r="M2" s="22"/>
      <c r="N2" s="22"/>
      <c r="O2" s="22"/>
      <c r="P2" s="22"/>
    </row>
    <row r="3" spans="1:16" s="7" customFormat="1" ht="18.75" customHeight="1">
      <c r="A3" s="14"/>
      <c r="B3" s="14"/>
      <c r="C3" s="14"/>
      <c r="D3" s="14"/>
      <c r="E3" s="14"/>
      <c r="F3" s="14"/>
      <c r="G3" s="13"/>
      <c r="H3" s="13"/>
      <c r="I3" s="13"/>
      <c r="J3" s="13"/>
      <c r="K3" s="13"/>
      <c r="L3" s="12"/>
      <c r="M3" s="12"/>
      <c r="N3" s="12"/>
      <c r="O3" s="12"/>
      <c r="P3" s="73" t="s">
        <v>67</v>
      </c>
    </row>
    <row r="4" spans="1:16" s="7" customFormat="1" ht="12.75">
      <c r="A4" s="247" t="s">
        <v>1</v>
      </c>
      <c r="B4" s="247" t="s">
        <v>2</v>
      </c>
      <c r="C4" s="247" t="s">
        <v>3</v>
      </c>
      <c r="D4" s="247" t="s">
        <v>66</v>
      </c>
      <c r="E4" s="236" t="s">
        <v>212</v>
      </c>
      <c r="F4" s="242" t="s">
        <v>51</v>
      </c>
      <c r="G4" s="250"/>
      <c r="H4" s="250"/>
      <c r="I4" s="250"/>
      <c r="J4" s="250"/>
      <c r="K4" s="250"/>
      <c r="L4" s="250"/>
      <c r="M4" s="250"/>
      <c r="N4" s="250"/>
      <c r="O4" s="250"/>
      <c r="P4" s="243"/>
    </row>
    <row r="5" spans="1:16" s="7" customFormat="1" ht="12.75">
      <c r="A5" s="248"/>
      <c r="B5" s="248"/>
      <c r="C5" s="248"/>
      <c r="D5" s="248"/>
      <c r="E5" s="237"/>
      <c r="F5" s="236" t="s">
        <v>65</v>
      </c>
      <c r="G5" s="244" t="s">
        <v>51</v>
      </c>
      <c r="H5" s="244"/>
      <c r="I5" s="244"/>
      <c r="J5" s="244"/>
      <c r="K5" s="244"/>
      <c r="L5" s="236" t="s">
        <v>64</v>
      </c>
      <c r="M5" s="239" t="s">
        <v>51</v>
      </c>
      <c r="N5" s="240"/>
      <c r="O5" s="240"/>
      <c r="P5" s="241"/>
    </row>
    <row r="6" spans="1:16" s="7" customFormat="1" ht="25.5" customHeight="1">
      <c r="A6" s="248"/>
      <c r="B6" s="248"/>
      <c r="C6" s="248"/>
      <c r="D6" s="248"/>
      <c r="E6" s="237"/>
      <c r="F6" s="237"/>
      <c r="G6" s="242" t="s">
        <v>63</v>
      </c>
      <c r="H6" s="243"/>
      <c r="I6" s="236" t="s">
        <v>62</v>
      </c>
      <c r="J6" s="236" t="s">
        <v>61</v>
      </c>
      <c r="K6" s="236" t="s">
        <v>60</v>
      </c>
      <c r="L6" s="237"/>
      <c r="M6" s="242" t="s">
        <v>53</v>
      </c>
      <c r="N6" s="80" t="s">
        <v>52</v>
      </c>
      <c r="O6" s="244" t="s">
        <v>59</v>
      </c>
      <c r="P6" s="244" t="s">
        <v>58</v>
      </c>
    </row>
    <row r="7" spans="1:16" s="7" customFormat="1" ht="84">
      <c r="A7" s="249"/>
      <c r="B7" s="249"/>
      <c r="C7" s="249"/>
      <c r="D7" s="249"/>
      <c r="E7" s="238"/>
      <c r="F7" s="238"/>
      <c r="G7" s="75" t="s">
        <v>46</v>
      </c>
      <c r="H7" s="75" t="s">
        <v>57</v>
      </c>
      <c r="I7" s="238"/>
      <c r="J7" s="238"/>
      <c r="K7" s="238"/>
      <c r="L7" s="238"/>
      <c r="M7" s="244"/>
      <c r="N7" s="81" t="s">
        <v>48</v>
      </c>
      <c r="O7" s="244"/>
      <c r="P7" s="244"/>
    </row>
    <row r="8" spans="1:16" s="7" customFormat="1" ht="10.5" customHeight="1">
      <c r="A8" s="82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14</v>
      </c>
      <c r="O8" s="82">
        <v>15</v>
      </c>
      <c r="P8" s="82">
        <v>16</v>
      </c>
    </row>
    <row r="9" spans="1:16" s="7" customFormat="1" ht="13.5">
      <c r="A9" s="83" t="s">
        <v>11</v>
      </c>
      <c r="B9" s="84"/>
      <c r="C9" s="85"/>
      <c r="D9" s="47">
        <f>SUM(D10:D10)</f>
        <v>10000</v>
      </c>
      <c r="E9" s="47">
        <f>SUM(E10:E10)</f>
        <v>10000</v>
      </c>
      <c r="F9" s="47">
        <f>SUM(F10:F10)</f>
        <v>10000</v>
      </c>
      <c r="G9" s="47">
        <f>SUM(G10:G10)</f>
        <v>0</v>
      </c>
      <c r="H9" s="47">
        <f>SUM(H10:H10)</f>
        <v>10000</v>
      </c>
      <c r="I9" s="47">
        <v>0</v>
      </c>
      <c r="J9" s="47">
        <v>0</v>
      </c>
      <c r="K9" s="47">
        <v>0</v>
      </c>
      <c r="L9" s="47">
        <f>SUM(L10:L10)</f>
        <v>0</v>
      </c>
      <c r="M9" s="47">
        <f>SUM(M10:M10)</f>
        <v>0</v>
      </c>
      <c r="N9" s="47">
        <f>SUM(N10:N10)</f>
        <v>0</v>
      </c>
      <c r="O9" s="47">
        <v>0</v>
      </c>
      <c r="P9" s="47">
        <v>0</v>
      </c>
    </row>
    <row r="10" spans="1:16" s="7" customFormat="1" ht="12.75">
      <c r="A10" s="86" t="s">
        <v>11</v>
      </c>
      <c r="B10" s="76" t="s">
        <v>13</v>
      </c>
      <c r="C10" s="87">
        <v>2110</v>
      </c>
      <c r="D10" s="88">
        <v>10000</v>
      </c>
      <c r="E10" s="88">
        <f>F10+L10</f>
        <v>10000</v>
      </c>
      <c r="F10" s="88">
        <f>H10</f>
        <v>10000</v>
      </c>
      <c r="G10" s="48">
        <v>0</v>
      </c>
      <c r="H10" s="48">
        <v>10000</v>
      </c>
      <c r="I10" s="48">
        <v>0</v>
      </c>
      <c r="J10" s="48">
        <v>0</v>
      </c>
      <c r="K10" s="48">
        <f>-T10</f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</row>
    <row r="11" spans="1:16" s="7" customFormat="1" ht="13.5">
      <c r="A11" s="89">
        <v>600</v>
      </c>
      <c r="B11" s="90"/>
      <c r="C11" s="85"/>
      <c r="D11" s="47">
        <f aca="true" t="shared" si="0" ref="D11:N11">SUM(D12:D12)</f>
        <v>1207</v>
      </c>
      <c r="E11" s="47">
        <f t="shared" si="0"/>
        <v>1207</v>
      </c>
      <c r="F11" s="47">
        <f t="shared" si="0"/>
        <v>1207</v>
      </c>
      <c r="G11" s="47">
        <f t="shared" si="0"/>
        <v>1207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7">
        <f>O13+O15</f>
        <v>0</v>
      </c>
      <c r="P11" s="47">
        <f>P13+P15</f>
        <v>0</v>
      </c>
    </row>
    <row r="12" spans="1:16" s="7" customFormat="1" ht="12.75">
      <c r="A12" s="78">
        <v>600</v>
      </c>
      <c r="B12" s="91">
        <v>60095</v>
      </c>
      <c r="C12" s="87">
        <v>2110</v>
      </c>
      <c r="D12" s="88">
        <v>1207</v>
      </c>
      <c r="E12" s="88">
        <f>SUM(F12)</f>
        <v>1207</v>
      </c>
      <c r="F12" s="88">
        <f>SUM(G12:H12)</f>
        <v>1207</v>
      </c>
      <c r="G12" s="48">
        <v>1207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f>SUM(O12+Q12+R12)</f>
        <v>0</v>
      </c>
      <c r="O12" s="48">
        <v>0</v>
      </c>
      <c r="P12" s="48">
        <v>0</v>
      </c>
    </row>
    <row r="13" spans="1:16" s="7" customFormat="1" ht="13.5">
      <c r="A13" s="83" t="s">
        <v>21</v>
      </c>
      <c r="B13" s="92"/>
      <c r="C13" s="85"/>
      <c r="D13" s="47">
        <f aca="true" t="shared" si="1" ref="D13:P13">SUM(D14)</f>
        <v>53000</v>
      </c>
      <c r="E13" s="47">
        <f t="shared" si="1"/>
        <v>53000</v>
      </c>
      <c r="F13" s="47">
        <f t="shared" si="1"/>
        <v>53000</v>
      </c>
      <c r="G13" s="47">
        <f t="shared" si="1"/>
        <v>39256</v>
      </c>
      <c r="H13" s="47">
        <f t="shared" si="1"/>
        <v>13744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7">
        <v>0</v>
      </c>
      <c r="O13" s="47">
        <f t="shared" si="1"/>
        <v>0</v>
      </c>
      <c r="P13" s="47">
        <f t="shared" si="1"/>
        <v>0</v>
      </c>
    </row>
    <row r="14" spans="1:18" s="7" customFormat="1" ht="12.75">
      <c r="A14" s="78">
        <v>700</v>
      </c>
      <c r="B14" s="91">
        <v>70005</v>
      </c>
      <c r="C14" s="87">
        <v>2110</v>
      </c>
      <c r="D14" s="88">
        <v>53000</v>
      </c>
      <c r="E14" s="88">
        <f>SUM(F14)</f>
        <v>53000</v>
      </c>
      <c r="F14" s="88">
        <f>SUM(G14:H14)</f>
        <v>53000</v>
      </c>
      <c r="G14" s="48">
        <v>39256</v>
      </c>
      <c r="H14" s="48">
        <v>13744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f>SUM(O14+Q14+R14)</f>
        <v>0</v>
      </c>
      <c r="O14" s="48">
        <v>0</v>
      </c>
      <c r="P14" s="48">
        <v>0</v>
      </c>
      <c r="Q14" s="5"/>
      <c r="R14" s="5"/>
    </row>
    <row r="15" spans="1:18" s="7" customFormat="1" ht="13.5">
      <c r="A15" s="89">
        <v>710</v>
      </c>
      <c r="B15" s="90"/>
      <c r="C15" s="85"/>
      <c r="D15" s="47">
        <f aca="true" t="shared" si="2" ref="D15:P15">SUM(D16:D17)</f>
        <v>513000</v>
      </c>
      <c r="E15" s="47">
        <f t="shared" si="2"/>
        <v>513000</v>
      </c>
      <c r="F15" s="47">
        <f t="shared" si="2"/>
        <v>513000</v>
      </c>
      <c r="G15" s="47">
        <f t="shared" si="2"/>
        <v>489808</v>
      </c>
      <c r="H15" s="47">
        <f t="shared" si="2"/>
        <v>23192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  <c r="M15" s="47">
        <f t="shared" si="2"/>
        <v>0</v>
      </c>
      <c r="N15" s="47">
        <f t="shared" si="2"/>
        <v>0</v>
      </c>
      <c r="O15" s="47">
        <f t="shared" si="2"/>
        <v>0</v>
      </c>
      <c r="P15" s="47">
        <f t="shared" si="2"/>
        <v>0</v>
      </c>
      <c r="Q15" s="8"/>
      <c r="R15" s="8"/>
    </row>
    <row r="16" spans="1:18" s="7" customFormat="1" ht="12.75">
      <c r="A16" s="78">
        <v>710</v>
      </c>
      <c r="B16" s="91">
        <v>71012</v>
      </c>
      <c r="C16" s="87">
        <v>2110</v>
      </c>
      <c r="D16" s="88">
        <v>200000</v>
      </c>
      <c r="E16" s="88">
        <f>SUM(N16+F16)</f>
        <v>200000</v>
      </c>
      <c r="F16" s="88">
        <f>SUM(G16:K16)</f>
        <v>200000</v>
      </c>
      <c r="G16" s="48">
        <v>200000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SUM(O16+Q16+R16)</f>
        <v>0</v>
      </c>
      <c r="O16" s="48">
        <v>0</v>
      </c>
      <c r="P16" s="48">
        <v>0</v>
      </c>
      <c r="Q16" s="5"/>
      <c r="R16" s="5"/>
    </row>
    <row r="17" spans="1:16" s="7" customFormat="1" ht="12.75">
      <c r="A17" s="78">
        <v>710</v>
      </c>
      <c r="B17" s="91">
        <v>71015</v>
      </c>
      <c r="C17" s="87">
        <v>2110</v>
      </c>
      <c r="D17" s="88">
        <v>313000</v>
      </c>
      <c r="E17" s="88">
        <f>SUM(F17)</f>
        <v>313000</v>
      </c>
      <c r="F17" s="88">
        <f>SUM(G17:H17)</f>
        <v>313000</v>
      </c>
      <c r="G17" s="48">
        <v>289808</v>
      </c>
      <c r="H17" s="48">
        <v>23192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f>SUM(O17+Q17+R17)</f>
        <v>0</v>
      </c>
      <c r="O17" s="48">
        <v>0</v>
      </c>
      <c r="P17" s="48">
        <v>0</v>
      </c>
    </row>
    <row r="18" spans="1:16" s="7" customFormat="1" ht="13.5">
      <c r="A18" s="89">
        <v>750</v>
      </c>
      <c r="B18" s="90"/>
      <c r="C18" s="85"/>
      <c r="D18" s="47">
        <f aca="true" t="shared" si="3" ref="D18:P18">SUM(D19:D19)</f>
        <v>22400</v>
      </c>
      <c r="E18" s="47">
        <f t="shared" si="3"/>
        <v>22400</v>
      </c>
      <c r="F18" s="47">
        <f t="shared" si="3"/>
        <v>22400</v>
      </c>
      <c r="G18" s="47">
        <f t="shared" si="3"/>
        <v>13621</v>
      </c>
      <c r="H18" s="47">
        <f t="shared" si="3"/>
        <v>8779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7">
        <f t="shared" si="3"/>
        <v>0</v>
      </c>
      <c r="O18" s="47">
        <f t="shared" si="3"/>
        <v>0</v>
      </c>
      <c r="P18" s="47">
        <f t="shared" si="3"/>
        <v>0</v>
      </c>
    </row>
    <row r="19" spans="1:16" s="7" customFormat="1" ht="12.75">
      <c r="A19" s="78">
        <v>750</v>
      </c>
      <c r="B19" s="91">
        <v>75045</v>
      </c>
      <c r="C19" s="87">
        <v>2110</v>
      </c>
      <c r="D19" s="88">
        <v>22400</v>
      </c>
      <c r="E19" s="88">
        <f>SUM(F19)</f>
        <v>22400</v>
      </c>
      <c r="F19" s="88">
        <f>SUM(G19:H19)</f>
        <v>22400</v>
      </c>
      <c r="G19" s="48">
        <v>13621</v>
      </c>
      <c r="H19" s="48">
        <v>8779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f>SUM(O19+Q19+R19)</f>
        <v>0</v>
      </c>
      <c r="O19" s="48">
        <v>0</v>
      </c>
      <c r="P19" s="48">
        <v>0</v>
      </c>
    </row>
    <row r="20" spans="1:16" s="6" customFormat="1" ht="14.25" customHeight="1">
      <c r="A20" s="89">
        <v>754</v>
      </c>
      <c r="B20" s="90"/>
      <c r="C20" s="85"/>
      <c r="D20" s="47">
        <f>SUM(D21:D21)</f>
        <v>4460832</v>
      </c>
      <c r="E20" s="47">
        <f>E21</f>
        <v>4460832</v>
      </c>
      <c r="F20" s="47">
        <f aca="true" t="shared" si="4" ref="F20:K22">SUM(F21)</f>
        <v>4460832</v>
      </c>
      <c r="G20" s="47">
        <f t="shared" si="4"/>
        <v>4027598</v>
      </c>
      <c r="H20" s="47">
        <f t="shared" si="4"/>
        <v>244634</v>
      </c>
      <c r="I20" s="47">
        <f t="shared" si="4"/>
        <v>0</v>
      </c>
      <c r="J20" s="47">
        <f t="shared" si="4"/>
        <v>188600</v>
      </c>
      <c r="K20" s="47">
        <f t="shared" si="4"/>
        <v>0</v>
      </c>
      <c r="L20" s="47">
        <f>SUM(L21:L21)</f>
        <v>0</v>
      </c>
      <c r="M20" s="47">
        <f>SUM(M21:M21)</f>
        <v>0</v>
      </c>
      <c r="N20" s="47">
        <f>SUM(N21)</f>
        <v>0</v>
      </c>
      <c r="O20" s="47">
        <f>SUM(O21)</f>
        <v>0</v>
      </c>
      <c r="P20" s="47">
        <f>SUM(P21)</f>
        <v>0</v>
      </c>
    </row>
    <row r="21" spans="1:16" ht="12.75" customHeight="1">
      <c r="A21" s="78">
        <v>754</v>
      </c>
      <c r="B21" s="91">
        <v>75411</v>
      </c>
      <c r="C21" s="87">
        <v>2110</v>
      </c>
      <c r="D21" s="88">
        <v>4460832</v>
      </c>
      <c r="E21" s="88">
        <f>SUM(F21)</f>
        <v>4460832</v>
      </c>
      <c r="F21" s="88">
        <f>SUM(G21:J21)</f>
        <v>4460832</v>
      </c>
      <c r="G21" s="48">
        <v>4027598</v>
      </c>
      <c r="H21" s="48">
        <v>244634</v>
      </c>
      <c r="I21" s="48">
        <v>0</v>
      </c>
      <c r="J21" s="48">
        <v>188600</v>
      </c>
      <c r="K21" s="48">
        <v>0</v>
      </c>
      <c r="L21" s="48">
        <v>0</v>
      </c>
      <c r="M21" s="48">
        <v>0</v>
      </c>
      <c r="N21" s="48">
        <f>SUM(O21+Q21+R21)</f>
        <v>0</v>
      </c>
      <c r="O21" s="48">
        <v>0</v>
      </c>
      <c r="P21" s="48"/>
    </row>
    <row r="22" spans="1:16" ht="12.75" customHeight="1">
      <c r="A22" s="89">
        <v>755</v>
      </c>
      <c r="B22" s="90"/>
      <c r="C22" s="85"/>
      <c r="D22" s="47">
        <f>SUM(D23:D23)</f>
        <v>132000</v>
      </c>
      <c r="E22" s="47">
        <f>E23</f>
        <v>132000</v>
      </c>
      <c r="F22" s="47">
        <f t="shared" si="4"/>
        <v>132000</v>
      </c>
      <c r="G22" s="47">
        <f t="shared" si="4"/>
        <v>0</v>
      </c>
      <c r="H22" s="47">
        <f t="shared" si="4"/>
        <v>67980</v>
      </c>
      <c r="I22" s="47">
        <f t="shared" si="4"/>
        <v>64020</v>
      </c>
      <c r="J22" s="47">
        <f t="shared" si="4"/>
        <v>0</v>
      </c>
      <c r="K22" s="47">
        <f t="shared" si="4"/>
        <v>0</v>
      </c>
      <c r="L22" s="47">
        <f>SUM(L23:L23)</f>
        <v>0</v>
      </c>
      <c r="M22" s="47">
        <f>SUM(M23:M23)</f>
        <v>0</v>
      </c>
      <c r="N22" s="47">
        <f>SUM(N23)</f>
        <v>0</v>
      </c>
      <c r="O22" s="47">
        <f>SUM(O23)</f>
        <v>0</v>
      </c>
      <c r="P22" s="47">
        <f>SUM(P23)</f>
        <v>0</v>
      </c>
    </row>
    <row r="23" spans="1:16" ht="17.25" customHeight="1">
      <c r="A23" s="78">
        <v>755</v>
      </c>
      <c r="B23" s="91">
        <v>75515</v>
      </c>
      <c r="C23" s="87">
        <v>2110</v>
      </c>
      <c r="D23" s="88">
        <v>132000</v>
      </c>
      <c r="E23" s="88">
        <f>SUM(F23)</f>
        <v>132000</v>
      </c>
      <c r="F23" s="88">
        <f>SUM(G23:J23)</f>
        <v>132000</v>
      </c>
      <c r="G23" s="48">
        <v>0</v>
      </c>
      <c r="H23" s="48">
        <v>67980</v>
      </c>
      <c r="I23" s="48">
        <v>64020</v>
      </c>
      <c r="J23" s="48">
        <v>0</v>
      </c>
      <c r="K23" s="48">
        <v>0</v>
      </c>
      <c r="L23" s="48">
        <v>0</v>
      </c>
      <c r="M23" s="48">
        <v>0</v>
      </c>
      <c r="N23" s="48">
        <f>SUM(O23+Q23+R23)</f>
        <v>0</v>
      </c>
      <c r="O23" s="48">
        <v>0</v>
      </c>
      <c r="P23" s="48"/>
    </row>
    <row r="24" spans="1:16" ht="13.5">
      <c r="A24" s="89">
        <v>851</v>
      </c>
      <c r="B24" s="77"/>
      <c r="C24" s="85"/>
      <c r="D24" s="49">
        <f>D25</f>
        <v>1850162</v>
      </c>
      <c r="E24" s="49">
        <f aca="true" t="shared" si="5" ref="E24:P24">SUM(E25)</f>
        <v>1850162</v>
      </c>
      <c r="F24" s="49">
        <f t="shared" si="5"/>
        <v>1850162</v>
      </c>
      <c r="G24" s="49">
        <f t="shared" si="5"/>
        <v>0</v>
      </c>
      <c r="H24" s="49">
        <f t="shared" si="5"/>
        <v>1850162</v>
      </c>
      <c r="I24" s="49">
        <f t="shared" si="5"/>
        <v>0</v>
      </c>
      <c r="J24" s="49">
        <f t="shared" si="5"/>
        <v>0</v>
      </c>
      <c r="K24" s="49">
        <f t="shared" si="5"/>
        <v>0</v>
      </c>
      <c r="L24" s="49">
        <f t="shared" si="5"/>
        <v>0</v>
      </c>
      <c r="M24" s="49">
        <f>SUM(M25)</f>
        <v>0</v>
      </c>
      <c r="N24" s="49">
        <f t="shared" si="5"/>
        <v>0</v>
      </c>
      <c r="O24" s="49">
        <f t="shared" si="5"/>
        <v>0</v>
      </c>
      <c r="P24" s="49">
        <f t="shared" si="5"/>
        <v>0</v>
      </c>
    </row>
    <row r="25" spans="1:17" ht="12.75">
      <c r="A25" s="78">
        <v>851</v>
      </c>
      <c r="B25" s="91">
        <v>85156</v>
      </c>
      <c r="C25" s="87">
        <v>2110</v>
      </c>
      <c r="D25" s="48">
        <v>1850162</v>
      </c>
      <c r="E25" s="88">
        <f>SUM(H25)</f>
        <v>1850162</v>
      </c>
      <c r="F25" s="88">
        <f>SUM(H25)</f>
        <v>1850162</v>
      </c>
      <c r="G25" s="48">
        <v>0</v>
      </c>
      <c r="H25" s="48">
        <v>1850162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f>SUM(O25+Q25+R25)</f>
        <v>0</v>
      </c>
      <c r="O25" s="48">
        <v>0</v>
      </c>
      <c r="P25" s="48">
        <v>0</v>
      </c>
      <c r="Q25" s="5"/>
    </row>
    <row r="26" spans="1:16" ht="13.5">
      <c r="A26" s="89">
        <v>853</v>
      </c>
      <c r="B26" s="77"/>
      <c r="C26" s="85"/>
      <c r="D26" s="49">
        <f>SUM(D27)</f>
        <v>299000</v>
      </c>
      <c r="E26" s="49">
        <f>E27</f>
        <v>299000</v>
      </c>
      <c r="F26" s="49">
        <f>F27</f>
        <v>299000</v>
      </c>
      <c r="G26" s="49">
        <f>G27</f>
        <v>248000</v>
      </c>
      <c r="H26" s="49">
        <f>H27</f>
        <v>51000</v>
      </c>
      <c r="I26" s="49">
        <f aca="true" t="shared" si="6" ref="I26:P26">SUM(I27)</f>
        <v>0</v>
      </c>
      <c r="J26" s="49">
        <f t="shared" si="6"/>
        <v>0</v>
      </c>
      <c r="K26" s="49">
        <f t="shared" si="6"/>
        <v>0</v>
      </c>
      <c r="L26" s="49">
        <f t="shared" si="6"/>
        <v>0</v>
      </c>
      <c r="M26" s="49">
        <f t="shared" si="6"/>
        <v>0</v>
      </c>
      <c r="N26" s="49">
        <f t="shared" si="6"/>
        <v>0</v>
      </c>
      <c r="O26" s="49">
        <f t="shared" si="6"/>
        <v>0</v>
      </c>
      <c r="P26" s="49">
        <f t="shared" si="6"/>
        <v>0</v>
      </c>
    </row>
    <row r="27" spans="1:16" ht="12.75">
      <c r="A27" s="78">
        <v>853</v>
      </c>
      <c r="B27" s="91">
        <v>85321</v>
      </c>
      <c r="C27" s="87">
        <v>2110</v>
      </c>
      <c r="D27" s="48">
        <v>299000</v>
      </c>
      <c r="E27" s="88">
        <f>SUM(H27+G27+E36)</f>
        <v>299000</v>
      </c>
      <c r="F27" s="48">
        <f>SUM(G27:K27)</f>
        <v>299000</v>
      </c>
      <c r="G27" s="48">
        <v>248000</v>
      </c>
      <c r="H27" s="48">
        <v>51000</v>
      </c>
      <c r="I27" s="48">
        <v>0</v>
      </c>
      <c r="J27" s="48">
        <v>0</v>
      </c>
      <c r="K27" s="48">
        <v>0</v>
      </c>
      <c r="L27" s="48">
        <v>0</v>
      </c>
      <c r="M27" s="48">
        <f>SUM(N27+P27+Q27)</f>
        <v>0</v>
      </c>
      <c r="N27" s="48">
        <v>0</v>
      </c>
      <c r="O27" s="48">
        <v>0</v>
      </c>
      <c r="P27" s="48">
        <v>0</v>
      </c>
    </row>
    <row r="28" spans="1:16" ht="13.5">
      <c r="A28" s="89">
        <v>855</v>
      </c>
      <c r="B28" s="77"/>
      <c r="C28" s="85"/>
      <c r="D28" s="49">
        <f>SUM(D29:D31)</f>
        <v>562099</v>
      </c>
      <c r="E28" s="49">
        <f aca="true" t="shared" si="7" ref="E28:P28">SUM(E29:E31)</f>
        <v>562099</v>
      </c>
      <c r="F28" s="49">
        <f t="shared" si="7"/>
        <v>562099</v>
      </c>
      <c r="G28" s="49">
        <f t="shared" si="7"/>
        <v>5902</v>
      </c>
      <c r="H28" s="49">
        <f t="shared" si="7"/>
        <v>419</v>
      </c>
      <c r="I28" s="49">
        <f t="shared" si="7"/>
        <v>0</v>
      </c>
      <c r="J28" s="49">
        <f t="shared" si="7"/>
        <v>555778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</row>
    <row r="29" spans="1:16" ht="12.75">
      <c r="A29" s="78">
        <v>855</v>
      </c>
      <c r="B29" s="91">
        <v>85504</v>
      </c>
      <c r="C29" s="87">
        <v>2110</v>
      </c>
      <c r="D29" s="48">
        <v>30099</v>
      </c>
      <c r="E29" s="88">
        <f>SUM(H29+G29+J29)</f>
        <v>30099</v>
      </c>
      <c r="F29" s="48">
        <f>SUM(G29:K29)</f>
        <v>30099</v>
      </c>
      <c r="G29" s="48">
        <v>999</v>
      </c>
      <c r="H29" s="48">
        <v>0</v>
      </c>
      <c r="I29" s="48">
        <v>0</v>
      </c>
      <c r="J29" s="48">
        <v>29100</v>
      </c>
      <c r="K29" s="48">
        <v>0</v>
      </c>
      <c r="L29" s="48">
        <v>0</v>
      </c>
      <c r="M29" s="48">
        <f>SUM(N29+P29+Q29)</f>
        <v>0</v>
      </c>
      <c r="N29" s="48">
        <v>0</v>
      </c>
      <c r="O29" s="48">
        <v>0</v>
      </c>
      <c r="P29" s="48">
        <v>0</v>
      </c>
    </row>
    <row r="30" spans="1:16" ht="12.75">
      <c r="A30" s="78">
        <v>855</v>
      </c>
      <c r="B30" s="91">
        <v>85508</v>
      </c>
      <c r="C30" s="87">
        <v>2160</v>
      </c>
      <c r="D30" s="48">
        <v>244297</v>
      </c>
      <c r="E30" s="88">
        <f>SUM(H30+G30+J30)</f>
        <v>244297</v>
      </c>
      <c r="F30" s="48">
        <f>SUM(G30:K30)</f>
        <v>244297</v>
      </c>
      <c r="G30" s="48">
        <v>2000</v>
      </c>
      <c r="H30" s="48">
        <v>419</v>
      </c>
      <c r="I30" s="48">
        <v>0</v>
      </c>
      <c r="J30" s="48">
        <v>241878</v>
      </c>
      <c r="K30" s="48">
        <v>0</v>
      </c>
      <c r="L30" s="48">
        <v>0</v>
      </c>
      <c r="M30" s="48">
        <f>SUM(N30+P30+Q30)</f>
        <v>0</v>
      </c>
      <c r="N30" s="48">
        <v>0</v>
      </c>
      <c r="O30" s="48">
        <v>0</v>
      </c>
      <c r="P30" s="48">
        <v>0</v>
      </c>
    </row>
    <row r="31" spans="1:16" ht="12.75">
      <c r="A31" s="78">
        <v>855</v>
      </c>
      <c r="B31" s="91">
        <v>85510</v>
      </c>
      <c r="C31" s="87">
        <v>2160</v>
      </c>
      <c r="D31" s="48">
        <v>287703</v>
      </c>
      <c r="E31" s="88">
        <f>SUM(H31+G31+J31)</f>
        <v>287703</v>
      </c>
      <c r="F31" s="48">
        <f>SUM(G31:K31)</f>
        <v>287703</v>
      </c>
      <c r="G31" s="48">
        <v>2903</v>
      </c>
      <c r="H31" s="48">
        <v>0</v>
      </c>
      <c r="I31" s="48">
        <v>0</v>
      </c>
      <c r="J31" s="48">
        <v>284800</v>
      </c>
      <c r="K31" s="48">
        <v>0</v>
      </c>
      <c r="L31" s="48">
        <v>0</v>
      </c>
      <c r="M31" s="48">
        <f>SUM(N31+P31+Q31)</f>
        <v>0</v>
      </c>
      <c r="N31" s="48">
        <v>0</v>
      </c>
      <c r="O31" s="48">
        <v>0</v>
      </c>
      <c r="P31" s="48">
        <v>0</v>
      </c>
    </row>
    <row r="32" spans="1:16" ht="14.25">
      <c r="A32" s="245" t="s">
        <v>56</v>
      </c>
      <c r="B32" s="245"/>
      <c r="C32" s="245"/>
      <c r="D32" s="93">
        <f>SUM(D9+D11+D13+D15+D18+D20+D22+D24+D26+D28)</f>
        <v>7903700</v>
      </c>
      <c r="E32" s="93">
        <f aca="true" t="shared" si="8" ref="E32:P32">SUM(E9+E11+E13+E15+E18+E20+E22+E24+E26+E28)</f>
        <v>7903700</v>
      </c>
      <c r="F32" s="93">
        <f t="shared" si="8"/>
        <v>7903700</v>
      </c>
      <c r="G32" s="93">
        <f t="shared" si="8"/>
        <v>4825392</v>
      </c>
      <c r="H32" s="93">
        <f t="shared" si="8"/>
        <v>2269910</v>
      </c>
      <c r="I32" s="93">
        <f t="shared" si="8"/>
        <v>64020</v>
      </c>
      <c r="J32" s="93">
        <f t="shared" si="8"/>
        <v>744378</v>
      </c>
      <c r="K32" s="93">
        <f t="shared" si="8"/>
        <v>0</v>
      </c>
      <c r="L32" s="93">
        <f t="shared" si="8"/>
        <v>0</v>
      </c>
      <c r="M32" s="93">
        <f t="shared" si="8"/>
        <v>0</v>
      </c>
      <c r="N32" s="93">
        <f t="shared" si="8"/>
        <v>0</v>
      </c>
      <c r="O32" s="93">
        <f t="shared" si="8"/>
        <v>0</v>
      </c>
      <c r="P32" s="93">
        <f t="shared" si="8"/>
        <v>0</v>
      </c>
    </row>
    <row r="33" spans="1:16" ht="12.75">
      <c r="A33" s="46"/>
      <c r="B33" s="46"/>
      <c r="C33" s="46"/>
      <c r="D33" s="46"/>
      <c r="E33" s="50"/>
      <c r="F33" s="46"/>
      <c r="G33" s="46"/>
      <c r="H33" s="46"/>
      <c r="I33" s="46"/>
      <c r="J33" s="46"/>
      <c r="K33" s="22"/>
      <c r="L33" s="22"/>
      <c r="M33" s="22"/>
      <c r="N33" s="22"/>
      <c r="O33" s="22"/>
      <c r="P33" s="22"/>
    </row>
    <row r="34" spans="1:16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22"/>
      <c r="L34" s="22"/>
      <c r="M34" s="22"/>
      <c r="N34" s="22"/>
      <c r="O34" s="22"/>
      <c r="P34" s="22"/>
    </row>
    <row r="35" spans="1:16" ht="12.75">
      <c r="A35" s="46"/>
      <c r="B35" s="46"/>
      <c r="C35" s="46"/>
      <c r="D35" s="46"/>
      <c r="E35" s="46"/>
      <c r="F35" s="46"/>
      <c r="G35" s="51"/>
      <c r="H35" s="51"/>
      <c r="I35" s="46"/>
      <c r="J35" s="46"/>
      <c r="K35" s="22"/>
      <c r="L35" s="22"/>
      <c r="M35" s="22"/>
      <c r="N35" s="22"/>
      <c r="O35" s="22"/>
      <c r="P35" s="22"/>
    </row>
    <row r="36" spans="1:16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9"/>
      <c r="L36" s="9"/>
      <c r="M36" s="9"/>
      <c r="N36" s="9"/>
      <c r="O36" s="9"/>
      <c r="P36" s="9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4"/>
    </row>
  </sheetData>
  <sheetProtection/>
  <mergeCells count="19"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XXI.13.2020
z dnia 27 lutego 2020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O14" sqref="O13:O14"/>
    </sheetView>
  </sheetViews>
  <sheetFormatPr defaultColWidth="9.33203125" defaultRowHeight="12.75"/>
  <cols>
    <col min="1" max="1" width="6.16015625" style="13" customWidth="1"/>
    <col min="2" max="2" width="9" style="13" customWidth="1"/>
    <col min="3" max="3" width="7.16015625" style="13" customWidth="1"/>
    <col min="4" max="4" width="12.16015625" style="13" customWidth="1"/>
    <col min="5" max="5" width="11.83203125" style="13" customWidth="1"/>
    <col min="6" max="6" width="11.66015625" style="13" customWidth="1"/>
    <col min="7" max="7" width="14.33203125" style="13" customWidth="1"/>
    <col min="8" max="8" width="12.66015625" style="13" customWidth="1"/>
    <col min="9" max="9" width="8.33203125" style="13" customWidth="1"/>
    <col min="10" max="10" width="12" style="13" customWidth="1"/>
    <col min="11" max="11" width="9.83203125" style="13" customWidth="1"/>
    <col min="12" max="12" width="11.16015625" style="12" customWidth="1"/>
    <col min="13" max="13" width="10.83203125" style="12" customWidth="1"/>
    <col min="14" max="14" width="10.33203125" style="12" customWidth="1"/>
    <col min="15" max="15" width="9.33203125" style="12" customWidth="1"/>
    <col min="16" max="16" width="11.83203125" style="12" customWidth="1"/>
    <col min="17" max="16384" width="9.33203125" style="12" customWidth="1"/>
  </cols>
  <sheetData>
    <row r="1" spans="1:16" ht="39.75" customHeight="1">
      <c r="A1" s="251" t="s">
        <v>393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8.75">
      <c r="A2" s="170"/>
      <c r="B2" s="170"/>
      <c r="C2" s="170"/>
      <c r="D2" s="170"/>
      <c r="E2" s="170"/>
      <c r="F2" s="170"/>
      <c r="G2" s="170"/>
      <c r="H2" s="170"/>
      <c r="I2" s="168"/>
      <c r="J2" s="168"/>
      <c r="K2" s="168"/>
      <c r="L2" s="167"/>
      <c r="M2" s="167"/>
      <c r="N2" s="167"/>
      <c r="O2" s="167"/>
      <c r="P2" s="167"/>
    </row>
    <row r="3" spans="1:16" ht="12.75">
      <c r="A3" s="169"/>
      <c r="B3" s="169"/>
      <c r="C3" s="169"/>
      <c r="D3" s="169"/>
      <c r="E3" s="169"/>
      <c r="F3" s="169"/>
      <c r="G3" s="168"/>
      <c r="H3" s="168"/>
      <c r="I3" s="168"/>
      <c r="J3" s="168"/>
      <c r="K3" s="168"/>
      <c r="L3" s="167"/>
      <c r="M3" s="167"/>
      <c r="N3" s="167"/>
      <c r="O3" s="167"/>
      <c r="P3" s="166" t="s">
        <v>67</v>
      </c>
    </row>
    <row r="4" spans="1:16" ht="12.75">
      <c r="A4" s="252" t="s">
        <v>1</v>
      </c>
      <c r="B4" s="252" t="s">
        <v>2</v>
      </c>
      <c r="C4" s="252" t="s">
        <v>3</v>
      </c>
      <c r="D4" s="252" t="s">
        <v>66</v>
      </c>
      <c r="E4" s="252" t="s">
        <v>212</v>
      </c>
      <c r="F4" s="254" t="s">
        <v>51</v>
      </c>
      <c r="G4" s="264"/>
      <c r="H4" s="264"/>
      <c r="I4" s="264"/>
      <c r="J4" s="264"/>
      <c r="K4" s="264"/>
      <c r="L4" s="264"/>
      <c r="M4" s="264"/>
      <c r="N4" s="264"/>
      <c r="O4" s="264"/>
      <c r="P4" s="263"/>
    </row>
    <row r="5" spans="1:16" ht="12.75">
      <c r="A5" s="256"/>
      <c r="B5" s="256"/>
      <c r="C5" s="256"/>
      <c r="D5" s="256"/>
      <c r="E5" s="256"/>
      <c r="F5" s="252" t="s">
        <v>65</v>
      </c>
      <c r="G5" s="255" t="s">
        <v>51</v>
      </c>
      <c r="H5" s="255"/>
      <c r="I5" s="255"/>
      <c r="J5" s="255"/>
      <c r="K5" s="255"/>
      <c r="L5" s="252" t="s">
        <v>64</v>
      </c>
      <c r="M5" s="257" t="s">
        <v>51</v>
      </c>
      <c r="N5" s="258"/>
      <c r="O5" s="258"/>
      <c r="P5" s="259"/>
    </row>
    <row r="6" spans="1:16" ht="23.25" customHeight="1">
      <c r="A6" s="256"/>
      <c r="B6" s="256"/>
      <c r="C6" s="256"/>
      <c r="D6" s="256"/>
      <c r="E6" s="256"/>
      <c r="F6" s="256"/>
      <c r="G6" s="254" t="s">
        <v>63</v>
      </c>
      <c r="H6" s="263"/>
      <c r="I6" s="252" t="s">
        <v>62</v>
      </c>
      <c r="J6" s="252" t="s">
        <v>61</v>
      </c>
      <c r="K6" s="252" t="s">
        <v>60</v>
      </c>
      <c r="L6" s="256"/>
      <c r="M6" s="254" t="s">
        <v>53</v>
      </c>
      <c r="N6" s="165" t="s">
        <v>52</v>
      </c>
      <c r="O6" s="255" t="s">
        <v>59</v>
      </c>
      <c r="P6" s="255" t="s">
        <v>58</v>
      </c>
    </row>
    <row r="7" spans="1:16" ht="115.5">
      <c r="A7" s="253"/>
      <c r="B7" s="253"/>
      <c r="C7" s="253"/>
      <c r="D7" s="253"/>
      <c r="E7" s="253"/>
      <c r="F7" s="253"/>
      <c r="G7" s="164" t="s">
        <v>46</v>
      </c>
      <c r="H7" s="164" t="s">
        <v>57</v>
      </c>
      <c r="I7" s="253"/>
      <c r="J7" s="253"/>
      <c r="K7" s="253"/>
      <c r="L7" s="253"/>
      <c r="M7" s="255"/>
      <c r="N7" s="77" t="s">
        <v>48</v>
      </c>
      <c r="O7" s="255"/>
      <c r="P7" s="255"/>
    </row>
    <row r="8" spans="1:16" ht="9" customHeight="1">
      <c r="A8" s="163">
        <v>1</v>
      </c>
      <c r="B8" s="163">
        <v>2</v>
      </c>
      <c r="C8" s="163">
        <v>3</v>
      </c>
      <c r="D8" s="163">
        <v>4</v>
      </c>
      <c r="E8" s="163">
        <v>5</v>
      </c>
      <c r="F8" s="163">
        <v>6</v>
      </c>
      <c r="G8" s="163">
        <v>7</v>
      </c>
      <c r="H8" s="163">
        <v>8</v>
      </c>
      <c r="I8" s="163">
        <v>9</v>
      </c>
      <c r="J8" s="163">
        <v>10</v>
      </c>
      <c r="K8" s="163">
        <v>11</v>
      </c>
      <c r="L8" s="163">
        <v>12</v>
      </c>
      <c r="M8" s="163">
        <v>13</v>
      </c>
      <c r="N8" s="163">
        <v>14</v>
      </c>
      <c r="O8" s="163">
        <v>15</v>
      </c>
      <c r="P8" s="163">
        <v>16</v>
      </c>
    </row>
    <row r="9" spans="1:16" ht="19.5" customHeight="1">
      <c r="A9" s="78">
        <v>750</v>
      </c>
      <c r="B9" s="78">
        <v>75045</v>
      </c>
      <c r="C9" s="162">
        <v>2120</v>
      </c>
      <c r="D9" s="107">
        <v>17000</v>
      </c>
      <c r="E9" s="107">
        <f>SUM(F9)</f>
        <v>17000</v>
      </c>
      <c r="F9" s="107">
        <f>SUM(G9:J9)</f>
        <v>17000</v>
      </c>
      <c r="G9" s="159">
        <v>1800</v>
      </c>
      <c r="H9" s="158">
        <v>11600</v>
      </c>
      <c r="I9" s="158">
        <v>0</v>
      </c>
      <c r="J9" s="158">
        <v>3600</v>
      </c>
      <c r="K9" s="158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</row>
    <row r="10" spans="1:16" ht="19.5" customHeight="1">
      <c r="A10" s="161">
        <v>801</v>
      </c>
      <c r="B10" s="78">
        <v>80195</v>
      </c>
      <c r="C10" s="160">
        <v>2120</v>
      </c>
      <c r="D10" s="107">
        <v>93600</v>
      </c>
      <c r="E10" s="107">
        <f>SUM(F10)</f>
        <v>93600</v>
      </c>
      <c r="F10" s="107">
        <f>SUM(G10:J10)</f>
        <v>93600</v>
      </c>
      <c r="G10" s="159">
        <v>67245</v>
      </c>
      <c r="H10" s="159">
        <v>26355</v>
      </c>
      <c r="I10" s="158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</row>
    <row r="11" spans="1:16" s="14" customFormat="1" ht="24.75" customHeight="1">
      <c r="A11" s="260" t="s">
        <v>56</v>
      </c>
      <c r="B11" s="261"/>
      <c r="C11" s="262"/>
      <c r="D11" s="156">
        <f aca="true" t="shared" si="0" ref="D11:P11">SUM(D9:D10)</f>
        <v>110600</v>
      </c>
      <c r="E11" s="156">
        <f t="shared" si="0"/>
        <v>110600</v>
      </c>
      <c r="F11" s="156">
        <f t="shared" si="0"/>
        <v>110600</v>
      </c>
      <c r="G11" s="156">
        <f t="shared" si="0"/>
        <v>69045</v>
      </c>
      <c r="H11" s="156">
        <f t="shared" si="0"/>
        <v>37955</v>
      </c>
      <c r="I11" s="156">
        <f t="shared" si="0"/>
        <v>0</v>
      </c>
      <c r="J11" s="156">
        <f t="shared" si="0"/>
        <v>3600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w Opatowie nr XXI.13.2020
z dnia 27 lutego 2020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17" customWidth="1"/>
    <col min="2" max="2" width="4.66015625" style="17" customWidth="1"/>
    <col min="3" max="3" width="6.83203125" style="17" customWidth="1"/>
    <col min="4" max="4" width="9.16015625" style="17" customWidth="1"/>
    <col min="5" max="5" width="13.33203125" style="17" customWidth="1"/>
    <col min="6" max="6" width="14.5" style="17" customWidth="1"/>
    <col min="7" max="7" width="13.66015625" style="17" customWidth="1"/>
    <col min="8" max="8" width="11.16015625" style="17" customWidth="1"/>
    <col min="9" max="9" width="13.16015625" style="17" customWidth="1"/>
    <col min="10" max="10" width="12.5" style="17" customWidth="1"/>
    <col min="11" max="12" width="9.83203125" style="17" customWidth="1"/>
    <col min="13" max="13" width="7.5" style="17" customWidth="1"/>
    <col min="14" max="14" width="9" style="17" customWidth="1"/>
    <col min="15" max="15" width="13.83203125" style="17" customWidth="1"/>
    <col min="16" max="16" width="14.33203125" style="16" customWidth="1"/>
    <col min="17" max="17" width="12.5" style="16" customWidth="1"/>
    <col min="18" max="18" width="8.83203125" style="16" customWidth="1"/>
    <col min="19" max="19" width="11.5" style="16" customWidth="1"/>
    <col min="20" max="20" width="9.33203125" style="16" customWidth="1"/>
    <col min="21" max="21" width="10.83203125" style="16" bestFit="1" customWidth="1"/>
    <col min="22" max="16384" width="9.33203125" style="16" customWidth="1"/>
  </cols>
  <sheetData>
    <row r="1" spans="1:19" ht="18.75" customHeight="1">
      <c r="A1" s="273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.7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2.75">
      <c r="A3" s="14"/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73" t="s">
        <v>67</v>
      </c>
    </row>
    <row r="4" spans="1:19" s="21" customFormat="1" ht="11.25">
      <c r="A4" s="247" t="s">
        <v>143</v>
      </c>
      <c r="B4" s="236" t="s">
        <v>1</v>
      </c>
      <c r="C4" s="236" t="s">
        <v>2</v>
      </c>
      <c r="D4" s="247" t="s">
        <v>3</v>
      </c>
      <c r="E4" s="247" t="s">
        <v>142</v>
      </c>
      <c r="F4" s="247" t="s">
        <v>141</v>
      </c>
      <c r="G4" s="266" t="s">
        <v>51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19" s="21" customFormat="1" ht="11.25">
      <c r="A5" s="248"/>
      <c r="B5" s="237"/>
      <c r="C5" s="237"/>
      <c r="D5" s="248"/>
      <c r="E5" s="248"/>
      <c r="F5" s="248"/>
      <c r="G5" s="247" t="s">
        <v>65</v>
      </c>
      <c r="H5" s="272" t="s">
        <v>51</v>
      </c>
      <c r="I5" s="272"/>
      <c r="J5" s="272"/>
      <c r="K5" s="272"/>
      <c r="L5" s="272"/>
      <c r="M5" s="272"/>
      <c r="N5" s="272"/>
      <c r="O5" s="247" t="s">
        <v>64</v>
      </c>
      <c r="P5" s="269" t="s">
        <v>51</v>
      </c>
      <c r="Q5" s="270"/>
      <c r="R5" s="270"/>
      <c r="S5" s="271"/>
    </row>
    <row r="6" spans="1:19" s="21" customFormat="1" ht="11.25">
      <c r="A6" s="248"/>
      <c r="B6" s="237"/>
      <c r="C6" s="237"/>
      <c r="D6" s="248"/>
      <c r="E6" s="248"/>
      <c r="F6" s="248"/>
      <c r="G6" s="248"/>
      <c r="H6" s="266" t="s">
        <v>63</v>
      </c>
      <c r="I6" s="268"/>
      <c r="J6" s="247" t="s">
        <v>62</v>
      </c>
      <c r="K6" s="247" t="s">
        <v>61</v>
      </c>
      <c r="L6" s="247" t="s">
        <v>60</v>
      </c>
      <c r="M6" s="247" t="s">
        <v>140</v>
      </c>
      <c r="N6" s="247" t="s">
        <v>139</v>
      </c>
      <c r="O6" s="248"/>
      <c r="P6" s="266" t="s">
        <v>53</v>
      </c>
      <c r="Q6" s="108" t="s">
        <v>52</v>
      </c>
      <c r="R6" s="272" t="s">
        <v>59</v>
      </c>
      <c r="S6" s="272" t="s">
        <v>138</v>
      </c>
    </row>
    <row r="7" spans="1:19" s="21" customFormat="1" ht="94.5">
      <c r="A7" s="249"/>
      <c r="B7" s="238"/>
      <c r="C7" s="238"/>
      <c r="D7" s="249"/>
      <c r="E7" s="249"/>
      <c r="F7" s="249"/>
      <c r="G7" s="249"/>
      <c r="H7" s="106" t="s">
        <v>46</v>
      </c>
      <c r="I7" s="106" t="s">
        <v>57</v>
      </c>
      <c r="J7" s="249"/>
      <c r="K7" s="249"/>
      <c r="L7" s="249"/>
      <c r="M7" s="249"/>
      <c r="N7" s="249"/>
      <c r="O7" s="249"/>
      <c r="P7" s="272"/>
      <c r="Q7" s="74" t="s">
        <v>48</v>
      </c>
      <c r="R7" s="272"/>
      <c r="S7" s="272"/>
    </row>
    <row r="8" spans="1:19" ht="12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14</v>
      </c>
      <c r="O8" s="109">
        <v>15</v>
      </c>
      <c r="P8" s="109">
        <v>16</v>
      </c>
      <c r="Q8" s="109">
        <v>17</v>
      </c>
      <c r="R8" s="109">
        <v>18</v>
      </c>
      <c r="S8" s="109">
        <v>19</v>
      </c>
    </row>
    <row r="9" spans="1:21" ht="48.75" customHeight="1">
      <c r="A9" s="274" t="s">
        <v>137</v>
      </c>
      <c r="B9" s="274"/>
      <c r="C9" s="274"/>
      <c r="D9" s="110"/>
      <c r="E9" s="111">
        <f aca="true" t="shared" si="0" ref="E9:S9">SUM(E10:E17)</f>
        <v>4386614</v>
      </c>
      <c r="F9" s="111">
        <f t="shared" si="0"/>
        <v>494124</v>
      </c>
      <c r="G9" s="111">
        <f t="shared" si="0"/>
        <v>494124</v>
      </c>
      <c r="H9" s="111">
        <f t="shared" si="0"/>
        <v>8400</v>
      </c>
      <c r="I9" s="111">
        <f t="shared" si="0"/>
        <v>0</v>
      </c>
      <c r="J9" s="111">
        <f t="shared" si="0"/>
        <v>485724</v>
      </c>
      <c r="K9" s="111">
        <f t="shared" si="0"/>
        <v>0</v>
      </c>
      <c r="L9" s="111">
        <f t="shared" si="0"/>
        <v>0</v>
      </c>
      <c r="M9" s="111">
        <f t="shared" si="0"/>
        <v>0</v>
      </c>
      <c r="N9" s="111">
        <f t="shared" si="0"/>
        <v>0</v>
      </c>
      <c r="O9" s="111">
        <f t="shared" si="0"/>
        <v>0</v>
      </c>
      <c r="P9" s="111">
        <f t="shared" si="0"/>
        <v>0</v>
      </c>
      <c r="Q9" s="111">
        <f t="shared" si="0"/>
        <v>0</v>
      </c>
      <c r="R9" s="111">
        <f t="shared" si="0"/>
        <v>0</v>
      </c>
      <c r="S9" s="111">
        <f t="shared" si="0"/>
        <v>0</v>
      </c>
      <c r="U9" s="20"/>
    </row>
    <row r="10" spans="1:19" s="19" customFormat="1" ht="20.25" customHeight="1">
      <c r="A10" s="112" t="s">
        <v>134</v>
      </c>
      <c r="B10" s="113">
        <v>853</v>
      </c>
      <c r="C10" s="113">
        <v>85321</v>
      </c>
      <c r="D10" s="114">
        <v>2320</v>
      </c>
      <c r="E10" s="107">
        <v>8400</v>
      </c>
      <c r="F10" s="115">
        <f aca="true" t="shared" si="1" ref="F10:F17">G10</f>
        <v>8400</v>
      </c>
      <c r="G10" s="115">
        <f aca="true" t="shared" si="2" ref="G10:G17">H10+I10+J10+K10+L10+M10+N10</f>
        <v>8400</v>
      </c>
      <c r="H10" s="115">
        <v>8400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</row>
    <row r="11" spans="1:19" s="19" customFormat="1" ht="20.25" customHeight="1">
      <c r="A11" s="146" t="s">
        <v>133</v>
      </c>
      <c r="B11" s="117">
        <v>853</v>
      </c>
      <c r="C11" s="117">
        <v>85311</v>
      </c>
      <c r="D11" s="76" t="s">
        <v>29</v>
      </c>
      <c r="E11" s="107">
        <v>154586</v>
      </c>
      <c r="F11" s="107">
        <f t="shared" si="1"/>
        <v>20498</v>
      </c>
      <c r="G11" s="107">
        <f t="shared" si="2"/>
        <v>20498</v>
      </c>
      <c r="H11" s="107">
        <v>0</v>
      </c>
      <c r="I11" s="107">
        <v>0</v>
      </c>
      <c r="J11" s="107">
        <v>20498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</row>
    <row r="12" spans="1:19" ht="21.75" customHeight="1">
      <c r="A12" s="146" t="s">
        <v>133</v>
      </c>
      <c r="B12" s="117">
        <v>853</v>
      </c>
      <c r="C12" s="117">
        <v>85311</v>
      </c>
      <c r="D12" s="76">
        <v>2580</v>
      </c>
      <c r="E12" s="107">
        <v>0</v>
      </c>
      <c r="F12" s="107">
        <f t="shared" si="1"/>
        <v>362101</v>
      </c>
      <c r="G12" s="107">
        <f t="shared" si="2"/>
        <v>362101</v>
      </c>
      <c r="H12" s="107">
        <v>0</v>
      </c>
      <c r="I12" s="107">
        <v>0</v>
      </c>
      <c r="J12" s="107">
        <v>362101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</row>
    <row r="13" spans="1:19" ht="21.75" customHeight="1">
      <c r="A13" s="112" t="s">
        <v>135</v>
      </c>
      <c r="B13" s="113">
        <v>855</v>
      </c>
      <c r="C13" s="113">
        <v>85508</v>
      </c>
      <c r="D13" s="114" t="s">
        <v>160</v>
      </c>
      <c r="E13" s="107">
        <v>147132</v>
      </c>
      <c r="F13" s="115">
        <f>G13</f>
        <v>0</v>
      </c>
      <c r="G13" s="115">
        <f>H13+I13+J13+K13+L13+M13+N13</f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</row>
    <row r="14" spans="1:19" ht="21.75" customHeight="1">
      <c r="A14" s="112" t="s">
        <v>135</v>
      </c>
      <c r="B14" s="113">
        <v>855</v>
      </c>
      <c r="C14" s="113">
        <v>85508</v>
      </c>
      <c r="D14" s="114">
        <v>2320</v>
      </c>
      <c r="E14" s="107">
        <v>63120</v>
      </c>
      <c r="F14" s="115">
        <f t="shared" si="1"/>
        <v>83125</v>
      </c>
      <c r="G14" s="115">
        <f t="shared" si="2"/>
        <v>83125</v>
      </c>
      <c r="H14" s="115">
        <v>0</v>
      </c>
      <c r="I14" s="115">
        <v>0</v>
      </c>
      <c r="J14" s="115">
        <v>83125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</row>
    <row r="15" spans="1:19" ht="21.75" customHeight="1">
      <c r="A15" s="112" t="s">
        <v>136</v>
      </c>
      <c r="B15" s="113">
        <v>855</v>
      </c>
      <c r="C15" s="113">
        <v>85510</v>
      </c>
      <c r="D15" s="114" t="s">
        <v>160</v>
      </c>
      <c r="E15" s="107">
        <v>456312</v>
      </c>
      <c r="F15" s="115">
        <f>G15</f>
        <v>0</v>
      </c>
      <c r="G15" s="115">
        <f>H15+I15+J15+K15+L15+M15+N15</f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</row>
    <row r="16" spans="1:19" ht="21.75" customHeight="1">
      <c r="A16" s="112" t="s">
        <v>136</v>
      </c>
      <c r="B16" s="113">
        <v>855</v>
      </c>
      <c r="C16" s="113">
        <v>85510</v>
      </c>
      <c r="D16" s="114">
        <v>2320</v>
      </c>
      <c r="E16" s="107">
        <v>3557064</v>
      </c>
      <c r="F16" s="115">
        <f t="shared" si="1"/>
        <v>0</v>
      </c>
      <c r="G16" s="115">
        <f t="shared" si="2"/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</row>
    <row r="17" spans="1:19" ht="27.75" customHeight="1">
      <c r="A17" s="112" t="s">
        <v>132</v>
      </c>
      <c r="B17" s="113">
        <v>921</v>
      </c>
      <c r="C17" s="113">
        <v>92116</v>
      </c>
      <c r="D17" s="114">
        <v>2310</v>
      </c>
      <c r="E17" s="115">
        <v>0</v>
      </c>
      <c r="F17" s="115">
        <f t="shared" si="1"/>
        <v>20000</v>
      </c>
      <c r="G17" s="115">
        <f t="shared" si="2"/>
        <v>20000</v>
      </c>
      <c r="H17" s="115">
        <v>0</v>
      </c>
      <c r="I17" s="115">
        <v>0</v>
      </c>
      <c r="J17" s="115">
        <v>20000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</row>
    <row r="18" spans="1:19" ht="45.75" customHeight="1">
      <c r="A18" s="274" t="s">
        <v>131</v>
      </c>
      <c r="B18" s="274"/>
      <c r="C18" s="274"/>
      <c r="D18" s="110"/>
      <c r="E18" s="111">
        <f aca="true" t="shared" si="3" ref="E18:S18">SUM(E19:E19)</f>
        <v>0</v>
      </c>
      <c r="F18" s="111">
        <f t="shared" si="3"/>
        <v>200000</v>
      </c>
      <c r="G18" s="111">
        <f t="shared" si="3"/>
        <v>0</v>
      </c>
      <c r="H18" s="111">
        <f t="shared" si="3"/>
        <v>0</v>
      </c>
      <c r="I18" s="111">
        <f t="shared" si="3"/>
        <v>0</v>
      </c>
      <c r="J18" s="111">
        <f t="shared" si="3"/>
        <v>0</v>
      </c>
      <c r="K18" s="111">
        <f t="shared" si="3"/>
        <v>0</v>
      </c>
      <c r="L18" s="111">
        <f t="shared" si="3"/>
        <v>0</v>
      </c>
      <c r="M18" s="111">
        <f t="shared" si="3"/>
        <v>0</v>
      </c>
      <c r="N18" s="111">
        <f t="shared" si="3"/>
        <v>0</v>
      </c>
      <c r="O18" s="111">
        <f t="shared" si="3"/>
        <v>200000</v>
      </c>
      <c r="P18" s="111">
        <f t="shared" si="3"/>
        <v>200000</v>
      </c>
      <c r="Q18" s="111">
        <f t="shared" si="3"/>
        <v>0</v>
      </c>
      <c r="R18" s="111">
        <f t="shared" si="3"/>
        <v>0</v>
      </c>
      <c r="S18" s="111">
        <f t="shared" si="3"/>
        <v>0</v>
      </c>
    </row>
    <row r="19" spans="1:19" ht="69.75" customHeight="1">
      <c r="A19" s="116" t="s">
        <v>174</v>
      </c>
      <c r="B19" s="117">
        <v>700</v>
      </c>
      <c r="C19" s="117">
        <v>70095</v>
      </c>
      <c r="D19" s="76" t="s">
        <v>177</v>
      </c>
      <c r="E19" s="107">
        <v>0</v>
      </c>
      <c r="F19" s="107">
        <f>O19</f>
        <v>200000</v>
      </c>
      <c r="G19" s="107">
        <f>H19+I19+J19+K19+L19+M19+N19</f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200000</v>
      </c>
      <c r="P19" s="107">
        <v>200000</v>
      </c>
      <c r="Q19" s="107">
        <v>0</v>
      </c>
      <c r="R19" s="107">
        <v>0</v>
      </c>
      <c r="S19" s="107">
        <v>0</v>
      </c>
    </row>
    <row r="20" spans="1:19" ht="30.75" customHeight="1">
      <c r="A20" s="265" t="s">
        <v>56</v>
      </c>
      <c r="B20" s="265"/>
      <c r="C20" s="265"/>
      <c r="D20" s="118"/>
      <c r="E20" s="111">
        <f aca="true" t="shared" si="4" ref="E20:S20">SUM(E9+E18)</f>
        <v>4386614</v>
      </c>
      <c r="F20" s="111">
        <f t="shared" si="4"/>
        <v>694124</v>
      </c>
      <c r="G20" s="111">
        <f t="shared" si="4"/>
        <v>494124</v>
      </c>
      <c r="H20" s="111">
        <f t="shared" si="4"/>
        <v>8400</v>
      </c>
      <c r="I20" s="111">
        <f t="shared" si="4"/>
        <v>0</v>
      </c>
      <c r="J20" s="111">
        <f t="shared" si="4"/>
        <v>485724</v>
      </c>
      <c r="K20" s="111">
        <f t="shared" si="4"/>
        <v>0</v>
      </c>
      <c r="L20" s="111">
        <f t="shared" si="4"/>
        <v>0</v>
      </c>
      <c r="M20" s="111">
        <f t="shared" si="4"/>
        <v>0</v>
      </c>
      <c r="N20" s="111">
        <f t="shared" si="4"/>
        <v>0</v>
      </c>
      <c r="O20" s="111">
        <f t="shared" si="4"/>
        <v>200000</v>
      </c>
      <c r="P20" s="111">
        <f t="shared" si="4"/>
        <v>200000</v>
      </c>
      <c r="Q20" s="111">
        <f t="shared" si="4"/>
        <v>0</v>
      </c>
      <c r="R20" s="111">
        <f t="shared" si="4"/>
        <v>0</v>
      </c>
      <c r="S20" s="111">
        <f t="shared" si="4"/>
        <v>0</v>
      </c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</row>
    <row r="22" spans="1:19" ht="12.75">
      <c r="A22" s="13"/>
      <c r="B22" s="13"/>
      <c r="C22" s="13"/>
      <c r="D22" s="13"/>
      <c r="E22" s="5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2"/>
    </row>
    <row r="23" spans="1:19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2"/>
      <c r="R23" s="12"/>
      <c r="S23" s="12"/>
    </row>
    <row r="24" spans="5:9" ht="12.75">
      <c r="E24" s="18"/>
      <c r="F24" s="18"/>
      <c r="G24" s="18"/>
      <c r="H24" s="18"/>
      <c r="I24" s="18"/>
    </row>
  </sheetData>
  <sheetProtection/>
  <mergeCells count="24"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A20:C20"/>
    <mergeCell ref="G4:S4"/>
    <mergeCell ref="P5:S5"/>
    <mergeCell ref="M6:M7"/>
    <mergeCell ref="P6:P7"/>
    <mergeCell ref="G5:G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XXI.13.2020
z dnia 27 lutego 2020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275" t="s">
        <v>203</v>
      </c>
      <c r="B2" s="275"/>
      <c r="C2" s="275"/>
      <c r="D2" s="275"/>
      <c r="E2" s="275"/>
      <c r="F2" s="275"/>
    </row>
    <row r="3" spans="1:6" ht="12.75">
      <c r="A3" s="26"/>
      <c r="B3" s="26"/>
      <c r="C3" s="26"/>
      <c r="D3" s="44"/>
      <c r="E3" s="44"/>
      <c r="F3" s="119" t="s">
        <v>0</v>
      </c>
    </row>
    <row r="4" spans="1:6" ht="43.5" customHeight="1">
      <c r="A4" s="120" t="s">
        <v>94</v>
      </c>
      <c r="B4" s="120" t="s">
        <v>1</v>
      </c>
      <c r="C4" s="120" t="s">
        <v>2</v>
      </c>
      <c r="D4" s="121" t="s">
        <v>98</v>
      </c>
      <c r="E4" s="120" t="s">
        <v>97</v>
      </c>
      <c r="F4" s="121" t="s">
        <v>96</v>
      </c>
    </row>
    <row r="5" spans="1:6" ht="12.7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</row>
    <row r="6" spans="1:6" ht="26.25" customHeight="1">
      <c r="A6" s="279" t="s">
        <v>95</v>
      </c>
      <c r="B6" s="280"/>
      <c r="C6" s="280"/>
      <c r="D6" s="280"/>
      <c r="E6" s="281"/>
      <c r="F6" s="122">
        <f>SUM(F7:F10)</f>
        <v>323623</v>
      </c>
    </row>
    <row r="7" spans="1:6" ht="80.25" customHeight="1">
      <c r="A7" s="123" t="s">
        <v>81</v>
      </c>
      <c r="B7" s="123">
        <v>700</v>
      </c>
      <c r="C7" s="123">
        <v>70095</v>
      </c>
      <c r="D7" s="124" t="s">
        <v>175</v>
      </c>
      <c r="E7" s="125" t="s">
        <v>176</v>
      </c>
      <c r="F7" s="126">
        <v>200000</v>
      </c>
    </row>
    <row r="8" spans="1:6" ht="45" customHeight="1">
      <c r="A8" s="153" t="s">
        <v>79</v>
      </c>
      <c r="B8" s="153">
        <v>853</v>
      </c>
      <c r="C8" s="153">
        <v>85311</v>
      </c>
      <c r="D8" s="154" t="s">
        <v>178</v>
      </c>
      <c r="E8" s="154" t="s">
        <v>34</v>
      </c>
      <c r="F8" s="155">
        <v>20498</v>
      </c>
    </row>
    <row r="9" spans="1:6" ht="43.5" customHeight="1">
      <c r="A9" s="123" t="s">
        <v>77</v>
      </c>
      <c r="B9" s="123">
        <v>855</v>
      </c>
      <c r="C9" s="123">
        <v>85508</v>
      </c>
      <c r="D9" s="124" t="s">
        <v>105</v>
      </c>
      <c r="E9" s="124" t="s">
        <v>104</v>
      </c>
      <c r="F9" s="126">
        <v>83125</v>
      </c>
    </row>
    <row r="10" spans="1:6" ht="33.75" customHeight="1">
      <c r="A10" s="123" t="s">
        <v>75</v>
      </c>
      <c r="B10" s="123">
        <v>921</v>
      </c>
      <c r="C10" s="123">
        <v>92116</v>
      </c>
      <c r="D10" s="124" t="s">
        <v>103</v>
      </c>
      <c r="E10" s="124" t="s">
        <v>102</v>
      </c>
      <c r="F10" s="126">
        <v>20000</v>
      </c>
    </row>
    <row r="11" spans="1:6" ht="33.75" customHeight="1">
      <c r="A11" s="282" t="s">
        <v>144</v>
      </c>
      <c r="B11" s="283"/>
      <c r="C11" s="283"/>
      <c r="D11" s="283"/>
      <c r="E11" s="284"/>
      <c r="F11" s="127">
        <f>SUM(F12:F14)</f>
        <v>936567</v>
      </c>
    </row>
    <row r="12" spans="1:6" ht="47.25" customHeight="1">
      <c r="A12" s="147" t="s">
        <v>81</v>
      </c>
      <c r="B12" s="147">
        <v>755</v>
      </c>
      <c r="C12" s="147">
        <v>75515</v>
      </c>
      <c r="D12" s="148" t="s">
        <v>159</v>
      </c>
      <c r="E12" s="148" t="s">
        <v>151</v>
      </c>
      <c r="F12" s="149">
        <v>64020</v>
      </c>
    </row>
    <row r="13" spans="1:6" ht="54.75" customHeight="1">
      <c r="A13" s="123" t="s">
        <v>79</v>
      </c>
      <c r="B13" s="123">
        <v>851</v>
      </c>
      <c r="C13" s="123">
        <v>85111</v>
      </c>
      <c r="D13" s="124" t="s">
        <v>265</v>
      </c>
      <c r="E13" s="124" t="s">
        <v>290</v>
      </c>
      <c r="F13" s="126">
        <v>622547</v>
      </c>
    </row>
    <row r="14" spans="1:6" ht="54" customHeight="1">
      <c r="A14" s="123" t="s">
        <v>77</v>
      </c>
      <c r="B14" s="123">
        <v>851</v>
      </c>
      <c r="C14" s="123">
        <v>85111</v>
      </c>
      <c r="D14" s="124" t="s">
        <v>265</v>
      </c>
      <c r="E14" s="124" t="s">
        <v>266</v>
      </c>
      <c r="F14" s="126">
        <v>250000</v>
      </c>
    </row>
    <row r="15" spans="1:6" ht="21" customHeight="1">
      <c r="A15" s="276" t="s">
        <v>56</v>
      </c>
      <c r="B15" s="277"/>
      <c r="C15" s="277"/>
      <c r="D15" s="278"/>
      <c r="E15" s="128"/>
      <c r="F15" s="129">
        <f>SUM(F6+F11)</f>
        <v>1260190</v>
      </c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22"/>
      <c r="B17" s="22"/>
      <c r="C17" s="22"/>
      <c r="D17" s="22"/>
      <c r="E17" s="22"/>
      <c r="F17" s="22"/>
    </row>
  </sheetData>
  <sheetProtection/>
  <mergeCells count="4">
    <mergeCell ref="A2:F2"/>
    <mergeCell ref="A15:D15"/>
    <mergeCell ref="A6:E6"/>
    <mergeCell ref="A11:E11"/>
  </mergeCells>
  <printOptions/>
  <pageMargins left="0.75" right="0.75" top="1.09375" bottom="1" header="0.5" footer="0.5"/>
  <pageSetup horizontalDpi="600" verticalDpi="600" orientation="portrait" paperSize="9" r:id="rId1"/>
  <headerFooter alignWithMargins="0">
    <oddHeader>&amp;RZałącznik nr &amp;A
do uchwały Rady Powiatu w Opatowie nr XXI.13.2020
z dnia 27 lutego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2020-02-24T09:57:01Z</cp:lastPrinted>
  <dcterms:created xsi:type="dcterms:W3CDTF">2014-11-12T06:55:05Z</dcterms:created>
  <dcterms:modified xsi:type="dcterms:W3CDTF">2020-05-26T11:48:13Z</dcterms:modified>
  <cp:category/>
  <cp:version/>
  <cp:contentType/>
  <cp:contentStatus/>
</cp:coreProperties>
</file>