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12315" windowHeight="66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<sst xmlns="http://schemas.openxmlformats.org/spreadsheetml/2006/main" count="1359" uniqueCount="505">
  <si>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</si>
  <si>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</si>
  <si>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</si>
  <si>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</si>
  <si>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</si>
  <si>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</si>
  <si>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</si>
  <si>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</si>
  <si>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</si>
  <si>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</si>
  <si>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</si>
  <si>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</si>
  <si>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</si>
  <si>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Oświata i wychowanie</t>
  </si>
  <si>
    <t>Pozostała działalność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</si>
  <si>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</si>
  <si>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</si>
  <si>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</si>
  <si>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</si>
  <si>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</si>
  <si>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</si>
  <si>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</si>
  <si>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</si>
  <si>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</si>
  <si>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</si>
  <si>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</si>
  <si>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</si>
  <si>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</si>
  <si>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</si>
  <si>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</si>
  <si>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</si>
  <si>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</si>
  <si>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</si>
  <si>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</si>
  <si>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</si>
  <si>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</si>
  <si>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</si>
  <si>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</si>
  <si>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</si>
  <si>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</si>
  <si>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</si>
  <si>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</si>
  <si>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Jednostka org. realizująca zadanie lub koordynująca program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</si>
  <si>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</si>
  <si>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</si>
  <si>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</si>
  <si>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</si>
  <si>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</si>
  <si>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</si>
  <si>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</si>
  <si>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</si>
  <si>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</si>
  <si>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</si>
  <si>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</si>
  <si>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</si>
  <si>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</si>
  <si>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(* kol 2 do wykorzystania fakultatywnego)</t>
  </si>
  <si>
    <t>10.</t>
  </si>
  <si>
    <t>13.</t>
  </si>
  <si>
    <t>14.</t>
  </si>
  <si>
    <t>12.</t>
  </si>
  <si>
    <t>11.</t>
  </si>
  <si>
    <t>15.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</si>
  <si>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</si>
  <si>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</si>
  <si>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</si>
  <si>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</si>
  <si>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</si>
  <si>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</si>
  <si>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</si>
  <si>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</si>
  <si>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</si>
  <si>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</si>
  <si>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</si>
  <si>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>Pomoc społeczna</t>
  </si>
  <si>
    <t>Domy pomocy społecznej</t>
  </si>
  <si>
    <t>801</t>
  </si>
  <si>
    <t>852</t>
  </si>
  <si>
    <t>85202</t>
  </si>
  <si>
    <t xml:space="preserve">C. Inne źródła </t>
  </si>
  <si>
    <t xml:space="preserve">A. 
B.
C. 
D. </t>
  </si>
  <si>
    <t>Wymiana serwera głównego i urządzeń podtrzymania zasilania</t>
  </si>
  <si>
    <t>Zakup komputerów</t>
  </si>
  <si>
    <t>Zakup urządzeń wielofunkcyjnych</t>
  </si>
  <si>
    <t>Zarząd Dróg Powiatowych  w Opatowie</t>
  </si>
  <si>
    <t>Zakup ciągnika</t>
  </si>
  <si>
    <t xml:space="preserve">Zakup samochodu osobowo - dostawczego </t>
  </si>
  <si>
    <t>dotacje i środki pochodzące
z innych  źr.*</t>
  </si>
  <si>
    <t>rok budżetowy 2019 (7+8+9+10)</t>
  </si>
  <si>
    <t>Nazwa zadania inwestycyjnego</t>
  </si>
  <si>
    <t>Zadania inwestycyjne roczne w 2019 r.</t>
  </si>
  <si>
    <t xml:space="preserve">A.      
B. 
C.
D. </t>
  </si>
  <si>
    <t>Dom Pomocy Społecznej w Sobowie</t>
  </si>
  <si>
    <t>Zakup samochodu do przewozu osób niepełnosprawnych</t>
  </si>
  <si>
    <t>Specjalny Ośrodek Szkolno - Wychowawczy w Dębnie</t>
  </si>
  <si>
    <t>Zakup samochodu do przewozu osób niepełnosprawnych dla WTZ przy DPS w Sobowie</t>
  </si>
  <si>
    <t xml:space="preserve">Montaż windy w budynku SOSW w Niemienicach </t>
  </si>
  <si>
    <t>Dom Pomocy Społecznej w Zochcinku</t>
  </si>
  <si>
    <t>Zakup samochodu do przewozu osób niepełnosprawnych dla WTZ przy DPS w Zochcinku</t>
  </si>
  <si>
    <t>5 757 120,00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</si>
  <si>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</si>
  <si>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</si>
  <si>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</si>
  <si>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</si>
  <si>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</si>
  <si>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</si>
  <si>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</si>
  <si>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</si>
  <si>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</si>
  <si>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</si>
  <si>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</si>
  <si>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</si>
  <si>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</si>
  <si>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</si>
  <si>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</si>
  <si>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</si>
  <si>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</si>
  <si>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</si>
  <si>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</si>
  <si>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</si>
  <si>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Wydatki budżetu powiatu na 2019 rok</t>
  </si>
  <si>
    <t>Dochody budżetu powiatu na 2019 rok</t>
  </si>
  <si>
    <t>Zakup samochodu ciężarowego 3-osiowego i piaskarki</t>
  </si>
  <si>
    <t>Specjalny Ośrodek Szkolno - Wychowawczy w Sulejowie</t>
  </si>
  <si>
    <t>Utwardzenie dróg wewnętrznych na terenie SOSW w Sulejowie</t>
  </si>
  <si>
    <t>16.</t>
  </si>
  <si>
    <t>17.</t>
  </si>
  <si>
    <t>18.</t>
  </si>
  <si>
    <t>Wykonanie instalacji systemu przywoławczego w budynkach mieszkalnych DPS Sobów</t>
  </si>
  <si>
    <t>0970</t>
  </si>
  <si>
    <t>Wpływy z różnych dochodów</t>
  </si>
  <si>
    <t>Dom Pomocy Społecznej w Czachowie</t>
  </si>
  <si>
    <t>Wykonanie wewnętrznej instalacji hydrantowej w budynku DPS Czachów</t>
  </si>
  <si>
    <t>Zakup samochodu służbowego</t>
  </si>
  <si>
    <t>Placówka Opiekuńczo – Wychowawcza w Nieskurzowie Nowym</t>
  </si>
  <si>
    <t>Placówka Opiekuńczo – Wychowawcza Nr 1 w Opatowie</t>
  </si>
  <si>
    <t>Opracowanie dokumentacji projektowej dla zadania ,,Adaptacja pomieszczeń celem utworzenia Środowiskowego Domu Samopomocy w Opatowie ul. Szpitalna 4''</t>
  </si>
  <si>
    <t>19.</t>
  </si>
  <si>
    <t>Objęcie udziałów TOP MEDICUS Sp. z o.o.</t>
  </si>
  <si>
    <t>Przebudowa drogi powiatowej nr 0734T dr. woj. nr 755 Ługi – Mikułowice – Wojciechowice – Zacisze – Mierzanowice – Horochów – Kaliszany – Gierczyce – Nikisiałka Duża, polegająca na budowie chodnika w m. Gierczyce w km 7+497 – 7+737 na odcinku 0,240 km</t>
  </si>
  <si>
    <t>Przebudowa drogi powiatowej nr 0707T Stara Słupia – Jeleniów – Wieś – Majdan – Podłazy – Piórków – Załącze – Komorniki – Wszachów, polegająca na budowie chodnika w m. Piórków w km 3+295 – 3+364 odc. dł. 0,069 km</t>
  </si>
  <si>
    <t>Przebudowa drogi powiatowej nr 0720T Iwaniska – Tęcza – Krępa Dolna – Boduszów – Mydłów – Kaczyce – Grocholice – Włostów w m. Iwaniska ul. Kolejowa, polegająca na budowie chodnika w km 0+000 – 0+493 odc. dł. 0,493 km</t>
  </si>
  <si>
    <t>Przebudowa drogi powiatowej nr 0720T Iwaniska – Tęcza – Krępa Dolna – Boduszów – Mydłów – Kaczyce – Grocholice – Włostów w km 13+753 – 13+868 odc. dł. 0,115 km oraz drogi powiatowej nr 0725T Włostów -  Malżyn – Słoptów – Antoniów – Goźlice w km 0+000 – 0+290 odc. dł. 0,290 km, polegająca na budowie dwóch odcinków chodnika w m. Włostów</t>
  </si>
  <si>
    <t>Przebudowa drogi wewnętrznej, leżącej w obszarze usług publicznych celem włączenia jej do drogi powiatowej ulicy A. Mickiewicza w Opatowie</t>
  </si>
  <si>
    <t>Przebudowa drogi powiatowej nr 0701T Sarnia Zwola – Mirogonowice – Nagórzyce – Janowice – Szczegło – Duklany – Kolonia Niemienice – Porudzie - Opatów, polegająca na budowie chodnika w km 11+301 – 12+745 odc. dł. 1,444 km</t>
  </si>
  <si>
    <t>Przebudowa drogi powiatowej nr 0732T Męczennice – Słabuszewice – Gołębiów Szlachecki, polegająca na budowie chodnika w km 1+438 – 1+628  na odcinku dł. 0,190 km</t>
  </si>
  <si>
    <t xml:space="preserve">A. 40 836
B.
C. 
D. </t>
  </si>
  <si>
    <t xml:space="preserve">A. 123 479
B.
C. 
D. </t>
  </si>
  <si>
    <t>Utwardzenie terenu pod parkingi dla samochodów osobowych</t>
  </si>
  <si>
    <t>Zespół Szkół Nr 1 w Opatowie</t>
  </si>
  <si>
    <t>Opracowanie dokumentacji projektowo - kosztorysowej zadania ,,Przebudowa drogi wewnętrznej oraz miejsc postojowych na terenie ZS Nr 1 w Opatowie''</t>
  </si>
  <si>
    <t>Opracowanie dokumentacji projektowo - kosztorysowej zadania ,,Przebudowa budynku Internatu przy ZS Nr 1 w Opatowie w zakresie dostosowania do aktualnych przepisów p.poż., wymiany instalacji wodociągowej oraz instalacji sanitarnej</t>
  </si>
  <si>
    <t>80195</t>
  </si>
  <si>
    <t>Przebudowa budynku internatu w Zespole Szkół Nr 1 w Opatowie</t>
  </si>
  <si>
    <t>Przebudowa dróg wewnętrznych na terenie Zespołu Szkół Nr 1 w Opatowie</t>
  </si>
  <si>
    <t>Przebudowa budynku Specjalnego Ośrodka Szkolno - Wychowawczego w Niemienicach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</si>
  <si>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</si>
  <si>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</si>
  <si>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</si>
  <si>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</si>
  <si>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</si>
  <si>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</si>
  <si>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</si>
  <si>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</si>
  <si>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</si>
  <si>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</si>
  <si>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</si>
  <si>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</si>
  <si>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</si>
  <si>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Przebudowa Szpitala w Opatowie wraz z doposażeniem</t>
  </si>
  <si>
    <t>33.</t>
  </si>
  <si>
    <t xml:space="preserve">A.      
B. 80 000
C.
D. </t>
  </si>
  <si>
    <t>Dostosowanie pomieszczeń higieniczno - sanitarnych dla potrzeb niepełnosprawnych wychowanków SOSW w Niemienicach</t>
  </si>
  <si>
    <t xml:space="preserve">A.     
B.
C.
D. </t>
  </si>
  <si>
    <t xml:space="preserve">A.    
B.
C.
D. </t>
  </si>
  <si>
    <t>Otwarta Strefa Aktywności w Powiecie Opatowskim w miejscowości Niemienice</t>
  </si>
  <si>
    <t>Otwarta Strefa Aktywności w Powiecie Opatowskim w miejscowości Sulejów</t>
  </si>
  <si>
    <t>853</t>
  </si>
  <si>
    <t>Pozostałe zadania w zakresie polityki społecznej</t>
  </si>
  <si>
    <t>34.</t>
  </si>
  <si>
    <t>35.</t>
  </si>
  <si>
    <t>36.</t>
  </si>
  <si>
    <t>37.</t>
  </si>
  <si>
    <t>38.</t>
  </si>
  <si>
    <t>80148</t>
  </si>
  <si>
    <t>Stołówki szkolne i przedszkolne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</si>
  <si>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</si>
  <si>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</si>
  <si>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</si>
  <si>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</si>
  <si>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</si>
  <si>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</si>
  <si>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</si>
  <si>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</si>
  <si>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</si>
  <si>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</si>
  <si>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2019 r.</t>
  </si>
  <si>
    <t>Dotacje ogółem</t>
  </si>
  <si>
    <t>w  złotych</t>
  </si>
  <si>
    <t>Dochody i wydatki związane z realizacją zadań z zakresu administracji rządowej i innych zadań zleconych odrębnymi ustawami w  2019 r.</t>
  </si>
  <si>
    <t>Zakup aparatu USG ze środków Funduszu Pomocy Pokrzywdzonym oraz Pomocy Postpenitencjarnej - Funduszu Sprawiedliwości</t>
  </si>
  <si>
    <t>C. Inne źródła - środki krajowe - kapitał ludzki.</t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</si>
  <si>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</si>
  <si>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</si>
  <si>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</si>
  <si>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</si>
  <si>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Projekt ,,Budowa infrastruktury do wykonywania zadań z zakresu kultury, turystyki i rekreacji w powiecie opatowskim'' (2017-2019)</t>
  </si>
  <si>
    <t xml:space="preserve">A. 40 749,00    
B.
C.
D. </t>
  </si>
  <si>
    <t>Projekt ,,My Samodzielni!'' (2018-2019)</t>
  </si>
  <si>
    <t>Powiatowe Centrum Pomocy Rodzinie w Opatowie</t>
  </si>
  <si>
    <t xml:space="preserve">A. 19 941,00     
B.
C.
D. </t>
  </si>
  <si>
    <t>Projekt ,,Zapewniamy wysokiej jakości usługi społeczne w Powiecie Opatowskim'' (2017-2019)</t>
  </si>
  <si>
    <t>Klub ,,Senior+'' w Ożarowie</t>
  </si>
  <si>
    <t xml:space="preserve">A. 72 000,00    
B.
C.
D. </t>
  </si>
  <si>
    <t>Program wieloletni ,,SENIOR+'' na lata 2015 - 2020 - Klub Senior+ w Ożarowie (2018 - 2022)</t>
  </si>
  <si>
    <t>Dzienny Dom ,,Senior+'' w Stodołach-Koloniach</t>
  </si>
  <si>
    <t xml:space="preserve">A. 54 000,00     
B.
C.
D. </t>
  </si>
  <si>
    <t>Program wieloletni ,,SENIOR+'' na lata 2015 - 2020 - Dzienny Dom Senior+ w Stodołach-Koloniach (2018 - 2022)</t>
  </si>
  <si>
    <t>Dzienny Dom ,,Senior - WIGOR'' w Opatowie</t>
  </si>
  <si>
    <t xml:space="preserve">A. 54 000,00    
B.
C.
D. </t>
  </si>
  <si>
    <t>Program wieloletni ,,Senior - Wigor'' na lata 2015 - 2020 (2015 - 2019)</t>
  </si>
  <si>
    <t xml:space="preserve">A. 78 000,00     
B.
C.
D. </t>
  </si>
  <si>
    <t>Program kompleksowego wsparcia rodzin ,,Za życiem'' (2017-2021)</t>
  </si>
  <si>
    <t>Zespół Szkół w Ożarowie</t>
  </si>
  <si>
    <t>Projekt ,,Innowacyjna edukacja - nowe możliwości zawodowe'' (2018-2020)</t>
  </si>
  <si>
    <t>Projekt ,,Żłobek u Skłodowskiej w Ożarowie'' (2017-2019)</t>
  </si>
  <si>
    <t>Projekt ,,Podnoszenie efektywności kształcenia w Zespole Szkół Nr 1 w Opatowie oraz Zespole Szkół Nr 2 w Opatowie poprzez wzmocnienie infrastruktury edukacyjnej’' (2016-2019)</t>
  </si>
  <si>
    <t>Projekt ,,e-świętokrzyskie rozbudowa infrastruktury informatycznej JST" - utrzymanie trwałości projektu (2018-2021)</t>
  </si>
  <si>
    <t>Projekt "e-świętokrzyskie Budowa systemu informacji przestrzennej Województwa Świętokrzyskiego" - utrzymanie trwałości projektu (2019-2020)</t>
  </si>
  <si>
    <t>Projekt ,,e-Geodezja - cyfrowy zasób geodezyjny powiatów: Sandomierskiego, Opatowskiego i Staszowskiego'' (2018-2020)</t>
  </si>
  <si>
    <t>Pomoc finansowa dla Gminy Iwaniska na realizację zadania pn. ,,Budowa targowiska wiejskiego wraz z budynkiem handlowo – gastronomicznym z sanitariatami i przynależną infrastrukturą techniczną w miejscowości Iwaniska'' (2019-2020)</t>
  </si>
  <si>
    <t>wydatki majątkowe rozdz. 90019</t>
  </si>
  <si>
    <t>wydatki majątkowe rozdz. 70005</t>
  </si>
  <si>
    <t>Projekt ,,Termomodernizacja budynków użyteczności publicznej na terenie Powiatu Opatowskiego'' (2015-2019)</t>
  </si>
  <si>
    <t>70005            90019</t>
  </si>
  <si>
    <t>700           900</t>
  </si>
  <si>
    <t>Projekt ,,Termomodernizacja trzech budynków użyteczności publicznej na terenie Powiatu Opatowskiego’’ - utrzymanie trwałości projektu (2017-2019)</t>
  </si>
  <si>
    <t>Projekt ,,Trasy rowerowe w Polsce Wschodniej - województwo świętokrzyskie" - utrzymanie trwałości projektu (2016-2020)</t>
  </si>
  <si>
    <t>dotacje i środki pochodzące z innych  źr.*</t>
  </si>
  <si>
    <t>rok budżetowy 2019 (8+9+10+11)</t>
  </si>
  <si>
    <t>Łączne nakłady finansowe</t>
  </si>
  <si>
    <t>Nazwa przedsięwzięcia</t>
  </si>
  <si>
    <t>Limity wydatków na wieloletnie przedsięwzięcia planowane do poniesienia w 2019 roku</t>
  </si>
  <si>
    <t xml:space="preserve">Różnica w wydatkach majątkowych na programy ze środków z UE oraz innych źródeł zagranicznych w kwocie 1.946.982 zł wynika z działu 700 rozdział 70005, gdzie występuje paragraf 6050 w kwocie 689.003 zł, z działu 801 rozdział 80195, gdzie występuje paragraf 6050 w kwocie 1.042.639 zł i z działu 921 rozdział 92195, gdzie występuje paragraf 6050 w kwocie 215.340 zł, które w załączniku Nr 2 nie zostały zaliczone do wydatków na programy finansowane z udziałem środków, o których mowa w art. 5 ust. 1 pkt 2 i 3. </t>
  </si>
  <si>
    <t>*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</si>
  <si>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</si>
  <si>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</si>
  <si>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</si>
  <si>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</si>
  <si>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</si>
  <si>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</si>
  <si>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</si>
  <si>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,,Budowa infrastruktury do wykonywania zadań z zakresu kultury, turystyki i rekreacji w powiecie opatowskim''</t>
  </si>
  <si>
    <t>Działanie 7.2 Rozwój potencjału endogenicznego jako element strategii terytorialnej dla określonych obszarów</t>
  </si>
  <si>
    <t xml:space="preserve">Oś priorytetowa 7. Sprawne usługi publiczne </t>
  </si>
  <si>
    <t>Wartość zadania:</t>
  </si>
  <si>
    <t>2017-2019</t>
  </si>
  <si>
    <t>Regionalny Program Operacyjny Województwa Świętokrzyskiego na lata 2014 - 2020</t>
  </si>
  <si>
    <t>Projekt ,,My Samodzielni!''</t>
  </si>
  <si>
    <t>Działanie 9.2 Ułatwienie dostępu do wysokiej jakości usług społecznych i zdrowotnych</t>
  </si>
  <si>
    <t>Oś priorytetowa 9. Włączenie społeczne  i walka z ubóstwem</t>
  </si>
  <si>
    <t>2018-2019</t>
  </si>
  <si>
    <t>Projekt ,,Zapewniamy wysokiej jakości usługi społeczne w Powiecie Opatowskim''</t>
  </si>
  <si>
    <t>Projekt ,,Innowacyjna edukacja - nowe możliwości zawodowe''</t>
  </si>
  <si>
    <t>Działanie 4.1 Innowacje społeczne</t>
  </si>
  <si>
    <t xml:space="preserve">Oś priorytetowa 4. Innowacje społeczne i współpraca międzynarodowa </t>
  </si>
  <si>
    <t>2018-2020</t>
  </si>
  <si>
    <t>Program Operacyjny Wiedza Edukacja Rozwój 2014 - 2020</t>
  </si>
  <si>
    <t>Projekt ,,Żłobek u Skłodowskiej w Ożarowie''</t>
  </si>
  <si>
    <t>Działanie 8.1 Równość mężczyzn i kobiet we wszystkich dziedzinach, w tym dostęp do zatrudnienia, rozwój kariery, godzenie życia zawodowego i prywatnego</t>
  </si>
  <si>
    <t xml:space="preserve">Oś priorytetowa 8. Rozwój edukacji i aktywne społeczeństwo </t>
  </si>
  <si>
    <t>Zespół Szkół w Ożarowie/ Stowarzyszenie na Rzecz Rozwoju Zespołu Szkół w Ożarowie im. Marii Skłodowskiej - Curie</t>
  </si>
  <si>
    <t>Projekt ,,Podnoszenie efektywności kształcenia w Zespole Szkół Nr 1 w Opatowie oraz Zespole Szkół Nr 2 w Opatowie poprzez wzmocnienie infrastruktury edukacyjnej’'</t>
  </si>
  <si>
    <t>Działanie 7.4 Rozwój infrastruktury edukacyjnej i szkoleniowej</t>
  </si>
  <si>
    <t>2016-2019</t>
  </si>
  <si>
    <t>Projekt ,,e-Geodezja - cyfrowy zasób geodezyjny powiatów: Sandomierskiego, Opatowskiego i Staszowskiego''</t>
  </si>
  <si>
    <t>71095</t>
  </si>
  <si>
    <t>710</t>
  </si>
  <si>
    <t>Projekt ,,Termomodernizacja budynków użyteczności publicznej na terenie Powiatu Opatowskiego''</t>
  </si>
  <si>
    <t>Działanie 3.3 Poprawa efektywności energetycznej z wykorzystaniem odnawialnych źródeł energii w sektorze publicznym i mieszkaniowym</t>
  </si>
  <si>
    <t xml:space="preserve">Oś priorytetowa 3. Efektywna i zielona energia </t>
  </si>
  <si>
    <t>70005     90019</t>
  </si>
  <si>
    <t>700     900</t>
  </si>
  <si>
    <t>2015-2019</t>
  </si>
  <si>
    <t>kwota</t>
  </si>
  <si>
    <t>źródło</t>
  </si>
  <si>
    <t>Wydatki w roku budżetowym 2019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</si>
  <si>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</si>
  <si>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</si>
  <si>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</si>
  <si>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</si>
  <si>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2019 rok</t>
  </si>
  <si>
    <t>Projekt ,,Innowacyjna edukacja - nowe możliwości zawodowe'' (2019-2020)</t>
  </si>
  <si>
    <t>2019-2020</t>
  </si>
  <si>
    <t>6300</t>
  </si>
  <si>
    <t>2710</t>
  </si>
  <si>
    <t xml:space="preserve">Remont drogi powiatowej nr 0703T Zochcin – Sadowie – dr. krajowa nr 9 w km 1+858 – 1+980 odc. o dł. 0,122 km </t>
  </si>
  <si>
    <t xml:space="preserve">Remont drogi powiatowej nr 0761T dr. pow. nr 42111 - Karsy – dr. pow. nr 42113 w m. Karsy w km 1+954 – 4+000 odc. dł. 2,046 km </t>
  </si>
  <si>
    <t xml:space="preserve">Remont drogi powiatowej nr 0706T gr. pow. opatowskiego - Podlesie – Nieskurzów Stary w km 1+513 – 3+003 odc. dł. 1,490 km </t>
  </si>
  <si>
    <t>Pomoc finansowa dla Gminy Iwaniska na realizację zadania pn. ,,Budowa targowiska wiejskiego wraz z budynkiem handlowo – gastronomicznym z sanitariatami i przynależną infrastrukturą techniczną w miejscowości Iwaniska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</si>
  <si>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</si>
  <si>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</si>
  <si>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</si>
  <si>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</si>
  <si>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</si>
  <si>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</si>
  <si>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</si>
  <si>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</si>
  <si>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</si>
  <si>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</si>
  <si>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</si>
  <si>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</si>
  <si>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</si>
  <si>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</si>
  <si>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</si>
  <si>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2019 r.</t>
  </si>
  <si>
    <t>Zakup ambulansu sanitarnego typu A na potrzeby podmiotu leczniczego ,,Szpital Św. Leona'' Sp. z o.o. z siedzibą w Opatowie</t>
  </si>
  <si>
    <t>39.</t>
  </si>
  <si>
    <t>40.</t>
  </si>
  <si>
    <t>41.</t>
  </si>
  <si>
    <t>42.</t>
  </si>
  <si>
    <t xml:space="preserve">A. 148 442
B.
C. 
D. </t>
  </si>
  <si>
    <t xml:space="preserve">A. 36 140
B.
C. 
D. </t>
  </si>
  <si>
    <t xml:space="preserve">A. 605 129
B.
C. 
D. </t>
  </si>
  <si>
    <t xml:space="preserve">A. 306 610
B.
C. 
D. </t>
  </si>
  <si>
    <t xml:space="preserve">A. 63 869
B. 29 034
C. 
D. </t>
  </si>
  <si>
    <t xml:space="preserve">A.
B.
C. 
D. </t>
  </si>
  <si>
    <t>Opracowanie dokumentacji projektowej na zadanie Przebudowa drogi powiatowej nr 0737T Gołębiów – Usarzów – Zdanów – Jugoszów – Krobielice – Nasławice w m. Gołębiów w km 0+000 – 0+853 odc. dł. 0, 853 km</t>
  </si>
  <si>
    <t>Opracowanie dokumentacji projektowej na zadanie Przebudowa drogi powiatowej nr 0711T Dziewiątle – Ujazdek – Łagówka – Łagowica – Pipała – Jastrzębska Wola - Skolankowska Wola - Zielonka - Iwaniska w m. Iwaniska ul. Rakowska, polegająca na budowie chodnika na dł. ok. 0, 910 km</t>
  </si>
  <si>
    <t>Opracowanie dokumentacji projektowej na zadanie Przebudowa obiektu mostowego o nr ewid. (JNI) 30000631 w km 0+709 w ciągu DP nr 0716T Baćkowice - Baranówek - Zaldów - Iwaniska w m. Baćkowice</t>
  </si>
  <si>
    <t>Opracowanie dokumentacji projektowej na zadanie Budowa drogi wewnętrznej wraz z miejscami postojowymi, leżącej w obszarze usług publicznych na działce o nr ewid. 2058 przy ul. Szpitalnej w Opatowie</t>
  </si>
  <si>
    <t>Rolnictwo i łowiectwo</t>
  </si>
  <si>
    <t>01095</t>
  </si>
  <si>
    <t>0960</t>
  </si>
  <si>
    <t>Wpływy z otrzymanych spadków, zapisów i darowizn w postaci pieniężnej</t>
  </si>
  <si>
    <t>1 337 771,27</t>
  </si>
  <si>
    <t>1 023 384,00</t>
  </si>
  <si>
    <t>1 101 384,00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</si>
  <si>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</si>
  <si>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</si>
  <si>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851</t>
  </si>
  <si>
    <t>Ochrona zdrowia</t>
  </si>
  <si>
    <t>20 877 838,00</t>
  </si>
  <si>
    <t>20 583 465,00</t>
  </si>
  <si>
    <t>113 173,00</t>
  </si>
  <si>
    <t>855</t>
  </si>
  <si>
    <t>Rodzina</t>
  </si>
  <si>
    <t>1 701 068,00</t>
  </si>
  <si>
    <t>600</t>
  </si>
  <si>
    <t>Transport i łączność</t>
  </si>
  <si>
    <t>60014</t>
  </si>
  <si>
    <t>Drogi publiczne powiatowe</t>
  </si>
  <si>
    <t>7 458 188,00</t>
  </si>
  <si>
    <t>80105</t>
  </si>
  <si>
    <t>Przedszkola specjalne</t>
  </si>
  <si>
    <t>80115</t>
  </si>
  <si>
    <t>Technika</t>
  </si>
  <si>
    <t>80116</t>
  </si>
  <si>
    <t>Szkoły policealne</t>
  </si>
  <si>
    <t>80117</t>
  </si>
  <si>
    <t>Branżowe szkoły I i II stopnia</t>
  </si>
  <si>
    <t>80130</t>
  </si>
  <si>
    <t>Szkoły zawodowe</t>
  </si>
  <si>
    <t>80134</t>
  </si>
  <si>
    <t>Szkoły zawodowe specjalne</t>
  </si>
  <si>
    <t>80151</t>
  </si>
  <si>
    <t>Kwalifikacyjne kursy zawodowe</t>
  </si>
  <si>
    <t>85195</t>
  </si>
  <si>
    <t>29 450,00</t>
  </si>
  <si>
    <t>35 450,00</t>
  </si>
  <si>
    <t>756</t>
  </si>
  <si>
    <t>Dochody od osób prawnych, od osób fizycznych i od innych jednostek nieposiadających osobowości prawnej oraz wydatki związane z ich poborem</t>
  </si>
  <si>
    <t>8 802 164,00</t>
  </si>
  <si>
    <t>75618</t>
  </si>
  <si>
    <t>Wpływy z innych opłat stanowiących dochody jednostek samorządu terytorialnego na podstawie ustaw</t>
  </si>
  <si>
    <t>1 006 000,00</t>
  </si>
  <si>
    <t>0420</t>
  </si>
  <si>
    <t>Wpływy z opłaty komunikacyjnej</t>
  </si>
  <si>
    <t>769 000,00</t>
  </si>
  <si>
    <t>921</t>
  </si>
  <si>
    <t>Kultura i ochrona dziedzictwa narodowego</t>
  </si>
  <si>
    <t xml:space="preserve">A. 34 700
B.
C. 
D. </t>
  </si>
  <si>
    <t xml:space="preserve">A. 24 700
B.
C. 
D. </t>
  </si>
  <si>
    <t>Specjalny Ośrodek Szkolno - Wychowawczy - Centrum Autyzmu i Całościowych Zaburzeń Rozwojowych w Niemienicach</t>
  </si>
  <si>
    <t>Projekt ,,Czas na profesjonalistów - podniesienie jakości kształcenia zawodowego w Powiecie Opatowskim’' (2019-2021)</t>
  </si>
  <si>
    <t xml:space="preserve">A. 88 421,00     
B.
C.
D. </t>
  </si>
  <si>
    <t>2019-2021</t>
  </si>
  <si>
    <t>Działanie 8.5 Rozwój i wysoka jakość szkolnictwa zawodowego i kształcenia ustawicznego</t>
  </si>
  <si>
    <t xml:space="preserve">Projekt ,,Czas na profesjonalistów - podniesienie jakości kształcenia zawodowego w Powiecie Opatowskim’' </t>
  </si>
  <si>
    <t>18 180,00</t>
  </si>
  <si>
    <t>53 630,00</t>
  </si>
  <si>
    <t>47 630,00</t>
  </si>
  <si>
    <t>Gospodarka mieszkaniowa</t>
  </si>
  <si>
    <t>477 770,00</t>
  </si>
  <si>
    <t>10 000,00</t>
  </si>
  <si>
    <t>487 770,00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</si>
  <si>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</si>
  <si>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</si>
  <si>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</si>
  <si>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</si>
  <si>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51 970,00</t>
  </si>
  <si>
    <t>61 970,00</t>
  </si>
  <si>
    <t>79 749,00</t>
  </si>
  <si>
    <t>8 881 913,00</t>
  </si>
  <si>
    <t>1 085 749,00</t>
  </si>
  <si>
    <t>848 749,00</t>
  </si>
  <si>
    <t>758</t>
  </si>
  <si>
    <t>Różne rozliczenia</t>
  </si>
  <si>
    <t>42 533 864,00</t>
  </si>
  <si>
    <t>821 255,00</t>
  </si>
  <si>
    <t>75864</t>
  </si>
  <si>
    <t>Regionalne Programy Operacyjne 2014-2020 finansowane z udziałem środków Europejskiego Funduszu Społecznego</t>
  </si>
  <si>
    <t>88 421,00</t>
  </si>
  <si>
    <t>1 426 192,27</t>
  </si>
  <si>
    <t>1 111 805,00</t>
  </si>
  <si>
    <t>1 189 805,00</t>
  </si>
  <si>
    <t>2059</t>
  </si>
  <si>
    <t>13 464,00</t>
  </si>
  <si>
    <t>20 891 302,00</t>
  </si>
  <si>
    <t>5 680,00</t>
  </si>
  <si>
    <t>20 589 145,00</t>
  </si>
  <si>
    <t>118 853,00</t>
  </si>
  <si>
    <t>85295</t>
  </si>
  <si>
    <t>294 373,00</t>
  </si>
  <si>
    <t>7 784,00</t>
  </si>
  <si>
    <t>302 157,00</t>
  </si>
  <si>
    <t>89 863,00</t>
  </si>
  <si>
    <t>97 647,00</t>
  </si>
  <si>
    <t>854</t>
  </si>
  <si>
    <t>Edukacyjna opieka wychowawcza</t>
  </si>
  <si>
    <t>172 081,00</t>
  </si>
  <si>
    <t>23 475,00</t>
  </si>
  <si>
    <t>195 556,00</t>
  </si>
  <si>
    <t>85403</t>
  </si>
  <si>
    <t>Specjalne ośrodki szkolno-wychowawcze</t>
  </si>
  <si>
    <t>150 196,00</t>
  </si>
  <si>
    <t>173 671,00</t>
  </si>
  <si>
    <t>82 996,00</t>
  </si>
  <si>
    <t>106 471,00</t>
  </si>
  <si>
    <t>5 028 575,00</t>
  </si>
  <si>
    <t>14 635,00</t>
  </si>
  <si>
    <t>5 043 210,00</t>
  </si>
  <si>
    <t>85510</t>
  </si>
  <si>
    <t>Działalność placówek opiekuńczo-wychowawczych</t>
  </si>
  <si>
    <t>4 331 057,00</t>
  </si>
  <si>
    <t>4 345 692,00</t>
  </si>
  <si>
    <t>1 000,00</t>
  </si>
  <si>
    <t>Dotacje celowe otrzymane z powiatu na zadania bieżące realizowane na podstawie porozumień (umów) między jednostkami samorządu terytorialnego</t>
  </si>
  <si>
    <t>4 036 832,00</t>
  </si>
  <si>
    <t>13 635,00</t>
  </si>
  <si>
    <t>4 050 467,00</t>
  </si>
  <si>
    <t>64 000,00</t>
  </si>
  <si>
    <t>92195</t>
  </si>
  <si>
    <t>2130</t>
  </si>
  <si>
    <t>Dotacje celowe otrzymane z budżetu państwa na realizację bieżących zadań własnych powiatu</t>
  </si>
  <si>
    <t>91 090 506,17</t>
  </si>
  <si>
    <t>909 676,00</t>
  </si>
  <si>
    <t>2 610 744,00</t>
  </si>
  <si>
    <t>139 269,00</t>
  </si>
  <si>
    <t>-58 699,00</t>
  </si>
  <si>
    <t>80 570,00</t>
  </si>
  <si>
    <t>6290</t>
  </si>
  <si>
    <t>Środki na dofinansowanie własnych inwestycji gmin, powiatów (związków gmin, zwiazków powiatowo-gminnych, związków powiatów), samorządów województw, pozyskane z innych źródeł</t>
  </si>
  <si>
    <t>138 699,00</t>
  </si>
  <si>
    <t>80 000,00</t>
  </si>
  <si>
    <t>8 674 328,00</t>
  </si>
  <si>
    <t>8 615 629,00</t>
  </si>
  <si>
    <t>99 764 834,17</t>
  </si>
  <si>
    <t>8 367 864,00</t>
  </si>
  <si>
    <t>80102</t>
  </si>
  <si>
    <t>Szkoły podstawowe specjalne</t>
  </si>
  <si>
    <t>80111</t>
  </si>
  <si>
    <t>Gimnazja specjalne</t>
  </si>
  <si>
    <t>80120</t>
  </si>
  <si>
    <t>Licea ogólnokształcące</t>
  </si>
  <si>
    <t>80146</t>
  </si>
  <si>
    <t>Dokształcanie i doskonalenie nauczycieli</t>
  </si>
  <si>
    <t>85218</t>
  </si>
  <si>
    <t>Powiatowe centra pomocy rodzinie</t>
  </si>
  <si>
    <t>85333</t>
  </si>
  <si>
    <t>Powiatowe urzędy pracy</t>
  </si>
  <si>
    <t>85406</t>
  </si>
  <si>
    <t>Poradnie psychologiczno-pedagogiczne, w tym poradnie specjalistyczne</t>
  </si>
  <si>
    <t>85410</t>
  </si>
  <si>
    <t>Internaty i bursy szkolne</t>
  </si>
  <si>
    <t>85446</t>
  </si>
  <si>
    <t>926</t>
  </si>
  <si>
    <t>Kultura fizyczna</t>
  </si>
  <si>
    <t>92695</t>
  </si>
  <si>
    <t>1 435 515,00</t>
  </si>
  <si>
    <t>43 969 379,00</t>
  </si>
  <si>
    <t>75801</t>
  </si>
  <si>
    <t>Część oświatowa subwencji ogólnej dla jednostek samorządu terytorialnego</t>
  </si>
  <si>
    <t>28 396 561,00</t>
  </si>
  <si>
    <t>614 260,00</t>
  </si>
  <si>
    <t>29 010 821,00</t>
  </si>
  <si>
    <t>2920</t>
  </si>
  <si>
    <t>Subwencje ogólne z budżetu państwa</t>
  </si>
  <si>
    <t>1 747 439,00</t>
  </si>
  <si>
    <t>92 837 945,17</t>
  </si>
  <si>
    <t>101 453 574,17</t>
  </si>
  <si>
    <t>Załącznik Nr 1                                                                                                          do uchwały Rady Powiatu w Opatowie Nr XIV.61.2019                                                                                z dnia XIV.61.2019 r.</t>
  </si>
  <si>
    <t>Załącznik Nr 2                                                                                                      do uchwały Rady Powiatu w Opatowie Nr XIV.61.2019                                                z dnia 20 września 2019 r.</t>
  </si>
  <si>
    <t>Załącznik Nr 3                                                                                                       do uchwały Rady Powiatu w Opatowie Nr XIV.61.2019                                                                                        z dnia 20 września 2019 r.</t>
  </si>
  <si>
    <t xml:space="preserve">Załącznik nr 5                                                                                                     do uchwały Rady Powiatu w Opatowie Nr XIV.61.2019                                                     z dnia 20 września 2019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</si>
</sst>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9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6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b/>
      <sz val="10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b/>
      <sz val="6"/>
      <color indexed="53"/>
      <name val="Arial"/>
      <family val="2"/>
    </font>
    <font>
      <sz val="5"/>
      <color indexed="53"/>
      <name val="Arial"/>
      <family val="2"/>
    </font>
    <font>
      <sz val="6"/>
      <color indexed="53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5"/>
      <color rgb="FF000000"/>
      <name val="Arial"/>
      <family val="0"/>
    </font>
    <font>
      <b/>
      <sz val="6"/>
      <color rgb="FFFF0000"/>
      <name val="Arial"/>
      <family val="2"/>
    </font>
    <font>
      <sz val="6"/>
      <color rgb="FFFF0000"/>
      <name val="Arial"/>
      <family val="2"/>
    </font>
    <font>
      <sz val="5"/>
      <color rgb="FFFF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7" fillId="32" borderId="0" applyNumberFormat="0" applyBorder="0" applyAlignment="0" applyProtection="0"/>
  </cellStyleXfs>
  <cellXfs count="29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8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/>
      <protection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41" fontId="8" fillId="35" borderId="11" xfId="51" applyNumberFormat="1" applyFont="1" applyFill="1" applyBorder="1" applyAlignment="1">
      <alignment vertical="center" wrapText="1"/>
      <protection/>
    </xf>
    <xf numFmtId="41" fontId="8" fillId="35" borderId="11" xfId="51" applyNumberFormat="1" applyFont="1" applyFill="1" applyBorder="1" applyAlignment="1">
      <alignment vertical="center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5" fillId="35" borderId="12" xfId="51" applyFont="1" applyFill="1" applyBorder="1" applyAlignment="1">
      <alignment horizontal="center" vertical="center" wrapText="1"/>
      <protection/>
    </xf>
    <xf numFmtId="0" fontId="8" fillId="35" borderId="0" xfId="51" applyFont="1" applyFill="1" applyAlignment="1">
      <alignment horizontal="right" vertical="center"/>
      <protection/>
    </xf>
    <xf numFmtId="41" fontId="10" fillId="35" borderId="11" xfId="51" applyNumberFormat="1" applyFont="1" applyFill="1" applyBorder="1" applyAlignment="1">
      <alignment vertical="center"/>
      <protection/>
    </xf>
    <xf numFmtId="0" fontId="4" fillId="35" borderId="0" xfId="51" applyFont="1" applyFill="1" applyAlignment="1">
      <alignment vertical="center"/>
      <protection/>
    </xf>
    <xf numFmtId="0" fontId="17" fillId="35" borderId="11" xfId="51" applyFont="1" applyFill="1" applyBorder="1" applyAlignment="1">
      <alignment horizontal="center" vertical="center"/>
      <protection/>
    </xf>
    <xf numFmtId="41" fontId="17" fillId="35" borderId="11" xfId="51" applyNumberFormat="1" applyFont="1" applyFill="1" applyBorder="1" applyAlignment="1">
      <alignment horizontal="left" vertical="center" wrapText="1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17" fillId="35" borderId="11" xfId="51" applyFont="1" applyFill="1" applyBorder="1" applyAlignment="1">
      <alignment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0" fontId="4" fillId="0" borderId="0" xfId="51">
      <alignment/>
      <protection/>
    </xf>
    <xf numFmtId="41" fontId="4" fillId="0" borderId="0" xfId="51" applyNumberFormat="1" applyAlignment="1">
      <alignment vertical="center"/>
      <protection/>
    </xf>
    <xf numFmtId="0" fontId="88" fillId="0" borderId="0" xfId="51" applyFont="1">
      <alignment/>
      <protection/>
    </xf>
    <xf numFmtId="0" fontId="88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>
      <alignment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 applyAlignment="1">
      <alignment horizontal="center" vertical="center"/>
      <protection/>
    </xf>
    <xf numFmtId="41" fontId="19" fillId="35" borderId="11" xfId="51" applyNumberFormat="1" applyFont="1" applyFill="1" applyBorder="1" applyAlignment="1">
      <alignment vertical="center"/>
      <protection/>
    </xf>
    <xf numFmtId="43" fontId="19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21" fillId="35" borderId="11" xfId="51" applyFont="1" applyFill="1" applyBorder="1" applyAlignment="1">
      <alignment horizontal="center" vertical="center" wrapText="1"/>
      <protection/>
    </xf>
    <xf numFmtId="0" fontId="19" fillId="35" borderId="11" xfId="51" applyFont="1" applyFill="1" applyBorder="1" applyAlignment="1">
      <alignment horizontal="center" vertical="center"/>
      <protection/>
    </xf>
    <xf numFmtId="0" fontId="19" fillId="35" borderId="11" xfId="5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43" fontId="6" fillId="35" borderId="11" xfId="51" applyNumberFormat="1" applyFont="1" applyFill="1" applyBorder="1" applyAlignment="1">
      <alignment vertical="center"/>
      <protection/>
    </xf>
    <xf numFmtId="43" fontId="6" fillId="35" borderId="11" xfId="51" applyNumberFormat="1" applyFont="1" applyFill="1" applyBorder="1" applyAlignment="1">
      <alignment vertical="center" wrapText="1"/>
      <protection/>
    </xf>
    <xf numFmtId="41" fontId="8" fillId="0" borderId="0" xfId="51" applyNumberFormat="1" applyFont="1" applyBorder="1">
      <alignment/>
      <protection/>
    </xf>
    <xf numFmtId="41" fontId="19" fillId="35" borderId="11" xfId="51" applyNumberFormat="1" applyFont="1" applyFill="1" applyBorder="1" applyAlignment="1">
      <alignment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2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49" fontId="21" fillId="35" borderId="11" xfId="51" applyNumberFormat="1" applyFont="1" applyFill="1" applyBorder="1" applyAlignment="1">
      <alignment horizontal="center" vertical="center" wrapText="1"/>
      <protection/>
    </xf>
    <xf numFmtId="49" fontId="23" fillId="35" borderId="11" xfId="51" applyNumberFormat="1" applyFont="1" applyFill="1" applyBorder="1" applyAlignment="1">
      <alignment horizontal="center" vertical="center" wrapText="1"/>
      <protection/>
    </xf>
    <xf numFmtId="0" fontId="24" fillId="0" borderId="13" xfId="51" applyFont="1" applyFill="1" applyBorder="1" applyAlignment="1">
      <alignment horizontal="center" vertical="center" wrapText="1"/>
      <protection/>
    </xf>
    <xf numFmtId="0" fontId="25" fillId="0" borderId="11" xfId="51" applyFont="1" applyFill="1" applyBorder="1" applyAlignment="1">
      <alignment horizontal="center" vertical="center" wrapText="1"/>
      <protection/>
    </xf>
    <xf numFmtId="0" fontId="25" fillId="0" borderId="14" xfId="51" applyFont="1" applyFill="1" applyBorder="1" applyAlignment="1">
      <alignment horizontal="center" vertical="center" wrapText="1"/>
      <protection/>
    </xf>
    <xf numFmtId="0" fontId="19" fillId="0" borderId="14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/>
      <protection/>
    </xf>
    <xf numFmtId="0" fontId="21" fillId="0" borderId="0" xfId="51" applyFont="1">
      <alignment/>
      <protection/>
    </xf>
    <xf numFmtId="0" fontId="21" fillId="0" borderId="0" xfId="51" applyFont="1" applyAlignment="1">
      <alignment vertical="center"/>
      <protection/>
    </xf>
    <xf numFmtId="0" fontId="21" fillId="0" borderId="0" xfId="51" applyFont="1" applyAlignment="1">
      <alignment horizontal="center" vertical="center"/>
      <protection/>
    </xf>
    <xf numFmtId="0" fontId="16" fillId="0" borderId="0" xfId="51" applyFont="1" applyAlignment="1">
      <alignment vertical="center" wrapText="1"/>
      <protection/>
    </xf>
    <xf numFmtId="0" fontId="8" fillId="0" borderId="0" xfId="51" applyFont="1" applyBorder="1" applyAlignment="1">
      <alignment vertical="center" wrapText="1"/>
      <protection/>
    </xf>
    <xf numFmtId="3" fontId="8" fillId="0" borderId="0" xfId="51" applyNumberFormat="1" applyFont="1" applyBorder="1" applyAlignment="1">
      <alignment vertical="center" wrapText="1"/>
      <protection/>
    </xf>
    <xf numFmtId="49" fontId="29" fillId="35" borderId="11" xfId="51" applyNumberFormat="1" applyFont="1" applyFill="1" applyBorder="1" applyAlignment="1">
      <alignment horizontal="center" vertical="center" wrapText="1"/>
      <protection/>
    </xf>
    <xf numFmtId="4" fontId="10" fillId="35" borderId="11" xfId="51" applyNumberFormat="1" applyFont="1" applyFill="1" applyBorder="1" applyAlignment="1">
      <alignment horizontal="right" vertical="center" wrapText="1"/>
      <protection/>
    </xf>
    <xf numFmtId="0" fontId="29" fillId="35" borderId="11" xfId="51" applyFont="1" applyFill="1" applyBorder="1" applyAlignment="1">
      <alignment vertical="center" wrapText="1"/>
      <protection/>
    </xf>
    <xf numFmtId="43" fontId="10" fillId="35" borderId="11" xfId="51" applyNumberFormat="1" applyFont="1" applyFill="1" applyBorder="1" applyAlignment="1">
      <alignment horizontal="center" vertical="center" wrapText="1"/>
      <protection/>
    </xf>
    <xf numFmtId="49" fontId="7" fillId="35" borderId="11" xfId="51" applyNumberFormat="1" applyFont="1" applyFill="1" applyBorder="1" applyAlignment="1">
      <alignment vertical="center" wrapText="1"/>
      <protection/>
    </xf>
    <xf numFmtId="43" fontId="7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49" fontId="7" fillId="35" borderId="11" xfId="51" applyNumberFormat="1" applyFont="1" applyFill="1" applyBorder="1" applyAlignment="1">
      <alignment horizontal="left" vertical="center" wrapText="1"/>
      <protection/>
    </xf>
    <xf numFmtId="0" fontId="7" fillId="35" borderId="11" xfId="51" applyNumberFormat="1" applyFont="1" applyFill="1" applyBorder="1" applyAlignment="1">
      <alignment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1" xfId="51" applyNumberFormat="1" applyFont="1" applyFill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10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88" fillId="35" borderId="0" xfId="51" applyFont="1" applyFill="1">
      <alignment/>
      <protection/>
    </xf>
    <xf numFmtId="0" fontId="32" fillId="35" borderId="0" xfId="51" applyFont="1" applyFill="1" applyAlignment="1">
      <alignment horizontal="right" vertical="top"/>
      <protection/>
    </xf>
    <xf numFmtId="0" fontId="31" fillId="35" borderId="0" xfId="51" applyFont="1" applyFill="1" applyAlignment="1">
      <alignment/>
      <protection/>
    </xf>
    <xf numFmtId="41" fontId="6" fillId="35" borderId="11" xfId="51" applyNumberFormat="1" applyFont="1" applyFill="1" applyBorder="1" applyAlignment="1">
      <alignment horizontal="right" vertical="top" wrapText="1"/>
      <protection/>
    </xf>
    <xf numFmtId="0" fontId="6" fillId="35" borderId="11" xfId="51" applyFont="1" applyFill="1" applyBorder="1" applyAlignment="1">
      <alignment wrapText="1"/>
      <protection/>
    </xf>
    <xf numFmtId="0" fontId="6" fillId="35" borderId="11" xfId="51" applyFont="1" applyFill="1" applyBorder="1" applyAlignment="1">
      <alignment horizontal="center" vertical="top"/>
      <protection/>
    </xf>
    <xf numFmtId="0" fontId="6" fillId="35" borderId="11" xfId="51" applyFont="1" applyFill="1" applyBorder="1" applyAlignment="1" quotePrefix="1">
      <alignment wrapText="1"/>
      <protection/>
    </xf>
    <xf numFmtId="0" fontId="6" fillId="35" borderId="11" xfId="51" applyFont="1" applyFill="1" applyBorder="1" applyAlignment="1" quotePrefix="1">
      <alignment/>
      <protection/>
    </xf>
    <xf numFmtId="41" fontId="19" fillId="35" borderId="11" xfId="51" applyNumberFormat="1" applyFont="1" applyFill="1" applyBorder="1" applyAlignment="1">
      <alignment horizontal="right" vertical="top" wrapText="1"/>
      <protection/>
    </xf>
    <xf numFmtId="0" fontId="19" fillId="35" borderId="11" xfId="51" applyFont="1" applyFill="1" applyBorder="1" applyAlignment="1">
      <alignment/>
      <protection/>
    </xf>
    <xf numFmtId="0" fontId="6" fillId="35" borderId="11" xfId="51" applyFont="1" applyFill="1" applyBorder="1" applyAlignment="1">
      <alignment vertical="top" wrapText="1"/>
      <protection/>
    </xf>
    <xf numFmtId="0" fontId="6" fillId="35" borderId="11" xfId="51" applyFont="1" applyFill="1" applyBorder="1" applyAlignment="1" quotePrefix="1">
      <alignment vertical="top" wrapText="1"/>
      <protection/>
    </xf>
    <xf numFmtId="0" fontId="6" fillId="35" borderId="11" xfId="51" applyFont="1" applyFill="1" applyBorder="1" applyAlignment="1" quotePrefix="1">
      <alignment vertical="top"/>
      <protection/>
    </xf>
    <xf numFmtId="0" fontId="19" fillId="35" borderId="11" xfId="51" applyFont="1" applyFill="1" applyBorder="1" applyAlignment="1">
      <alignment vertical="top"/>
      <protection/>
    </xf>
    <xf numFmtId="0" fontId="19" fillId="35" borderId="11" xfId="51" applyFont="1" applyFill="1" applyBorder="1" applyAlignment="1">
      <alignment horizontal="center" vertical="top"/>
      <protection/>
    </xf>
    <xf numFmtId="0" fontId="8" fillId="35" borderId="14" xfId="51" applyFont="1" applyFill="1" applyBorder="1" applyAlignment="1">
      <alignment horizontal="center" vertical="top" wrapText="1"/>
      <protection/>
    </xf>
    <xf numFmtId="0" fontId="26" fillId="35" borderId="15" xfId="51" applyFont="1" applyFill="1" applyBorder="1" applyAlignment="1">
      <alignment vertical="top" wrapText="1"/>
      <protection/>
    </xf>
    <xf numFmtId="0" fontId="6" fillId="35" borderId="11" xfId="51" applyFont="1" applyFill="1" applyBorder="1" applyAlignment="1">
      <alignment vertical="center" wrapText="1"/>
      <protection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0" fontId="89" fillId="0" borderId="0" xfId="51" applyFont="1">
      <alignment/>
      <protection/>
    </xf>
    <xf numFmtId="0" fontId="89" fillId="0" borderId="0" xfId="51" applyFont="1" applyAlignment="1">
      <alignment vertical="center"/>
      <protection/>
    </xf>
    <xf numFmtId="41" fontId="89" fillId="0" borderId="0" xfId="51" applyNumberFormat="1" applyFont="1" applyAlignment="1">
      <alignment vertical="center"/>
      <protection/>
    </xf>
    <xf numFmtId="41" fontId="21" fillId="0" borderId="0" xfId="51" applyNumberFormat="1" applyFont="1" applyAlignment="1">
      <alignment vertical="center"/>
      <protection/>
    </xf>
    <xf numFmtId="41" fontId="33" fillId="0" borderId="11" xfId="51" applyNumberFormat="1" applyFont="1" applyFill="1" applyBorder="1" applyAlignment="1">
      <alignment horizontal="center" vertical="center" wrapText="1"/>
      <protection/>
    </xf>
    <xf numFmtId="41" fontId="21" fillId="0" borderId="11" xfId="51" applyNumberFormat="1" applyFont="1" applyFill="1" applyBorder="1" applyAlignment="1">
      <alignment horizontal="right" vertical="center"/>
      <protection/>
    </xf>
    <xf numFmtId="41" fontId="21" fillId="35" borderId="11" xfId="51" applyNumberFormat="1" applyFont="1" applyFill="1" applyBorder="1" applyAlignment="1">
      <alignment horizontal="center" vertical="center" wrapText="1"/>
      <protection/>
    </xf>
    <xf numFmtId="0" fontId="32" fillId="35" borderId="11" xfId="51" applyFont="1" applyFill="1" applyBorder="1" applyAlignment="1">
      <alignment horizontal="center" vertical="center"/>
      <protection/>
    </xf>
    <xf numFmtId="49" fontId="33" fillId="0" borderId="11" xfId="51" applyNumberFormat="1" applyFont="1" applyFill="1" applyBorder="1" applyAlignment="1">
      <alignment horizontal="center" vertical="center" wrapText="1"/>
      <protection/>
    </xf>
    <xf numFmtId="41" fontId="21" fillId="0" borderId="11" xfId="51" applyNumberFormat="1" applyFont="1" applyFill="1" applyBorder="1" applyAlignment="1">
      <alignment horizontal="center" vertical="center" wrapText="1"/>
      <protection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32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0" fontId="89" fillId="0" borderId="0" xfId="51" applyFont="1" applyAlignment="1">
      <alignment horizontal="center" vertical="center"/>
      <protection/>
    </xf>
    <xf numFmtId="41" fontId="89" fillId="0" borderId="0" xfId="51" applyNumberFormat="1" applyFont="1">
      <alignment/>
      <protection/>
    </xf>
    <xf numFmtId="0" fontId="24" fillId="0" borderId="14" xfId="51" applyFont="1" applyFill="1" applyBorder="1" applyAlignment="1">
      <alignment horizontal="center" vertical="center" wrapText="1"/>
      <protection/>
    </xf>
    <xf numFmtId="0" fontId="90" fillId="0" borderId="0" xfId="51" applyFont="1">
      <alignment/>
      <protection/>
    </xf>
    <xf numFmtId="0" fontId="19" fillId="0" borderId="11" xfId="5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0" fontId="26" fillId="35" borderId="11" xfId="51" applyFont="1" applyFill="1" applyBorder="1" applyAlignment="1">
      <alignment vertical="center" wrapText="1"/>
      <protection/>
    </xf>
    <xf numFmtId="41" fontId="10" fillId="35" borderId="11" xfId="51" applyNumberFormat="1" applyFont="1" applyFill="1" applyBorder="1" applyAlignment="1">
      <alignment vertical="center" wrapText="1"/>
      <protection/>
    </xf>
    <xf numFmtId="0" fontId="16" fillId="35" borderId="0" xfId="51" applyFont="1" applyFill="1" applyAlignment="1">
      <alignment horizontal="center" vertical="center" wrapText="1"/>
      <protection/>
    </xf>
    <xf numFmtId="0" fontId="19" fillId="35" borderId="11" xfId="51" applyFont="1" applyFill="1" applyBorder="1" applyAlignment="1">
      <alignment horizontal="center" vertical="center" wrapText="1"/>
      <protection/>
    </xf>
    <xf numFmtId="41" fontId="14" fillId="35" borderId="11" xfId="51" applyNumberFormat="1" applyFont="1" applyFill="1" applyBorder="1" applyAlignment="1">
      <alignment horizontal="left" vertical="center" wrapText="1"/>
      <protection/>
    </xf>
    <xf numFmtId="0" fontId="8" fillId="35" borderId="13" xfId="51" applyFont="1" applyFill="1" applyBorder="1" applyAlignment="1">
      <alignment/>
      <protection/>
    </xf>
    <xf numFmtId="0" fontId="8" fillId="35" borderId="14" xfId="51" applyFont="1" applyFill="1" applyBorder="1" applyAlignment="1">
      <alignment/>
      <protection/>
    </xf>
    <xf numFmtId="0" fontId="6" fillId="35" borderId="15" xfId="51" applyFont="1" applyFill="1" applyBorder="1" applyAlignment="1">
      <alignment vertical="top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6" fillId="35" borderId="13" xfId="51" applyFont="1" applyFill="1" applyBorder="1" applyAlignment="1">
      <alignment horizontal="center" vertical="top" wrapText="1"/>
      <protection/>
    </xf>
    <xf numFmtId="170" fontId="91" fillId="36" borderId="16" xfId="0" applyNumberFormat="1" applyFont="1" applyFill="1" applyBorder="1" applyAlignment="1">
      <alignment horizontal="right" vertical="center" wrapText="1"/>
    </xf>
    <xf numFmtId="170" fontId="92" fillId="36" borderId="16" xfId="0" applyNumberFormat="1" applyFont="1" applyFill="1" applyBorder="1" applyAlignment="1">
      <alignment horizontal="right" vertical="center" wrapText="1"/>
    </xf>
    <xf numFmtId="49" fontId="19" fillId="35" borderId="11" xfId="51" applyNumberFormat="1" applyFont="1" applyFill="1" applyBorder="1" applyAlignment="1">
      <alignment horizontal="center" vertical="center" wrapText="1"/>
      <protection/>
    </xf>
    <xf numFmtId="49" fontId="3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3" fillId="36" borderId="16" xfId="0" applyFont="1" applyFill="1" applyBorder="1" applyAlignment="1">
      <alignment horizontal="center" vertical="center" wrapText="1"/>
    </xf>
    <xf numFmtId="0" fontId="91" fillId="36" borderId="16" xfId="0" applyFont="1" applyFill="1" applyBorder="1" applyAlignment="1">
      <alignment horizontal="center" vertical="center" wrapText="1"/>
    </xf>
    <xf numFmtId="170" fontId="94" fillId="36" borderId="16" xfId="0" applyNumberFormat="1" applyFont="1" applyFill="1" applyBorder="1" applyAlignment="1">
      <alignment horizontal="right" vertical="center" wrapText="1"/>
    </xf>
    <xf numFmtId="170" fontId="95" fillId="36" borderId="16" xfId="0" applyNumberFormat="1" applyFont="1" applyFill="1" applyBorder="1" applyAlignment="1">
      <alignment horizontal="right" vertical="center" wrapText="1"/>
    </xf>
    <xf numFmtId="170" fontId="37" fillId="36" borderId="16" xfId="0" applyNumberFormat="1" applyFont="1" applyFill="1" applyBorder="1" applyAlignment="1">
      <alignment horizontal="right" vertical="center" wrapText="1"/>
    </xf>
    <xf numFmtId="49" fontId="34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1" fillId="0" borderId="0" xfId="50" applyNumberFormat="1" applyFont="1" applyFill="1" applyBorder="1" applyAlignment="1" applyProtection="1">
      <alignment horizontal="center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93" fillId="36" borderId="16" xfId="0" applyFont="1" applyFill="1" applyBorder="1" applyAlignment="1">
      <alignment horizontal="left" vertical="center" wrapText="1"/>
    </xf>
    <xf numFmtId="170" fontId="91" fillId="36" borderId="16" xfId="0" applyNumberFormat="1" applyFont="1" applyFill="1" applyBorder="1" applyAlignment="1">
      <alignment horizontal="right" vertical="center" wrapText="1"/>
    </xf>
    <xf numFmtId="0" fontId="93" fillId="36" borderId="16" xfId="0" applyFont="1" applyFill="1" applyBorder="1" applyAlignment="1">
      <alignment horizontal="center" vertical="center" wrapText="1"/>
    </xf>
    <xf numFmtId="0" fontId="91" fillId="36" borderId="16" xfId="0" applyFont="1" applyFill="1" applyBorder="1" applyAlignment="1">
      <alignment horizontal="center" vertical="center" wrapText="1"/>
    </xf>
    <xf numFmtId="170" fontId="37" fillId="36" borderId="16" xfId="0" applyNumberFormat="1" applyFont="1" applyFill="1" applyBorder="1" applyAlignment="1">
      <alignment horizontal="right" vertical="center" wrapText="1"/>
    </xf>
    <xf numFmtId="0" fontId="96" fillId="36" borderId="16" xfId="0" applyFont="1" applyFill="1" applyBorder="1" applyAlignment="1">
      <alignment horizontal="left" vertical="center" wrapText="1"/>
    </xf>
    <xf numFmtId="0" fontId="13" fillId="0" borderId="0" xfId="50" applyNumberFormat="1" applyFont="1" applyFill="1" applyBorder="1" applyAlignment="1" applyProtection="1">
      <alignment horizontal="right" wrapText="1"/>
      <protection locked="0"/>
    </xf>
    <xf numFmtId="0" fontId="12" fillId="33" borderId="0" xfId="50" applyFont="1" applyFill="1" applyAlignment="1" applyProtection="1">
      <alignment horizontal="center" vertical="center" wrapText="1" shrinkToFit="1"/>
      <protection locked="0"/>
    </xf>
    <xf numFmtId="0" fontId="96" fillId="36" borderId="16" xfId="0" applyFont="1" applyFill="1" applyBorder="1" applyAlignment="1">
      <alignment horizontal="center" vertical="center" wrapText="1"/>
    </xf>
    <xf numFmtId="170" fontId="92" fillId="36" borderId="16" xfId="0" applyNumberFormat="1" applyFont="1" applyFill="1" applyBorder="1" applyAlignment="1">
      <alignment horizontal="right" vertical="center" wrapText="1"/>
    </xf>
    <xf numFmtId="0" fontId="97" fillId="36" borderId="16" xfId="0" applyFont="1" applyFill="1" applyBorder="1" applyAlignment="1">
      <alignment horizontal="center" vertical="center" wrapText="1"/>
    </xf>
    <xf numFmtId="0" fontId="29" fillId="35" borderId="19" xfId="51" applyFont="1" applyFill="1" applyBorder="1" applyAlignment="1">
      <alignment horizontal="center" vertical="center" wrapText="1"/>
      <protection/>
    </xf>
    <xf numFmtId="0" fontId="29" fillId="35" borderId="20" xfId="51" applyFont="1" applyFill="1" applyBorder="1" applyAlignment="1">
      <alignment horizontal="center" vertical="center" wrapText="1"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43" fontId="7" fillId="35" borderId="19" xfId="51" applyNumberFormat="1" applyFont="1" applyFill="1" applyBorder="1" applyAlignment="1">
      <alignment horizontal="center" vertical="center" wrapText="1"/>
      <protection/>
    </xf>
    <xf numFmtId="43" fontId="7" fillId="35" borderId="12" xfId="51" applyNumberFormat="1" applyFont="1" applyFill="1" applyBorder="1" applyAlignment="1">
      <alignment horizontal="center" vertical="center" wrapText="1"/>
      <protection/>
    </xf>
    <xf numFmtId="0" fontId="8" fillId="35" borderId="19" xfId="51" applyFont="1" applyFill="1" applyBorder="1" applyAlignment="1">
      <alignment horizontal="left" vertical="center" wrapText="1"/>
      <protection/>
    </xf>
    <xf numFmtId="0" fontId="8" fillId="35" borderId="12" xfId="51" applyFont="1" applyFill="1" applyBorder="1" applyAlignment="1">
      <alignment horizontal="left" vertical="center" wrapText="1"/>
      <protection/>
    </xf>
    <xf numFmtId="4" fontId="10" fillId="35" borderId="19" xfId="51" applyNumberFormat="1" applyFont="1" applyFill="1" applyBorder="1" applyAlignment="1">
      <alignment horizontal="right" vertical="center" wrapText="1"/>
      <protection/>
    </xf>
    <xf numFmtId="4" fontId="10" fillId="35" borderId="12" xfId="51" applyNumberFormat="1" applyFont="1" applyFill="1" applyBorder="1" applyAlignment="1">
      <alignment horizontal="right"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10" fillId="35" borderId="19" xfId="51" applyFont="1" applyFill="1" applyBorder="1" applyAlignment="1">
      <alignment horizontal="center" vertical="center" wrapText="1"/>
      <protection/>
    </xf>
    <xf numFmtId="0" fontId="10" fillId="35" borderId="20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43" fontId="10" fillId="35" borderId="19" xfId="51" applyNumberFormat="1" applyFont="1" applyFill="1" applyBorder="1" applyAlignment="1">
      <alignment horizontal="right" vertical="center" wrapText="1"/>
      <protection/>
    </xf>
    <xf numFmtId="43" fontId="10" fillId="35" borderId="12" xfId="51" applyNumberFormat="1" applyFont="1" applyFill="1" applyBorder="1" applyAlignment="1">
      <alignment horizontal="right" vertical="center" wrapText="1"/>
      <protection/>
    </xf>
    <xf numFmtId="0" fontId="8" fillId="0" borderId="21" xfId="51" applyFont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10" fillId="35" borderId="11" xfId="51" applyFont="1" applyFill="1" applyBorder="1" applyAlignment="1">
      <alignment vertical="center" wrapText="1"/>
      <protection/>
    </xf>
    <xf numFmtId="0" fontId="8" fillId="0" borderId="22" xfId="51" applyFont="1" applyBorder="1" applyAlignment="1">
      <alignment horizontal="center" vertical="center" wrapText="1"/>
      <protection/>
    </xf>
    <xf numFmtId="0" fontId="8" fillId="0" borderId="23" xfId="51" applyFont="1" applyBorder="1" applyAlignment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30" fillId="0" borderId="0" xfId="51" applyFont="1" applyBorder="1" applyAlignment="1">
      <alignment horizontal="center" vertical="center" wrapText="1"/>
      <protection/>
    </xf>
    <xf numFmtId="0" fontId="10" fillId="35" borderId="19" xfId="51" applyFont="1" applyFill="1" applyBorder="1" applyAlignment="1">
      <alignment horizontal="center" vertical="center"/>
      <protection/>
    </xf>
    <xf numFmtId="0" fontId="10" fillId="35" borderId="20" xfId="51" applyFont="1" applyFill="1" applyBorder="1" applyAlignment="1">
      <alignment horizontal="center" vertical="center"/>
      <protection/>
    </xf>
    <xf numFmtId="0" fontId="10" fillId="35" borderId="12" xfId="51" applyFont="1" applyFill="1" applyBorder="1" applyAlignment="1">
      <alignment horizontal="center" vertical="center"/>
      <protection/>
    </xf>
    <xf numFmtId="0" fontId="18" fillId="35" borderId="22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15" fillId="35" borderId="15" xfId="51" applyFont="1" applyFill="1" applyBorder="1" applyAlignment="1">
      <alignment horizontal="center" vertical="center" wrapText="1"/>
      <protection/>
    </xf>
    <xf numFmtId="0" fontId="15" fillId="35" borderId="13" xfId="51" applyFont="1" applyFill="1" applyBorder="1" applyAlignment="1">
      <alignment horizontal="center" vertical="center" wrapText="1"/>
      <protection/>
    </xf>
    <xf numFmtId="0" fontId="15" fillId="35" borderId="14" xfId="51" applyFont="1" applyFill="1" applyBorder="1" applyAlignment="1">
      <alignment horizontal="center" vertical="center" wrapText="1"/>
      <protection/>
    </xf>
    <xf numFmtId="0" fontId="28" fillId="35" borderId="11" xfId="51" applyFont="1" applyFill="1" applyBorder="1" applyAlignment="1">
      <alignment horizontal="center" vertical="center" wrapText="1"/>
      <protection/>
    </xf>
    <xf numFmtId="0" fontId="16" fillId="35" borderId="0" xfId="51" applyFont="1" applyFill="1" applyAlignment="1">
      <alignment horizontal="center" vertical="center" wrapText="1"/>
      <protection/>
    </xf>
    <xf numFmtId="0" fontId="15" fillId="35" borderId="11" xfId="51" applyFont="1" applyFill="1" applyBorder="1" applyAlignment="1">
      <alignment horizontal="center" vertical="center"/>
      <protection/>
    </xf>
    <xf numFmtId="0" fontId="15" fillId="35" borderId="11" xfId="5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horizontal="center" vertical="center" wrapText="1"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6" fillId="35" borderId="13" xfId="51" applyFont="1" applyFill="1" applyBorder="1" applyAlignment="1">
      <alignment horizontal="center"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5" xfId="51" applyFont="1" applyFill="1" applyBorder="1" applyAlignment="1">
      <alignment horizontal="left" vertical="top" wrapText="1"/>
      <protection/>
    </xf>
    <xf numFmtId="0" fontId="6" fillId="35" borderId="13" xfId="51" applyFont="1" applyFill="1" applyBorder="1" applyAlignment="1">
      <alignment horizontal="left" vertical="top" wrapText="1"/>
      <protection/>
    </xf>
    <xf numFmtId="0" fontId="6" fillId="35" borderId="14" xfId="51" applyFont="1" applyFill="1" applyBorder="1" applyAlignment="1">
      <alignment horizontal="left" vertical="top" wrapText="1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3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8" fillId="35" borderId="13" xfId="51" applyFont="1" applyFill="1" applyBorder="1" applyAlignment="1">
      <alignment/>
      <protection/>
    </xf>
    <xf numFmtId="0" fontId="8" fillId="35" borderId="14" xfId="51" applyFont="1" applyFill="1" applyBorder="1" applyAlignment="1">
      <alignment/>
      <protection/>
    </xf>
    <xf numFmtId="0" fontId="26" fillId="0" borderId="0" xfId="51" applyFont="1" applyAlignment="1">
      <alignment horizontal="right" wrapText="1"/>
      <protection/>
    </xf>
    <xf numFmtId="0" fontId="33" fillId="0" borderId="0" xfId="51" applyNumberFormat="1" applyFont="1" applyFill="1" applyBorder="1" applyAlignment="1" applyProtection="1">
      <alignment horizontal="center" wrapText="1"/>
      <protection locked="0"/>
    </xf>
    <xf numFmtId="0" fontId="19" fillId="35" borderId="11" xfId="51" applyFont="1" applyFill="1" applyBorder="1" applyAlignment="1">
      <alignment horizontal="center" vertical="center" wrapText="1"/>
      <protection/>
    </xf>
    <xf numFmtId="49" fontId="6" fillId="35" borderId="15" xfId="51" applyNumberFormat="1" applyFont="1" applyFill="1" applyBorder="1" applyAlignment="1">
      <alignment horizontal="center" vertical="top"/>
      <protection/>
    </xf>
    <xf numFmtId="0" fontId="8" fillId="35" borderId="13" xfId="51" applyFont="1" applyFill="1" applyBorder="1" applyAlignment="1">
      <alignment horizontal="center" vertical="top"/>
      <protection/>
    </xf>
    <xf numFmtId="0" fontId="8" fillId="35" borderId="14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vertical="top" wrapText="1"/>
      <protection/>
    </xf>
    <xf numFmtId="0" fontId="8" fillId="35" borderId="13" xfId="51" applyFont="1" applyFill="1" applyBorder="1" applyAlignment="1">
      <alignment vertical="top" wrapText="1"/>
      <protection/>
    </xf>
    <xf numFmtId="0" fontId="8" fillId="35" borderId="14" xfId="51" applyFont="1" applyFill="1" applyBorder="1" applyAlignment="1">
      <alignment vertical="top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8" fillId="35" borderId="11" xfId="51" applyFont="1" applyFill="1" applyBorder="1" applyAlignment="1">
      <alignment vertical="top"/>
      <protection/>
    </xf>
    <xf numFmtId="0" fontId="6" fillId="35" borderId="19" xfId="51" applyFont="1" applyFill="1" applyBorder="1" applyAlignment="1">
      <alignment vertical="top" wrapText="1"/>
      <protection/>
    </xf>
    <xf numFmtId="0" fontId="6" fillId="35" borderId="20" xfId="51" applyFont="1" applyFill="1" applyBorder="1" applyAlignment="1">
      <alignment vertical="top" wrapText="1"/>
      <protection/>
    </xf>
    <xf numFmtId="0" fontId="6" fillId="35" borderId="12" xfId="51" applyFont="1" applyFill="1" applyBorder="1" applyAlignment="1">
      <alignment vertical="top" wrapText="1"/>
      <protection/>
    </xf>
    <xf numFmtId="0" fontId="19" fillId="35" borderId="19" xfId="51" applyFont="1" applyFill="1" applyBorder="1" applyAlignment="1">
      <alignment vertical="top" wrapText="1"/>
      <protection/>
    </xf>
    <xf numFmtId="0" fontId="19" fillId="35" borderId="20" xfId="51" applyFont="1" applyFill="1" applyBorder="1" applyAlignment="1">
      <alignment vertical="top" wrapText="1"/>
      <protection/>
    </xf>
    <xf numFmtId="0" fontId="19" fillId="35" borderId="12" xfId="51" applyFont="1" applyFill="1" applyBorder="1" applyAlignment="1">
      <alignment vertical="top" wrapText="1"/>
      <protection/>
    </xf>
    <xf numFmtId="0" fontId="32" fillId="35" borderId="0" xfId="51" applyFont="1" applyFill="1" applyAlignment="1">
      <alignment horizontal="right" vertical="top"/>
      <protection/>
    </xf>
    <xf numFmtId="0" fontId="31" fillId="35" borderId="0" xfId="51" applyFont="1" applyFill="1" applyAlignment="1">
      <alignment horizontal="left" wrapText="1"/>
      <protection/>
    </xf>
    <xf numFmtId="0" fontId="8" fillId="35" borderId="20" xfId="51" applyFont="1" applyFill="1" applyBorder="1" applyAlignment="1">
      <alignment vertical="top"/>
      <protection/>
    </xf>
    <xf numFmtId="0" fontId="8" fillId="35" borderId="12" xfId="51" applyFont="1" applyFill="1" applyBorder="1" applyAlignment="1">
      <alignment vertical="top"/>
      <protection/>
    </xf>
    <xf numFmtId="0" fontId="31" fillId="35" borderId="0" xfId="51" applyFont="1" applyFill="1" applyAlignment="1">
      <alignment horizontal="left" wrapText="1"/>
      <protection/>
    </xf>
    <xf numFmtId="0" fontId="26" fillId="35" borderId="15" xfId="51" applyFont="1" applyFill="1" applyBorder="1" applyAlignment="1">
      <alignment horizontal="left" vertical="top" wrapText="1"/>
      <protection/>
    </xf>
    <xf numFmtId="0" fontId="26" fillId="35" borderId="13" xfId="51" applyFont="1" applyFill="1" applyBorder="1" applyAlignment="1">
      <alignment horizontal="left" vertical="top" wrapText="1"/>
      <protection/>
    </xf>
    <xf numFmtId="0" fontId="26" fillId="35" borderId="14" xfId="51" applyFont="1" applyFill="1" applyBorder="1" applyAlignment="1">
      <alignment horizontal="left" vertical="top" wrapText="1"/>
      <protection/>
    </xf>
    <xf numFmtId="0" fontId="20" fillId="35" borderId="11" xfId="51" applyFont="1" applyFill="1" applyBorder="1" applyAlignment="1">
      <alignment horizontal="center" vertical="center"/>
      <protection/>
    </xf>
    <xf numFmtId="0" fontId="11" fillId="0" borderId="0" xfId="51" applyFont="1" applyAlignment="1">
      <alignment horizontal="center" vertical="center" wrapText="1"/>
      <protection/>
    </xf>
    <xf numFmtId="0" fontId="19" fillId="0" borderId="15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19" fillId="0" borderId="14" xfId="51" applyFont="1" applyFill="1" applyBorder="1" applyAlignment="1">
      <alignment horizontal="center" vertical="center" wrapText="1"/>
      <protection/>
    </xf>
    <xf numFmtId="0" fontId="25" fillId="0" borderId="15" xfId="51" applyFont="1" applyFill="1" applyBorder="1" applyAlignment="1">
      <alignment horizontal="center" vertical="center" wrapText="1"/>
      <protection/>
    </xf>
    <xf numFmtId="0" fontId="25" fillId="0" borderId="13" xfId="51" applyFont="1" applyFill="1" applyBorder="1" applyAlignment="1">
      <alignment horizontal="center" vertical="center" wrapText="1"/>
      <protection/>
    </xf>
    <xf numFmtId="0" fontId="25" fillId="0" borderId="14" xfId="51" applyFont="1" applyFill="1" applyBorder="1" applyAlignment="1">
      <alignment horizontal="center" vertical="center" wrapText="1"/>
      <protection/>
    </xf>
    <xf numFmtId="0" fontId="25" fillId="0" borderId="19" xfId="51" applyFont="1" applyFill="1" applyBorder="1" applyAlignment="1">
      <alignment horizontal="center" vertical="center" wrapText="1"/>
      <protection/>
    </xf>
    <xf numFmtId="0" fontId="25" fillId="0" borderId="20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0" fontId="25" fillId="0" borderId="11" xfId="51" applyFont="1" applyFill="1" applyBorder="1" applyAlignment="1">
      <alignment horizontal="center" vertical="center" wrapText="1"/>
      <protection/>
    </xf>
    <xf numFmtId="0" fontId="26" fillId="0" borderId="19" xfId="51" applyFont="1" applyFill="1" applyBorder="1" applyAlignment="1">
      <alignment horizontal="center" vertical="center"/>
      <protection/>
    </xf>
    <xf numFmtId="0" fontId="26" fillId="0" borderId="20" xfId="51" applyFont="1" applyFill="1" applyBorder="1" applyAlignment="1">
      <alignment horizontal="center" vertical="center"/>
      <protection/>
    </xf>
    <xf numFmtId="0" fontId="26" fillId="0" borderId="12" xfId="51" applyFont="1" applyFill="1" applyBorder="1" applyAlignment="1">
      <alignment horizontal="center" vertical="center"/>
      <protection/>
    </xf>
    <xf numFmtId="0" fontId="10" fillId="0" borderId="11" xfId="51" applyFont="1" applyFill="1" applyBorder="1" applyAlignment="1">
      <alignment horizontal="center" vertical="center"/>
      <protection/>
    </xf>
    <xf numFmtId="0" fontId="19" fillId="0" borderId="19" xfId="51" applyFont="1" applyFill="1" applyBorder="1" applyAlignment="1">
      <alignment horizontal="center" vertical="center" wrapText="1"/>
      <protection/>
    </xf>
    <xf numFmtId="0" fontId="19" fillId="0" borderId="20" xfId="5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19" fillId="0" borderId="11" xfId="51" applyFont="1" applyFill="1" applyBorder="1" applyAlignment="1">
      <alignment horizontal="center" vertical="center" wrapText="1"/>
      <protection/>
    </xf>
    <xf numFmtId="0" fontId="19" fillId="0" borderId="11" xfId="51" applyFont="1" applyFill="1" applyBorder="1" applyAlignment="1">
      <alignment vertical="center" wrapText="1"/>
      <protection/>
    </xf>
    <xf numFmtId="49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6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72"/>
  <sheetViews>
    <sheetView showGridLines="0" tabSelected="1" zoomScalePageLayoutView="0" workbookViewId="0" topLeftCell="A1">
      <selection activeCell="V7" sqref="V7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65" t="s">
        <v>501</v>
      </c>
      <c r="L1" s="165"/>
      <c r="M1" s="165"/>
      <c r="N1" s="165"/>
      <c r="O1" s="165"/>
      <c r="P1" s="165"/>
      <c r="Q1" s="4"/>
    </row>
    <row r="2" spans="1:17" ht="25.5" customHeight="1">
      <c r="A2" s="166" t="s">
        <v>121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 t="s">
        <v>0</v>
      </c>
      <c r="O3" s="163"/>
      <c r="P3" s="163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 s="2"/>
      <c r="B5" s="8" t="s">
        <v>1</v>
      </c>
      <c r="C5" s="8" t="s">
        <v>2</v>
      </c>
      <c r="D5" s="164" t="s">
        <v>3</v>
      </c>
      <c r="E5" s="164"/>
      <c r="F5" s="164" t="s">
        <v>4</v>
      </c>
      <c r="G5" s="164"/>
      <c r="H5" s="164"/>
      <c r="I5" s="164" t="s">
        <v>67</v>
      </c>
      <c r="J5" s="164"/>
      <c r="K5" s="8" t="s">
        <v>68</v>
      </c>
      <c r="L5" s="8" t="s">
        <v>69</v>
      </c>
      <c r="M5" s="164" t="s">
        <v>70</v>
      </c>
      <c r="N5" s="164"/>
      <c r="O5" s="164"/>
      <c r="P5" s="164"/>
      <c r="Q5" s="164"/>
    </row>
    <row r="6" spans="1:17" ht="11.25" customHeight="1">
      <c r="A6" s="2"/>
      <c r="B6" s="139" t="s">
        <v>5</v>
      </c>
      <c r="C6" s="139" t="s">
        <v>6</v>
      </c>
      <c r="D6" s="162" t="s">
        <v>7</v>
      </c>
      <c r="E6" s="162"/>
      <c r="F6" s="162" t="s">
        <v>8</v>
      </c>
      <c r="G6" s="162"/>
      <c r="H6" s="162"/>
      <c r="I6" s="162" t="s">
        <v>9</v>
      </c>
      <c r="J6" s="162"/>
      <c r="K6" s="139" t="s">
        <v>71</v>
      </c>
      <c r="L6" s="139" t="s">
        <v>72</v>
      </c>
      <c r="M6" s="162" t="s">
        <v>73</v>
      </c>
      <c r="N6" s="162"/>
      <c r="O6" s="162"/>
      <c r="P6" s="162"/>
      <c r="Q6" s="162"/>
    </row>
    <row r="7" spans="1:17" ht="18.75" customHeight="1">
      <c r="A7" s="2"/>
      <c r="B7" s="154" t="s">
        <v>10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1:17" ht="22.5" customHeight="1">
      <c r="A8" s="2"/>
      <c r="B8" s="139" t="s">
        <v>188</v>
      </c>
      <c r="C8" s="140"/>
      <c r="D8" s="158"/>
      <c r="E8" s="158"/>
      <c r="F8" s="159" t="s">
        <v>331</v>
      </c>
      <c r="G8" s="159"/>
      <c r="H8" s="159"/>
      <c r="I8" s="161" t="s">
        <v>369</v>
      </c>
      <c r="J8" s="161"/>
      <c r="K8" s="141" t="s">
        <v>12</v>
      </c>
      <c r="L8" s="141" t="s">
        <v>389</v>
      </c>
      <c r="M8" s="161" t="s">
        <v>390</v>
      </c>
      <c r="N8" s="161"/>
      <c r="O8" s="161"/>
      <c r="P8" s="161"/>
      <c r="Q8" s="161"/>
    </row>
    <row r="9" spans="1:17" ht="28.5" customHeight="1">
      <c r="A9" s="2"/>
      <c r="B9" s="8"/>
      <c r="C9" s="140"/>
      <c r="D9" s="158"/>
      <c r="E9" s="158"/>
      <c r="F9" s="159" t="s">
        <v>11</v>
      </c>
      <c r="G9" s="159"/>
      <c r="H9" s="159"/>
      <c r="I9" s="161" t="s">
        <v>12</v>
      </c>
      <c r="J9" s="161"/>
      <c r="K9" s="141" t="s">
        <v>12</v>
      </c>
      <c r="L9" s="141" t="s">
        <v>12</v>
      </c>
      <c r="M9" s="161" t="s">
        <v>12</v>
      </c>
      <c r="N9" s="161"/>
      <c r="O9" s="161"/>
      <c r="P9" s="161"/>
      <c r="Q9" s="161"/>
    </row>
    <row r="10" spans="1:17" ht="22.5" customHeight="1">
      <c r="A10" s="2"/>
      <c r="B10" s="140"/>
      <c r="C10" s="139" t="s">
        <v>332</v>
      </c>
      <c r="D10" s="158"/>
      <c r="E10" s="158"/>
      <c r="F10" s="159" t="s">
        <v>14</v>
      </c>
      <c r="G10" s="159"/>
      <c r="H10" s="159"/>
      <c r="I10" s="161" t="s">
        <v>368</v>
      </c>
      <c r="J10" s="161"/>
      <c r="K10" s="141" t="s">
        <v>12</v>
      </c>
      <c r="L10" s="141" t="s">
        <v>389</v>
      </c>
      <c r="M10" s="161" t="s">
        <v>391</v>
      </c>
      <c r="N10" s="161"/>
      <c r="O10" s="161"/>
      <c r="P10" s="161"/>
      <c r="Q10" s="161"/>
    </row>
    <row r="11" spans="1:17" ht="27.75" customHeight="1">
      <c r="A11" s="2"/>
      <c r="B11" s="140"/>
      <c r="C11" s="8"/>
      <c r="D11" s="158"/>
      <c r="E11" s="158"/>
      <c r="F11" s="159" t="s">
        <v>11</v>
      </c>
      <c r="G11" s="159"/>
      <c r="H11" s="159"/>
      <c r="I11" s="161" t="s">
        <v>12</v>
      </c>
      <c r="J11" s="161"/>
      <c r="K11" s="141" t="s">
        <v>12</v>
      </c>
      <c r="L11" s="141" t="s">
        <v>12</v>
      </c>
      <c r="M11" s="161" t="s">
        <v>12</v>
      </c>
      <c r="N11" s="161"/>
      <c r="O11" s="161"/>
      <c r="P11" s="161"/>
      <c r="Q11" s="161"/>
    </row>
    <row r="12" spans="1:17" ht="26.25" customHeight="1">
      <c r="A12" s="2"/>
      <c r="B12" s="140"/>
      <c r="C12" s="140"/>
      <c r="D12" s="162" t="s">
        <v>333</v>
      </c>
      <c r="E12" s="162"/>
      <c r="F12" s="159" t="s">
        <v>334</v>
      </c>
      <c r="G12" s="159"/>
      <c r="H12" s="159"/>
      <c r="I12" s="161" t="s">
        <v>368</v>
      </c>
      <c r="J12" s="161"/>
      <c r="K12" s="141" t="s">
        <v>12</v>
      </c>
      <c r="L12" s="141" t="s">
        <v>389</v>
      </c>
      <c r="M12" s="161" t="s">
        <v>391</v>
      </c>
      <c r="N12" s="161"/>
      <c r="O12" s="161"/>
      <c r="P12" s="161"/>
      <c r="Q12" s="161"/>
    </row>
    <row r="13" spans="1:17" ht="20.25" customHeight="1">
      <c r="A13" s="2"/>
      <c r="B13" s="139" t="s">
        <v>186</v>
      </c>
      <c r="C13" s="140"/>
      <c r="D13" s="158"/>
      <c r="E13" s="158"/>
      <c r="F13" s="159" t="s">
        <v>392</v>
      </c>
      <c r="G13" s="159"/>
      <c r="H13" s="159"/>
      <c r="I13" s="161" t="s">
        <v>393</v>
      </c>
      <c r="J13" s="161"/>
      <c r="K13" s="141" t="s">
        <v>12</v>
      </c>
      <c r="L13" s="141" t="s">
        <v>394</v>
      </c>
      <c r="M13" s="161" t="s">
        <v>395</v>
      </c>
      <c r="N13" s="161"/>
      <c r="O13" s="161"/>
      <c r="P13" s="161"/>
      <c r="Q13" s="161"/>
    </row>
    <row r="14" spans="1:17" ht="27" customHeight="1">
      <c r="A14" s="2"/>
      <c r="B14" s="8"/>
      <c r="C14" s="140"/>
      <c r="D14" s="158"/>
      <c r="E14" s="158"/>
      <c r="F14" s="159" t="s">
        <v>11</v>
      </c>
      <c r="G14" s="159"/>
      <c r="H14" s="159"/>
      <c r="I14" s="161" t="s">
        <v>12</v>
      </c>
      <c r="J14" s="161"/>
      <c r="K14" s="141" t="s">
        <v>12</v>
      </c>
      <c r="L14" s="141" t="s">
        <v>12</v>
      </c>
      <c r="M14" s="161" t="s">
        <v>12</v>
      </c>
      <c r="N14" s="161"/>
      <c r="O14" s="161"/>
      <c r="P14" s="161"/>
      <c r="Q14" s="161"/>
    </row>
    <row r="15" spans="1:17" ht="20.25" customHeight="1">
      <c r="A15" s="2"/>
      <c r="B15" s="140"/>
      <c r="C15" s="139" t="s">
        <v>396</v>
      </c>
      <c r="D15" s="158"/>
      <c r="E15" s="158"/>
      <c r="F15" s="159" t="s">
        <v>397</v>
      </c>
      <c r="G15" s="159"/>
      <c r="H15" s="159"/>
      <c r="I15" s="161" t="s">
        <v>393</v>
      </c>
      <c r="J15" s="161"/>
      <c r="K15" s="141" t="s">
        <v>12</v>
      </c>
      <c r="L15" s="141" t="s">
        <v>394</v>
      </c>
      <c r="M15" s="161" t="s">
        <v>395</v>
      </c>
      <c r="N15" s="161"/>
      <c r="O15" s="161"/>
      <c r="P15" s="161"/>
      <c r="Q15" s="161"/>
    </row>
    <row r="16" spans="1:17" ht="30" customHeight="1">
      <c r="A16" s="2"/>
      <c r="B16" s="140"/>
      <c r="C16" s="8"/>
      <c r="D16" s="158"/>
      <c r="E16" s="158"/>
      <c r="F16" s="159" t="s">
        <v>11</v>
      </c>
      <c r="G16" s="159"/>
      <c r="H16" s="159"/>
      <c r="I16" s="161" t="s">
        <v>12</v>
      </c>
      <c r="J16" s="161"/>
      <c r="K16" s="141" t="s">
        <v>12</v>
      </c>
      <c r="L16" s="141" t="s">
        <v>12</v>
      </c>
      <c r="M16" s="161" t="s">
        <v>12</v>
      </c>
      <c r="N16" s="161"/>
      <c r="O16" s="161"/>
      <c r="P16" s="161"/>
      <c r="Q16" s="161"/>
    </row>
    <row r="17" spans="1:17" ht="37.5" customHeight="1">
      <c r="A17" s="2"/>
      <c r="B17" s="140"/>
      <c r="C17" s="140"/>
      <c r="D17" s="162" t="s">
        <v>398</v>
      </c>
      <c r="E17" s="162"/>
      <c r="F17" s="159" t="s">
        <v>399</v>
      </c>
      <c r="G17" s="159"/>
      <c r="H17" s="159"/>
      <c r="I17" s="161" t="s">
        <v>400</v>
      </c>
      <c r="J17" s="161"/>
      <c r="K17" s="141" t="s">
        <v>12</v>
      </c>
      <c r="L17" s="141" t="s">
        <v>394</v>
      </c>
      <c r="M17" s="161" t="s">
        <v>401</v>
      </c>
      <c r="N17" s="161"/>
      <c r="O17" s="161"/>
      <c r="P17" s="161"/>
      <c r="Q17" s="161"/>
    </row>
    <row r="18" spans="1:17" ht="36" customHeight="1">
      <c r="A18" s="2"/>
      <c r="B18" s="139" t="s">
        <v>370</v>
      </c>
      <c r="C18" s="140"/>
      <c r="D18" s="158"/>
      <c r="E18" s="158"/>
      <c r="F18" s="159" t="s">
        <v>371</v>
      </c>
      <c r="G18" s="159"/>
      <c r="H18" s="159"/>
      <c r="I18" s="161" t="s">
        <v>372</v>
      </c>
      <c r="J18" s="161"/>
      <c r="K18" s="141" t="s">
        <v>12</v>
      </c>
      <c r="L18" s="141" t="s">
        <v>402</v>
      </c>
      <c r="M18" s="161" t="s">
        <v>403</v>
      </c>
      <c r="N18" s="161"/>
      <c r="O18" s="161"/>
      <c r="P18" s="161"/>
      <c r="Q18" s="161"/>
    </row>
    <row r="19" spans="1:17" ht="30" customHeight="1">
      <c r="A19" s="2"/>
      <c r="B19" s="8"/>
      <c r="C19" s="140"/>
      <c r="D19" s="158"/>
      <c r="E19" s="158"/>
      <c r="F19" s="159" t="s">
        <v>11</v>
      </c>
      <c r="G19" s="159"/>
      <c r="H19" s="159"/>
      <c r="I19" s="161" t="s">
        <v>12</v>
      </c>
      <c r="J19" s="161"/>
      <c r="K19" s="141" t="s">
        <v>12</v>
      </c>
      <c r="L19" s="141" t="s">
        <v>12</v>
      </c>
      <c r="M19" s="161" t="s">
        <v>12</v>
      </c>
      <c r="N19" s="161"/>
      <c r="O19" s="161"/>
      <c r="P19" s="161"/>
      <c r="Q19" s="161"/>
    </row>
    <row r="20" spans="1:17" ht="28.5" customHeight="1">
      <c r="A20" s="2"/>
      <c r="B20" s="140"/>
      <c r="C20" s="139" t="s">
        <v>373</v>
      </c>
      <c r="D20" s="158"/>
      <c r="E20" s="158"/>
      <c r="F20" s="159" t="s">
        <v>374</v>
      </c>
      <c r="G20" s="159"/>
      <c r="H20" s="159"/>
      <c r="I20" s="161" t="s">
        <v>375</v>
      </c>
      <c r="J20" s="161"/>
      <c r="K20" s="141" t="s">
        <v>12</v>
      </c>
      <c r="L20" s="141" t="s">
        <v>402</v>
      </c>
      <c r="M20" s="161" t="s">
        <v>404</v>
      </c>
      <c r="N20" s="161"/>
      <c r="O20" s="161"/>
      <c r="P20" s="161"/>
      <c r="Q20" s="161"/>
    </row>
    <row r="21" spans="2:17" ht="28.5" customHeight="1">
      <c r="B21" s="140"/>
      <c r="C21" s="8"/>
      <c r="D21" s="158"/>
      <c r="E21" s="158"/>
      <c r="F21" s="159" t="s">
        <v>11</v>
      </c>
      <c r="G21" s="159"/>
      <c r="H21" s="159"/>
      <c r="I21" s="161" t="s">
        <v>12</v>
      </c>
      <c r="J21" s="161"/>
      <c r="K21" s="141" t="s">
        <v>12</v>
      </c>
      <c r="L21" s="141" t="s">
        <v>12</v>
      </c>
      <c r="M21" s="161" t="s">
        <v>12</v>
      </c>
      <c r="N21" s="161"/>
      <c r="O21" s="161"/>
      <c r="P21" s="161"/>
      <c r="Q21" s="161"/>
    </row>
    <row r="22" spans="2:17" ht="22.5" customHeight="1">
      <c r="B22" s="140"/>
      <c r="C22" s="140"/>
      <c r="D22" s="162" t="s">
        <v>376</v>
      </c>
      <c r="E22" s="162"/>
      <c r="F22" s="159" t="s">
        <v>377</v>
      </c>
      <c r="G22" s="159"/>
      <c r="H22" s="159"/>
      <c r="I22" s="161" t="s">
        <v>378</v>
      </c>
      <c r="J22" s="161"/>
      <c r="K22" s="141" t="s">
        <v>12</v>
      </c>
      <c r="L22" s="141" t="s">
        <v>402</v>
      </c>
      <c r="M22" s="161" t="s">
        <v>405</v>
      </c>
      <c r="N22" s="161"/>
      <c r="O22" s="161"/>
      <c r="P22" s="161"/>
      <c r="Q22" s="161"/>
    </row>
    <row r="23" spans="2:17" ht="20.25" customHeight="1">
      <c r="B23" s="282" t="s">
        <v>406</v>
      </c>
      <c r="C23" s="283"/>
      <c r="D23" s="284"/>
      <c r="E23" s="284"/>
      <c r="F23" s="285" t="s">
        <v>407</v>
      </c>
      <c r="G23" s="285"/>
      <c r="H23" s="285"/>
      <c r="I23" s="286" t="s">
        <v>408</v>
      </c>
      <c r="J23" s="286"/>
      <c r="K23" s="287" t="s">
        <v>12</v>
      </c>
      <c r="L23" s="287" t="s">
        <v>489</v>
      </c>
      <c r="M23" s="286" t="s">
        <v>490</v>
      </c>
      <c r="N23" s="286"/>
      <c r="O23" s="286"/>
      <c r="P23" s="286"/>
      <c r="Q23" s="286"/>
    </row>
    <row r="24" spans="2:17" ht="30" customHeight="1">
      <c r="B24" s="288"/>
      <c r="C24" s="283"/>
      <c r="D24" s="284"/>
      <c r="E24" s="284"/>
      <c r="F24" s="285" t="s">
        <v>11</v>
      </c>
      <c r="G24" s="285"/>
      <c r="H24" s="285"/>
      <c r="I24" s="286" t="s">
        <v>12</v>
      </c>
      <c r="J24" s="286"/>
      <c r="K24" s="287" t="s">
        <v>12</v>
      </c>
      <c r="L24" s="287" t="s">
        <v>409</v>
      </c>
      <c r="M24" s="286" t="s">
        <v>409</v>
      </c>
      <c r="N24" s="286"/>
      <c r="O24" s="286"/>
      <c r="P24" s="286"/>
      <c r="Q24" s="286"/>
    </row>
    <row r="25" spans="2:17" ht="32.25" customHeight="1">
      <c r="B25" s="283"/>
      <c r="C25" s="282" t="s">
        <v>491</v>
      </c>
      <c r="D25" s="284"/>
      <c r="E25" s="284"/>
      <c r="F25" s="285" t="s">
        <v>492</v>
      </c>
      <c r="G25" s="285"/>
      <c r="H25" s="285"/>
      <c r="I25" s="286" t="s">
        <v>493</v>
      </c>
      <c r="J25" s="286"/>
      <c r="K25" s="287" t="s">
        <v>12</v>
      </c>
      <c r="L25" s="287" t="s">
        <v>494</v>
      </c>
      <c r="M25" s="286" t="s">
        <v>495</v>
      </c>
      <c r="N25" s="286"/>
      <c r="O25" s="286"/>
      <c r="P25" s="286"/>
      <c r="Q25" s="286"/>
    </row>
    <row r="26" spans="2:17" ht="28.5" customHeight="1">
      <c r="B26" s="283"/>
      <c r="C26" s="288"/>
      <c r="D26" s="284"/>
      <c r="E26" s="284"/>
      <c r="F26" s="285" t="s">
        <v>11</v>
      </c>
      <c r="G26" s="285"/>
      <c r="H26" s="285"/>
      <c r="I26" s="286" t="s">
        <v>12</v>
      </c>
      <c r="J26" s="286"/>
      <c r="K26" s="287" t="s">
        <v>12</v>
      </c>
      <c r="L26" s="287" t="s">
        <v>12</v>
      </c>
      <c r="M26" s="286" t="s">
        <v>12</v>
      </c>
      <c r="N26" s="286"/>
      <c r="O26" s="286"/>
      <c r="P26" s="286"/>
      <c r="Q26" s="286"/>
    </row>
    <row r="27" spans="2:17" ht="24.75" customHeight="1">
      <c r="B27" s="283"/>
      <c r="C27" s="283"/>
      <c r="D27" s="289" t="s">
        <v>496</v>
      </c>
      <c r="E27" s="289"/>
      <c r="F27" s="285" t="s">
        <v>497</v>
      </c>
      <c r="G27" s="285"/>
      <c r="H27" s="285"/>
      <c r="I27" s="286" t="s">
        <v>493</v>
      </c>
      <c r="J27" s="286"/>
      <c r="K27" s="287" t="s">
        <v>12</v>
      </c>
      <c r="L27" s="287" t="s">
        <v>494</v>
      </c>
      <c r="M27" s="286" t="s">
        <v>495</v>
      </c>
      <c r="N27" s="286"/>
      <c r="O27" s="286"/>
      <c r="P27" s="286"/>
      <c r="Q27" s="286"/>
    </row>
    <row r="28" spans="2:17" ht="36.75" customHeight="1">
      <c r="B28" s="140"/>
      <c r="C28" s="139" t="s">
        <v>410</v>
      </c>
      <c r="D28" s="158"/>
      <c r="E28" s="158"/>
      <c r="F28" s="159" t="s">
        <v>411</v>
      </c>
      <c r="G28" s="159"/>
      <c r="H28" s="159"/>
      <c r="I28" s="161" t="s">
        <v>12</v>
      </c>
      <c r="J28" s="161"/>
      <c r="K28" s="141" t="s">
        <v>12</v>
      </c>
      <c r="L28" s="141" t="s">
        <v>409</v>
      </c>
      <c r="M28" s="161" t="s">
        <v>409</v>
      </c>
      <c r="N28" s="161"/>
      <c r="O28" s="161"/>
      <c r="P28" s="161"/>
      <c r="Q28" s="161"/>
    </row>
    <row r="29" spans="2:17" ht="30" customHeight="1">
      <c r="B29" s="140"/>
      <c r="C29" s="8"/>
      <c r="D29" s="158"/>
      <c r="E29" s="158"/>
      <c r="F29" s="159" t="s">
        <v>11</v>
      </c>
      <c r="G29" s="159"/>
      <c r="H29" s="159"/>
      <c r="I29" s="161" t="s">
        <v>12</v>
      </c>
      <c r="J29" s="161"/>
      <c r="K29" s="141" t="s">
        <v>12</v>
      </c>
      <c r="L29" s="141" t="s">
        <v>409</v>
      </c>
      <c r="M29" s="161" t="s">
        <v>409</v>
      </c>
      <c r="N29" s="161"/>
      <c r="O29" s="161"/>
      <c r="P29" s="161"/>
      <c r="Q29" s="161"/>
    </row>
    <row r="30" spans="2:17" ht="57.75" customHeight="1">
      <c r="B30" s="140"/>
      <c r="C30" s="140"/>
      <c r="D30" s="162" t="s">
        <v>338</v>
      </c>
      <c r="E30" s="162"/>
      <c r="F30" s="159" t="s">
        <v>339</v>
      </c>
      <c r="G30" s="159"/>
      <c r="H30" s="159"/>
      <c r="I30" s="161" t="s">
        <v>12</v>
      </c>
      <c r="J30" s="161"/>
      <c r="K30" s="141" t="s">
        <v>12</v>
      </c>
      <c r="L30" s="141" t="s">
        <v>409</v>
      </c>
      <c r="M30" s="161" t="s">
        <v>409</v>
      </c>
      <c r="N30" s="161"/>
      <c r="O30" s="161"/>
      <c r="P30" s="161"/>
      <c r="Q30" s="161"/>
    </row>
    <row r="31" spans="2:17" ht="24" customHeight="1">
      <c r="B31" s="139" t="s">
        <v>76</v>
      </c>
      <c r="C31" s="140"/>
      <c r="D31" s="158"/>
      <c r="E31" s="158"/>
      <c r="F31" s="159" t="s">
        <v>13</v>
      </c>
      <c r="G31" s="159"/>
      <c r="H31" s="159"/>
      <c r="I31" s="161" t="s">
        <v>335</v>
      </c>
      <c r="J31" s="161"/>
      <c r="K31" s="141" t="s">
        <v>12</v>
      </c>
      <c r="L31" s="141" t="s">
        <v>412</v>
      </c>
      <c r="M31" s="161" t="s">
        <v>413</v>
      </c>
      <c r="N31" s="161"/>
      <c r="O31" s="161"/>
      <c r="P31" s="161"/>
      <c r="Q31" s="161"/>
    </row>
    <row r="32" spans="2:17" ht="27.75" customHeight="1">
      <c r="B32" s="8"/>
      <c r="C32" s="140"/>
      <c r="D32" s="158"/>
      <c r="E32" s="158"/>
      <c r="F32" s="159" t="s">
        <v>11</v>
      </c>
      <c r="G32" s="159"/>
      <c r="H32" s="159"/>
      <c r="I32" s="161" t="s">
        <v>336</v>
      </c>
      <c r="J32" s="161"/>
      <c r="K32" s="141" t="s">
        <v>12</v>
      </c>
      <c r="L32" s="141" t="s">
        <v>412</v>
      </c>
      <c r="M32" s="161" t="s">
        <v>414</v>
      </c>
      <c r="N32" s="161"/>
      <c r="O32" s="161"/>
      <c r="P32" s="161"/>
      <c r="Q32" s="161"/>
    </row>
    <row r="33" spans="2:17" ht="19.5" customHeight="1">
      <c r="B33" s="140"/>
      <c r="C33" s="139" t="s">
        <v>152</v>
      </c>
      <c r="D33" s="158"/>
      <c r="E33" s="158"/>
      <c r="F33" s="159" t="s">
        <v>14</v>
      </c>
      <c r="G33" s="159"/>
      <c r="H33" s="159"/>
      <c r="I33" s="161" t="s">
        <v>337</v>
      </c>
      <c r="J33" s="161"/>
      <c r="K33" s="141" t="s">
        <v>12</v>
      </c>
      <c r="L33" s="141" t="s">
        <v>412</v>
      </c>
      <c r="M33" s="161" t="s">
        <v>415</v>
      </c>
      <c r="N33" s="161"/>
      <c r="O33" s="161"/>
      <c r="P33" s="161"/>
      <c r="Q33" s="161"/>
    </row>
    <row r="34" spans="2:17" ht="29.25" customHeight="1">
      <c r="B34" s="140"/>
      <c r="C34" s="8"/>
      <c r="D34" s="158"/>
      <c r="E34" s="158"/>
      <c r="F34" s="159" t="s">
        <v>11</v>
      </c>
      <c r="G34" s="159"/>
      <c r="H34" s="159"/>
      <c r="I34" s="161" t="s">
        <v>336</v>
      </c>
      <c r="J34" s="161"/>
      <c r="K34" s="141" t="s">
        <v>12</v>
      </c>
      <c r="L34" s="141" t="s">
        <v>412</v>
      </c>
      <c r="M34" s="161" t="s">
        <v>414</v>
      </c>
      <c r="N34" s="161"/>
      <c r="O34" s="161"/>
      <c r="P34" s="161"/>
      <c r="Q34" s="161"/>
    </row>
    <row r="35" spans="2:17" ht="57" customHeight="1">
      <c r="B35" s="140"/>
      <c r="C35" s="140"/>
      <c r="D35" s="162" t="s">
        <v>416</v>
      </c>
      <c r="E35" s="162"/>
      <c r="F35" s="159" t="s">
        <v>339</v>
      </c>
      <c r="G35" s="159"/>
      <c r="H35" s="159"/>
      <c r="I35" s="161" t="s">
        <v>12</v>
      </c>
      <c r="J35" s="161"/>
      <c r="K35" s="141" t="s">
        <v>12</v>
      </c>
      <c r="L35" s="141" t="s">
        <v>412</v>
      </c>
      <c r="M35" s="161" t="s">
        <v>412</v>
      </c>
      <c r="N35" s="161"/>
      <c r="O35" s="161"/>
      <c r="P35" s="161"/>
      <c r="Q35" s="161"/>
    </row>
    <row r="36" spans="2:17" ht="19.5" customHeight="1">
      <c r="B36" s="139" t="s">
        <v>77</v>
      </c>
      <c r="C36" s="140"/>
      <c r="D36" s="158"/>
      <c r="E36" s="158"/>
      <c r="F36" s="159" t="s">
        <v>74</v>
      </c>
      <c r="G36" s="159"/>
      <c r="H36" s="159"/>
      <c r="I36" s="161" t="s">
        <v>342</v>
      </c>
      <c r="J36" s="161"/>
      <c r="K36" s="141" t="s">
        <v>12</v>
      </c>
      <c r="L36" s="141" t="s">
        <v>417</v>
      </c>
      <c r="M36" s="161" t="s">
        <v>418</v>
      </c>
      <c r="N36" s="161"/>
      <c r="O36" s="161"/>
      <c r="P36" s="161"/>
      <c r="Q36" s="161"/>
    </row>
    <row r="37" spans="2:17" ht="29.25" customHeight="1">
      <c r="B37" s="8"/>
      <c r="C37" s="140"/>
      <c r="D37" s="158"/>
      <c r="E37" s="158"/>
      <c r="F37" s="159" t="s">
        <v>11</v>
      </c>
      <c r="G37" s="159"/>
      <c r="H37" s="159"/>
      <c r="I37" s="161" t="s">
        <v>12</v>
      </c>
      <c r="J37" s="161"/>
      <c r="K37" s="141" t="s">
        <v>12</v>
      </c>
      <c r="L37" s="141" t="s">
        <v>12</v>
      </c>
      <c r="M37" s="161" t="s">
        <v>12</v>
      </c>
      <c r="N37" s="161"/>
      <c r="O37" s="161"/>
      <c r="P37" s="161"/>
      <c r="Q37" s="161"/>
    </row>
    <row r="38" spans="2:17" ht="20.25" customHeight="1">
      <c r="B38" s="140"/>
      <c r="C38" s="139" t="s">
        <v>78</v>
      </c>
      <c r="D38" s="158"/>
      <c r="E38" s="158"/>
      <c r="F38" s="159" t="s">
        <v>75</v>
      </c>
      <c r="G38" s="159"/>
      <c r="H38" s="159"/>
      <c r="I38" s="161" t="s">
        <v>343</v>
      </c>
      <c r="J38" s="161"/>
      <c r="K38" s="141" t="s">
        <v>12</v>
      </c>
      <c r="L38" s="141" t="s">
        <v>419</v>
      </c>
      <c r="M38" s="161" t="s">
        <v>420</v>
      </c>
      <c r="N38" s="161"/>
      <c r="O38" s="161"/>
      <c r="P38" s="161"/>
      <c r="Q38" s="161"/>
    </row>
    <row r="39" spans="2:17" ht="28.5" customHeight="1">
      <c r="B39" s="140"/>
      <c r="C39" s="8"/>
      <c r="D39" s="158"/>
      <c r="E39" s="158"/>
      <c r="F39" s="159" t="s">
        <v>11</v>
      </c>
      <c r="G39" s="159"/>
      <c r="H39" s="159"/>
      <c r="I39" s="161" t="s">
        <v>12</v>
      </c>
      <c r="J39" s="161"/>
      <c r="K39" s="141" t="s">
        <v>12</v>
      </c>
      <c r="L39" s="141" t="s">
        <v>12</v>
      </c>
      <c r="M39" s="161" t="s">
        <v>12</v>
      </c>
      <c r="N39" s="161"/>
      <c r="O39" s="161"/>
      <c r="P39" s="161"/>
      <c r="Q39" s="161"/>
    </row>
    <row r="40" spans="2:17" ht="20.25" customHeight="1">
      <c r="B40" s="140"/>
      <c r="C40" s="140"/>
      <c r="D40" s="162" t="s">
        <v>129</v>
      </c>
      <c r="E40" s="162"/>
      <c r="F40" s="159" t="s">
        <v>130</v>
      </c>
      <c r="G40" s="159"/>
      <c r="H40" s="159"/>
      <c r="I40" s="161" t="s">
        <v>344</v>
      </c>
      <c r="J40" s="161"/>
      <c r="K40" s="141" t="s">
        <v>12</v>
      </c>
      <c r="L40" s="141" t="s">
        <v>419</v>
      </c>
      <c r="M40" s="161" t="s">
        <v>421</v>
      </c>
      <c r="N40" s="161"/>
      <c r="O40" s="161"/>
      <c r="P40" s="161"/>
      <c r="Q40" s="161"/>
    </row>
    <row r="41" spans="2:17" ht="20.25" customHeight="1">
      <c r="B41" s="140"/>
      <c r="C41" s="139" t="s">
        <v>422</v>
      </c>
      <c r="D41" s="158"/>
      <c r="E41" s="158"/>
      <c r="F41" s="159" t="s">
        <v>14</v>
      </c>
      <c r="G41" s="159"/>
      <c r="H41" s="159"/>
      <c r="I41" s="161" t="s">
        <v>423</v>
      </c>
      <c r="J41" s="161"/>
      <c r="K41" s="141" t="s">
        <v>12</v>
      </c>
      <c r="L41" s="141" t="s">
        <v>424</v>
      </c>
      <c r="M41" s="161" t="s">
        <v>425</v>
      </c>
      <c r="N41" s="161"/>
      <c r="O41" s="161"/>
      <c r="P41" s="161"/>
      <c r="Q41" s="161"/>
    </row>
    <row r="42" spans="2:17" ht="29.25" customHeight="1">
      <c r="B42" s="140"/>
      <c r="C42" s="8"/>
      <c r="D42" s="158"/>
      <c r="E42" s="158"/>
      <c r="F42" s="159" t="s">
        <v>11</v>
      </c>
      <c r="G42" s="159"/>
      <c r="H42" s="159"/>
      <c r="I42" s="161" t="s">
        <v>12</v>
      </c>
      <c r="J42" s="161"/>
      <c r="K42" s="141" t="s">
        <v>12</v>
      </c>
      <c r="L42" s="141" t="s">
        <v>12</v>
      </c>
      <c r="M42" s="161" t="s">
        <v>12</v>
      </c>
      <c r="N42" s="161"/>
      <c r="O42" s="161"/>
      <c r="P42" s="161"/>
      <c r="Q42" s="161"/>
    </row>
    <row r="43" spans="2:17" ht="20.25" customHeight="1">
      <c r="B43" s="140"/>
      <c r="C43" s="140"/>
      <c r="D43" s="162" t="s">
        <v>129</v>
      </c>
      <c r="E43" s="162"/>
      <c r="F43" s="159" t="s">
        <v>130</v>
      </c>
      <c r="G43" s="159"/>
      <c r="H43" s="159"/>
      <c r="I43" s="161" t="s">
        <v>426</v>
      </c>
      <c r="J43" s="161"/>
      <c r="K43" s="141" t="s">
        <v>12</v>
      </c>
      <c r="L43" s="141" t="s">
        <v>424</v>
      </c>
      <c r="M43" s="161" t="s">
        <v>427</v>
      </c>
      <c r="N43" s="161"/>
      <c r="O43" s="161"/>
      <c r="P43" s="161"/>
      <c r="Q43" s="161"/>
    </row>
    <row r="44" spans="2:17" ht="19.5" customHeight="1">
      <c r="B44" s="139" t="s">
        <v>428</v>
      </c>
      <c r="C44" s="140"/>
      <c r="D44" s="158"/>
      <c r="E44" s="158"/>
      <c r="F44" s="159" t="s">
        <v>429</v>
      </c>
      <c r="G44" s="159"/>
      <c r="H44" s="159"/>
      <c r="I44" s="161" t="s">
        <v>430</v>
      </c>
      <c r="J44" s="161"/>
      <c r="K44" s="141" t="s">
        <v>12</v>
      </c>
      <c r="L44" s="141" t="s">
        <v>431</v>
      </c>
      <c r="M44" s="161" t="s">
        <v>432</v>
      </c>
      <c r="N44" s="161"/>
      <c r="O44" s="161"/>
      <c r="P44" s="161"/>
      <c r="Q44" s="161"/>
    </row>
    <row r="45" spans="2:17" ht="29.25" customHeight="1">
      <c r="B45" s="8"/>
      <c r="C45" s="140"/>
      <c r="D45" s="158"/>
      <c r="E45" s="158"/>
      <c r="F45" s="159" t="s">
        <v>11</v>
      </c>
      <c r="G45" s="159"/>
      <c r="H45" s="159"/>
      <c r="I45" s="161" t="s">
        <v>12</v>
      </c>
      <c r="J45" s="161"/>
      <c r="K45" s="141" t="s">
        <v>12</v>
      </c>
      <c r="L45" s="141" t="s">
        <v>12</v>
      </c>
      <c r="M45" s="161" t="s">
        <v>12</v>
      </c>
      <c r="N45" s="161"/>
      <c r="O45" s="161"/>
      <c r="P45" s="161"/>
      <c r="Q45" s="161"/>
    </row>
    <row r="46" spans="2:17" ht="19.5" customHeight="1">
      <c r="B46" s="140"/>
      <c r="C46" s="139" t="s">
        <v>433</v>
      </c>
      <c r="D46" s="158"/>
      <c r="E46" s="158"/>
      <c r="F46" s="159" t="s">
        <v>434</v>
      </c>
      <c r="G46" s="159"/>
      <c r="H46" s="159"/>
      <c r="I46" s="161" t="s">
        <v>435</v>
      </c>
      <c r="J46" s="161"/>
      <c r="K46" s="141" t="s">
        <v>12</v>
      </c>
      <c r="L46" s="141" t="s">
        <v>431</v>
      </c>
      <c r="M46" s="161" t="s">
        <v>436</v>
      </c>
      <c r="N46" s="161"/>
      <c r="O46" s="161"/>
      <c r="P46" s="161"/>
      <c r="Q46" s="161"/>
    </row>
    <row r="47" spans="2:17" ht="29.25" customHeight="1">
      <c r="B47" s="140"/>
      <c r="C47" s="8"/>
      <c r="D47" s="158"/>
      <c r="E47" s="158"/>
      <c r="F47" s="159" t="s">
        <v>11</v>
      </c>
      <c r="G47" s="159"/>
      <c r="H47" s="159"/>
      <c r="I47" s="161" t="s">
        <v>12</v>
      </c>
      <c r="J47" s="161"/>
      <c r="K47" s="141" t="s">
        <v>12</v>
      </c>
      <c r="L47" s="141" t="s">
        <v>12</v>
      </c>
      <c r="M47" s="161" t="s">
        <v>12</v>
      </c>
      <c r="N47" s="161"/>
      <c r="O47" s="161"/>
      <c r="P47" s="161"/>
      <c r="Q47" s="161"/>
    </row>
    <row r="48" spans="2:17" ht="20.25" customHeight="1">
      <c r="B48" s="140"/>
      <c r="C48" s="140"/>
      <c r="D48" s="162" t="s">
        <v>129</v>
      </c>
      <c r="E48" s="162"/>
      <c r="F48" s="159" t="s">
        <v>130</v>
      </c>
      <c r="G48" s="159"/>
      <c r="H48" s="159"/>
      <c r="I48" s="161" t="s">
        <v>437</v>
      </c>
      <c r="J48" s="161"/>
      <c r="K48" s="141" t="s">
        <v>12</v>
      </c>
      <c r="L48" s="141" t="s">
        <v>431</v>
      </c>
      <c r="M48" s="161" t="s">
        <v>438</v>
      </c>
      <c r="N48" s="161"/>
      <c r="O48" s="161"/>
      <c r="P48" s="161"/>
      <c r="Q48" s="161"/>
    </row>
    <row r="49" spans="2:17" ht="18.75" customHeight="1">
      <c r="B49" s="139" t="s">
        <v>345</v>
      </c>
      <c r="C49" s="140"/>
      <c r="D49" s="158"/>
      <c r="E49" s="158"/>
      <c r="F49" s="159" t="s">
        <v>346</v>
      </c>
      <c r="G49" s="159"/>
      <c r="H49" s="159"/>
      <c r="I49" s="161" t="s">
        <v>439</v>
      </c>
      <c r="J49" s="161"/>
      <c r="K49" s="141" t="s">
        <v>12</v>
      </c>
      <c r="L49" s="141" t="s">
        <v>440</v>
      </c>
      <c r="M49" s="161" t="s">
        <v>441</v>
      </c>
      <c r="N49" s="161"/>
      <c r="O49" s="161"/>
      <c r="P49" s="161"/>
      <c r="Q49" s="161"/>
    </row>
    <row r="50" spans="2:17" ht="28.5" customHeight="1">
      <c r="B50" s="8"/>
      <c r="C50" s="140"/>
      <c r="D50" s="158"/>
      <c r="E50" s="158"/>
      <c r="F50" s="159" t="s">
        <v>11</v>
      </c>
      <c r="G50" s="159"/>
      <c r="H50" s="159"/>
      <c r="I50" s="161" t="s">
        <v>12</v>
      </c>
      <c r="J50" s="161"/>
      <c r="K50" s="141" t="s">
        <v>12</v>
      </c>
      <c r="L50" s="141" t="s">
        <v>12</v>
      </c>
      <c r="M50" s="161" t="s">
        <v>12</v>
      </c>
      <c r="N50" s="161"/>
      <c r="O50" s="161"/>
      <c r="P50" s="161"/>
      <c r="Q50" s="161"/>
    </row>
    <row r="51" spans="2:17" ht="21.75" customHeight="1">
      <c r="B51" s="140"/>
      <c r="C51" s="139" t="s">
        <v>442</v>
      </c>
      <c r="D51" s="158"/>
      <c r="E51" s="158"/>
      <c r="F51" s="159" t="s">
        <v>443</v>
      </c>
      <c r="G51" s="159"/>
      <c r="H51" s="159"/>
      <c r="I51" s="161" t="s">
        <v>444</v>
      </c>
      <c r="J51" s="161"/>
      <c r="K51" s="141" t="s">
        <v>12</v>
      </c>
      <c r="L51" s="141" t="s">
        <v>440</v>
      </c>
      <c r="M51" s="161" t="s">
        <v>445</v>
      </c>
      <c r="N51" s="161"/>
      <c r="O51" s="161"/>
      <c r="P51" s="161"/>
      <c r="Q51" s="161"/>
    </row>
    <row r="52" spans="2:17" ht="28.5" customHeight="1">
      <c r="B52" s="140"/>
      <c r="C52" s="8"/>
      <c r="D52" s="158"/>
      <c r="E52" s="158"/>
      <c r="F52" s="159" t="s">
        <v>11</v>
      </c>
      <c r="G52" s="159"/>
      <c r="H52" s="159"/>
      <c r="I52" s="161" t="s">
        <v>12</v>
      </c>
      <c r="J52" s="161"/>
      <c r="K52" s="141" t="s">
        <v>12</v>
      </c>
      <c r="L52" s="141" t="s">
        <v>12</v>
      </c>
      <c r="M52" s="161" t="s">
        <v>12</v>
      </c>
      <c r="N52" s="161"/>
      <c r="O52" s="161"/>
      <c r="P52" s="161"/>
      <c r="Q52" s="161"/>
    </row>
    <row r="53" spans="2:17" ht="26.25" customHeight="1">
      <c r="B53" s="140"/>
      <c r="C53" s="140"/>
      <c r="D53" s="162" t="s">
        <v>333</v>
      </c>
      <c r="E53" s="162"/>
      <c r="F53" s="159" t="s">
        <v>334</v>
      </c>
      <c r="G53" s="159"/>
      <c r="H53" s="159"/>
      <c r="I53" s="161" t="s">
        <v>12</v>
      </c>
      <c r="J53" s="161"/>
      <c r="K53" s="141" t="s">
        <v>12</v>
      </c>
      <c r="L53" s="141" t="s">
        <v>446</v>
      </c>
      <c r="M53" s="161" t="s">
        <v>446</v>
      </c>
      <c r="N53" s="161"/>
      <c r="O53" s="161"/>
      <c r="P53" s="161"/>
      <c r="Q53" s="161"/>
    </row>
    <row r="54" spans="2:17" ht="38.25" customHeight="1">
      <c r="B54" s="140"/>
      <c r="C54" s="140"/>
      <c r="D54" s="162" t="s">
        <v>306</v>
      </c>
      <c r="E54" s="162"/>
      <c r="F54" s="159" t="s">
        <v>447</v>
      </c>
      <c r="G54" s="159"/>
      <c r="H54" s="159"/>
      <c r="I54" s="161" t="s">
        <v>448</v>
      </c>
      <c r="J54" s="161"/>
      <c r="K54" s="141" t="s">
        <v>12</v>
      </c>
      <c r="L54" s="141" t="s">
        <v>449</v>
      </c>
      <c r="M54" s="161" t="s">
        <v>450</v>
      </c>
      <c r="N54" s="161"/>
      <c r="O54" s="161"/>
      <c r="P54" s="161"/>
      <c r="Q54" s="161"/>
    </row>
    <row r="55" spans="2:17" ht="20.25" customHeight="1">
      <c r="B55" s="139" t="s">
        <v>379</v>
      </c>
      <c r="C55" s="140"/>
      <c r="D55" s="158"/>
      <c r="E55" s="158"/>
      <c r="F55" s="159" t="s">
        <v>380</v>
      </c>
      <c r="G55" s="159"/>
      <c r="H55" s="159"/>
      <c r="I55" s="161" t="s">
        <v>12</v>
      </c>
      <c r="J55" s="161"/>
      <c r="K55" s="141" t="s">
        <v>12</v>
      </c>
      <c r="L55" s="141" t="s">
        <v>451</v>
      </c>
      <c r="M55" s="161" t="s">
        <v>451</v>
      </c>
      <c r="N55" s="161"/>
      <c r="O55" s="161"/>
      <c r="P55" s="161"/>
      <c r="Q55" s="161"/>
    </row>
    <row r="56" spans="2:17" ht="28.5" customHeight="1">
      <c r="B56" s="8"/>
      <c r="C56" s="140"/>
      <c r="D56" s="158"/>
      <c r="E56" s="158"/>
      <c r="F56" s="159" t="s">
        <v>11</v>
      </c>
      <c r="G56" s="159"/>
      <c r="H56" s="159"/>
      <c r="I56" s="161" t="s">
        <v>12</v>
      </c>
      <c r="J56" s="161"/>
      <c r="K56" s="141" t="s">
        <v>12</v>
      </c>
      <c r="L56" s="141" t="s">
        <v>12</v>
      </c>
      <c r="M56" s="161" t="s">
        <v>12</v>
      </c>
      <c r="N56" s="161"/>
      <c r="O56" s="161"/>
      <c r="P56" s="161"/>
      <c r="Q56" s="161"/>
    </row>
    <row r="57" spans="2:17" ht="18.75" customHeight="1">
      <c r="B57" s="140"/>
      <c r="C57" s="139" t="s">
        <v>452</v>
      </c>
      <c r="D57" s="158"/>
      <c r="E57" s="158"/>
      <c r="F57" s="159" t="s">
        <v>14</v>
      </c>
      <c r="G57" s="159"/>
      <c r="H57" s="159"/>
      <c r="I57" s="161" t="s">
        <v>12</v>
      </c>
      <c r="J57" s="161"/>
      <c r="K57" s="141" t="s">
        <v>12</v>
      </c>
      <c r="L57" s="141" t="s">
        <v>451</v>
      </c>
      <c r="M57" s="161" t="s">
        <v>451</v>
      </c>
      <c r="N57" s="161"/>
      <c r="O57" s="161"/>
      <c r="P57" s="161"/>
      <c r="Q57" s="161"/>
    </row>
    <row r="58" spans="2:17" ht="29.25" customHeight="1">
      <c r="B58" s="140"/>
      <c r="C58" s="8"/>
      <c r="D58" s="158"/>
      <c r="E58" s="158"/>
      <c r="F58" s="159" t="s">
        <v>11</v>
      </c>
      <c r="G58" s="159"/>
      <c r="H58" s="159"/>
      <c r="I58" s="161" t="s">
        <v>12</v>
      </c>
      <c r="J58" s="161"/>
      <c r="K58" s="141" t="s">
        <v>12</v>
      </c>
      <c r="L58" s="141" t="s">
        <v>12</v>
      </c>
      <c r="M58" s="161" t="s">
        <v>12</v>
      </c>
      <c r="N58" s="161"/>
      <c r="O58" s="161"/>
      <c r="P58" s="161"/>
      <c r="Q58" s="161"/>
    </row>
    <row r="59" spans="2:17" ht="27.75" customHeight="1">
      <c r="B59" s="140"/>
      <c r="C59" s="140"/>
      <c r="D59" s="162" t="s">
        <v>453</v>
      </c>
      <c r="E59" s="162"/>
      <c r="F59" s="159" t="s">
        <v>454</v>
      </c>
      <c r="G59" s="159"/>
      <c r="H59" s="159"/>
      <c r="I59" s="161" t="s">
        <v>12</v>
      </c>
      <c r="J59" s="161"/>
      <c r="K59" s="141" t="s">
        <v>12</v>
      </c>
      <c r="L59" s="141" t="s">
        <v>451</v>
      </c>
      <c r="M59" s="161" t="s">
        <v>451</v>
      </c>
      <c r="N59" s="161"/>
      <c r="O59" s="161"/>
      <c r="P59" s="161"/>
      <c r="Q59" s="161"/>
    </row>
    <row r="60" spans="2:17" ht="19.5" customHeight="1">
      <c r="B60" s="280" t="s">
        <v>10</v>
      </c>
      <c r="C60" s="280"/>
      <c r="D60" s="280"/>
      <c r="E60" s="280"/>
      <c r="F60" s="280"/>
      <c r="G60" s="280"/>
      <c r="H60" s="281" t="s">
        <v>15</v>
      </c>
      <c r="I60" s="278" t="s">
        <v>455</v>
      </c>
      <c r="J60" s="278"/>
      <c r="K60" s="279" t="s">
        <v>12</v>
      </c>
      <c r="L60" s="279" t="s">
        <v>498</v>
      </c>
      <c r="M60" s="278" t="s">
        <v>499</v>
      </c>
      <c r="N60" s="278"/>
      <c r="O60" s="278"/>
      <c r="P60" s="278"/>
      <c r="Q60" s="278"/>
    </row>
    <row r="61" spans="2:17" ht="27.75" customHeight="1">
      <c r="B61" s="157"/>
      <c r="C61" s="157"/>
      <c r="D61" s="157"/>
      <c r="E61" s="157"/>
      <c r="F61" s="160" t="s">
        <v>11</v>
      </c>
      <c r="G61" s="160"/>
      <c r="H61" s="160"/>
      <c r="I61" s="153" t="s">
        <v>347</v>
      </c>
      <c r="J61" s="153"/>
      <c r="K61" s="144" t="s">
        <v>12</v>
      </c>
      <c r="L61" s="144" t="s">
        <v>456</v>
      </c>
      <c r="M61" s="153" t="s">
        <v>457</v>
      </c>
      <c r="N61" s="153"/>
      <c r="O61" s="153"/>
      <c r="P61" s="153"/>
      <c r="Q61" s="153"/>
    </row>
    <row r="62" spans="2:17" ht="21" customHeight="1">
      <c r="B62" s="154" t="s">
        <v>16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</row>
    <row r="63" spans="2:17" ht="22.5" customHeight="1">
      <c r="B63" s="139" t="s">
        <v>428</v>
      </c>
      <c r="C63" s="140"/>
      <c r="D63" s="158"/>
      <c r="E63" s="158"/>
      <c r="F63" s="159" t="s">
        <v>429</v>
      </c>
      <c r="G63" s="159"/>
      <c r="H63" s="159"/>
      <c r="I63" s="161" t="s">
        <v>458</v>
      </c>
      <c r="J63" s="161"/>
      <c r="K63" s="141" t="s">
        <v>459</v>
      </c>
      <c r="L63" s="141" t="s">
        <v>12</v>
      </c>
      <c r="M63" s="161" t="s">
        <v>460</v>
      </c>
      <c r="N63" s="161"/>
      <c r="O63" s="161"/>
      <c r="P63" s="161"/>
      <c r="Q63" s="161"/>
    </row>
    <row r="64" spans="2:17" ht="27.75" customHeight="1">
      <c r="B64" s="8"/>
      <c r="C64" s="140"/>
      <c r="D64" s="158"/>
      <c r="E64" s="158"/>
      <c r="F64" s="159" t="s">
        <v>11</v>
      </c>
      <c r="G64" s="159"/>
      <c r="H64" s="159"/>
      <c r="I64" s="161" t="s">
        <v>12</v>
      </c>
      <c r="J64" s="161"/>
      <c r="K64" s="141" t="s">
        <v>12</v>
      </c>
      <c r="L64" s="141" t="s">
        <v>12</v>
      </c>
      <c r="M64" s="161" t="s">
        <v>12</v>
      </c>
      <c r="N64" s="161"/>
      <c r="O64" s="161"/>
      <c r="P64" s="161"/>
      <c r="Q64" s="161"/>
    </row>
    <row r="65" spans="2:17" ht="21" customHeight="1">
      <c r="B65" s="140"/>
      <c r="C65" s="139" t="s">
        <v>433</v>
      </c>
      <c r="D65" s="158"/>
      <c r="E65" s="158"/>
      <c r="F65" s="159" t="s">
        <v>434</v>
      </c>
      <c r="G65" s="159"/>
      <c r="H65" s="159"/>
      <c r="I65" s="161" t="s">
        <v>458</v>
      </c>
      <c r="J65" s="161"/>
      <c r="K65" s="141" t="s">
        <v>459</v>
      </c>
      <c r="L65" s="141" t="s">
        <v>12</v>
      </c>
      <c r="M65" s="161" t="s">
        <v>460</v>
      </c>
      <c r="N65" s="161"/>
      <c r="O65" s="161"/>
      <c r="P65" s="161"/>
      <c r="Q65" s="161"/>
    </row>
    <row r="66" spans="2:17" ht="29.25" customHeight="1">
      <c r="B66" s="140"/>
      <c r="C66" s="8"/>
      <c r="D66" s="158"/>
      <c r="E66" s="158"/>
      <c r="F66" s="159" t="s">
        <v>11</v>
      </c>
      <c r="G66" s="159"/>
      <c r="H66" s="159"/>
      <c r="I66" s="161" t="s">
        <v>12</v>
      </c>
      <c r="J66" s="161"/>
      <c r="K66" s="141" t="s">
        <v>12</v>
      </c>
      <c r="L66" s="141" t="s">
        <v>12</v>
      </c>
      <c r="M66" s="161" t="s">
        <v>12</v>
      </c>
      <c r="N66" s="161"/>
      <c r="O66" s="161"/>
      <c r="P66" s="161"/>
      <c r="Q66" s="161"/>
    </row>
    <row r="67" spans="2:17" ht="49.5" customHeight="1">
      <c r="B67" s="140"/>
      <c r="C67" s="140"/>
      <c r="D67" s="162" t="s">
        <v>461</v>
      </c>
      <c r="E67" s="162"/>
      <c r="F67" s="159" t="s">
        <v>462</v>
      </c>
      <c r="G67" s="159"/>
      <c r="H67" s="159"/>
      <c r="I67" s="161" t="s">
        <v>463</v>
      </c>
      <c r="J67" s="161"/>
      <c r="K67" s="141" t="s">
        <v>459</v>
      </c>
      <c r="L67" s="141" t="s">
        <v>12</v>
      </c>
      <c r="M67" s="161" t="s">
        <v>464</v>
      </c>
      <c r="N67" s="161"/>
      <c r="O67" s="161"/>
      <c r="P67" s="161"/>
      <c r="Q67" s="161"/>
    </row>
    <row r="68" spans="2:17" ht="21" customHeight="1">
      <c r="B68" s="168" t="s">
        <v>16</v>
      </c>
      <c r="C68" s="168"/>
      <c r="D68" s="168"/>
      <c r="E68" s="168"/>
      <c r="F68" s="168"/>
      <c r="G68" s="168"/>
      <c r="H68" s="142" t="s">
        <v>15</v>
      </c>
      <c r="I68" s="167" t="s">
        <v>465</v>
      </c>
      <c r="J68" s="167"/>
      <c r="K68" s="143" t="s">
        <v>459</v>
      </c>
      <c r="L68" s="143" t="s">
        <v>12</v>
      </c>
      <c r="M68" s="167" t="s">
        <v>466</v>
      </c>
      <c r="N68" s="167"/>
      <c r="O68" s="167"/>
      <c r="P68" s="167"/>
      <c r="Q68" s="167"/>
    </row>
    <row r="69" spans="2:17" ht="28.5" customHeight="1">
      <c r="B69" s="157"/>
      <c r="C69" s="157"/>
      <c r="D69" s="157"/>
      <c r="E69" s="157"/>
      <c r="F69" s="160" t="s">
        <v>11</v>
      </c>
      <c r="G69" s="160"/>
      <c r="H69" s="160"/>
      <c r="I69" s="153" t="s">
        <v>99</v>
      </c>
      <c r="J69" s="153"/>
      <c r="K69" s="144" t="s">
        <v>12</v>
      </c>
      <c r="L69" s="144" t="s">
        <v>12</v>
      </c>
      <c r="M69" s="153" t="s">
        <v>99</v>
      </c>
      <c r="N69" s="153"/>
      <c r="O69" s="153"/>
      <c r="P69" s="153"/>
      <c r="Q69" s="153"/>
    </row>
    <row r="70" spans="2:17" ht="21" customHeight="1">
      <c r="B70" s="277" t="s">
        <v>17</v>
      </c>
      <c r="C70" s="277"/>
      <c r="D70" s="277"/>
      <c r="E70" s="277"/>
      <c r="F70" s="277"/>
      <c r="G70" s="277"/>
      <c r="H70" s="277"/>
      <c r="I70" s="278" t="s">
        <v>467</v>
      </c>
      <c r="J70" s="278"/>
      <c r="K70" s="279" t="s">
        <v>459</v>
      </c>
      <c r="L70" s="279" t="s">
        <v>498</v>
      </c>
      <c r="M70" s="278" t="s">
        <v>500</v>
      </c>
      <c r="N70" s="278"/>
      <c r="O70" s="278"/>
      <c r="P70" s="278"/>
      <c r="Q70" s="278"/>
    </row>
    <row r="71" spans="2:17" ht="35.25" customHeight="1">
      <c r="B71" s="154"/>
      <c r="C71" s="154"/>
      <c r="D71" s="154"/>
      <c r="E71" s="154"/>
      <c r="F71" s="155" t="s">
        <v>11</v>
      </c>
      <c r="G71" s="155"/>
      <c r="H71" s="155"/>
      <c r="I71" s="156" t="s">
        <v>352</v>
      </c>
      <c r="J71" s="156"/>
      <c r="K71" s="145" t="s">
        <v>12</v>
      </c>
      <c r="L71" s="145" t="s">
        <v>456</v>
      </c>
      <c r="M71" s="156" t="s">
        <v>468</v>
      </c>
      <c r="N71" s="156"/>
      <c r="O71" s="156"/>
      <c r="P71" s="156"/>
      <c r="Q71" s="156"/>
    </row>
    <row r="72" spans="2:17" ht="24" customHeight="1">
      <c r="B72" s="151" t="s">
        <v>56</v>
      </c>
      <c r="C72" s="151"/>
      <c r="D72" s="151"/>
      <c r="E72" s="151"/>
      <c r="F72" s="151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</row>
  </sheetData>
  <sheetProtection/>
  <mergeCells count="264">
    <mergeCell ref="B69:E69"/>
    <mergeCell ref="F69:H69"/>
    <mergeCell ref="I69:J69"/>
    <mergeCell ref="I67:J67"/>
    <mergeCell ref="M67:Q67"/>
    <mergeCell ref="D67:E67"/>
    <mergeCell ref="F67:H67"/>
    <mergeCell ref="I68:J68"/>
    <mergeCell ref="M68:Q68"/>
    <mergeCell ref="B68:G68"/>
    <mergeCell ref="F64:H64"/>
    <mergeCell ref="I64:J64"/>
    <mergeCell ref="M64:Q64"/>
    <mergeCell ref="I65:J65"/>
    <mergeCell ref="M65:Q65"/>
    <mergeCell ref="F66:H66"/>
    <mergeCell ref="I66:J66"/>
    <mergeCell ref="M66:Q66"/>
    <mergeCell ref="M59:Q59"/>
    <mergeCell ref="D63:E63"/>
    <mergeCell ref="F63:H63"/>
    <mergeCell ref="I63:J63"/>
    <mergeCell ref="M63:Q63"/>
    <mergeCell ref="I60:J60"/>
    <mergeCell ref="M60:Q60"/>
    <mergeCell ref="D45:E45"/>
    <mergeCell ref="F45:H45"/>
    <mergeCell ref="I45:J45"/>
    <mergeCell ref="I44:J44"/>
    <mergeCell ref="F44:H44"/>
    <mergeCell ref="D59:E59"/>
    <mergeCell ref="F59:H59"/>
    <mergeCell ref="I59:J59"/>
    <mergeCell ref="F55:H55"/>
    <mergeCell ref="I55:J55"/>
    <mergeCell ref="M55:Q55"/>
    <mergeCell ref="D55:E55"/>
    <mergeCell ref="D56:E56"/>
    <mergeCell ref="F56:H56"/>
    <mergeCell ref="I56:J56"/>
    <mergeCell ref="M56:Q56"/>
    <mergeCell ref="F53:H53"/>
    <mergeCell ref="I53:J53"/>
    <mergeCell ref="M53:Q53"/>
    <mergeCell ref="I54:J54"/>
    <mergeCell ref="M54:Q54"/>
    <mergeCell ref="D53:E53"/>
    <mergeCell ref="D54:E54"/>
    <mergeCell ref="F54:H54"/>
    <mergeCell ref="D51:E51"/>
    <mergeCell ref="F51:H51"/>
    <mergeCell ref="I51:J51"/>
    <mergeCell ref="M51:Q51"/>
    <mergeCell ref="I52:J52"/>
    <mergeCell ref="M52:Q52"/>
    <mergeCell ref="D52:E52"/>
    <mergeCell ref="F52:H52"/>
    <mergeCell ref="D49:E49"/>
    <mergeCell ref="F49:H49"/>
    <mergeCell ref="I49:J49"/>
    <mergeCell ref="M49:Q49"/>
    <mergeCell ref="D50:E50"/>
    <mergeCell ref="F50:H50"/>
    <mergeCell ref="I50:J50"/>
    <mergeCell ref="M50:Q50"/>
    <mergeCell ref="D47:E47"/>
    <mergeCell ref="F47:H47"/>
    <mergeCell ref="I47:J47"/>
    <mergeCell ref="M47:Q47"/>
    <mergeCell ref="D48:E48"/>
    <mergeCell ref="F48:H48"/>
    <mergeCell ref="I48:J48"/>
    <mergeCell ref="M48:Q48"/>
    <mergeCell ref="D42:E42"/>
    <mergeCell ref="M44:Q44"/>
    <mergeCell ref="D46:E46"/>
    <mergeCell ref="F46:H46"/>
    <mergeCell ref="I46:J46"/>
    <mergeCell ref="M46:Q46"/>
    <mergeCell ref="M45:Q45"/>
    <mergeCell ref="D43:E43"/>
    <mergeCell ref="F43:H43"/>
    <mergeCell ref="D44:E44"/>
    <mergeCell ref="D39:E39"/>
    <mergeCell ref="D40:E40"/>
    <mergeCell ref="I43:J43"/>
    <mergeCell ref="M43:Q43"/>
    <mergeCell ref="F40:H40"/>
    <mergeCell ref="I40:J40"/>
    <mergeCell ref="M40:Q40"/>
    <mergeCell ref="D41:E41"/>
    <mergeCell ref="F41:H41"/>
    <mergeCell ref="I41:J41"/>
    <mergeCell ref="D37:E37"/>
    <mergeCell ref="F37:H37"/>
    <mergeCell ref="I37:J37"/>
    <mergeCell ref="M37:Q37"/>
    <mergeCell ref="D38:E38"/>
    <mergeCell ref="F38:H38"/>
    <mergeCell ref="D35:E35"/>
    <mergeCell ref="F35:H35"/>
    <mergeCell ref="I35:J35"/>
    <mergeCell ref="M35:Q35"/>
    <mergeCell ref="D36:E36"/>
    <mergeCell ref="F36:H36"/>
    <mergeCell ref="I36:J36"/>
    <mergeCell ref="M36:Q36"/>
    <mergeCell ref="D33:E33"/>
    <mergeCell ref="F33:H33"/>
    <mergeCell ref="I33:J33"/>
    <mergeCell ref="M33:Q33"/>
    <mergeCell ref="D34:E34"/>
    <mergeCell ref="F34:H34"/>
    <mergeCell ref="I34:J34"/>
    <mergeCell ref="M34:Q34"/>
    <mergeCell ref="D31:E31"/>
    <mergeCell ref="F31:H31"/>
    <mergeCell ref="I31:J31"/>
    <mergeCell ref="M31:Q31"/>
    <mergeCell ref="D32:E32"/>
    <mergeCell ref="F32:H32"/>
    <mergeCell ref="I32:J32"/>
    <mergeCell ref="M32:Q32"/>
    <mergeCell ref="D29:E29"/>
    <mergeCell ref="F29:H29"/>
    <mergeCell ref="I29:J29"/>
    <mergeCell ref="M29:Q29"/>
    <mergeCell ref="D30:E30"/>
    <mergeCell ref="F30:H30"/>
    <mergeCell ref="I30:J30"/>
    <mergeCell ref="M30:Q30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5:E25"/>
    <mergeCell ref="F23:H23"/>
    <mergeCell ref="F25:H25"/>
    <mergeCell ref="D26:E26"/>
    <mergeCell ref="F26:H26"/>
    <mergeCell ref="I26:J26"/>
    <mergeCell ref="I21:J21"/>
    <mergeCell ref="D22:E22"/>
    <mergeCell ref="F22:H22"/>
    <mergeCell ref="D23:E23"/>
    <mergeCell ref="D24:E24"/>
    <mergeCell ref="F24:H24"/>
    <mergeCell ref="F13:H13"/>
    <mergeCell ref="I10:J10"/>
    <mergeCell ref="M10:Q10"/>
    <mergeCell ref="F10:H10"/>
    <mergeCell ref="M14:Q14"/>
    <mergeCell ref="D19:E19"/>
    <mergeCell ref="F19:H19"/>
    <mergeCell ref="M23:Q23"/>
    <mergeCell ref="M19:Q19"/>
    <mergeCell ref="I19:J19"/>
    <mergeCell ref="I12:J12"/>
    <mergeCell ref="F12:H12"/>
    <mergeCell ref="M11:Q11"/>
    <mergeCell ref="F17:H17"/>
    <mergeCell ref="I17:J17"/>
    <mergeCell ref="F11:H11"/>
    <mergeCell ref="I13:J13"/>
    <mergeCell ref="M6:Q6"/>
    <mergeCell ref="D8:E8"/>
    <mergeCell ref="F8:H8"/>
    <mergeCell ref="M13:Q13"/>
    <mergeCell ref="F14:H14"/>
    <mergeCell ref="D13:E13"/>
    <mergeCell ref="D10:E10"/>
    <mergeCell ref="D12:E12"/>
    <mergeCell ref="M8:Q8"/>
    <mergeCell ref="F9:H9"/>
    <mergeCell ref="M24:Q24"/>
    <mergeCell ref="D11:E11"/>
    <mergeCell ref="K1:P1"/>
    <mergeCell ref="A2:P2"/>
    <mergeCell ref="I8:J8"/>
    <mergeCell ref="D5:E5"/>
    <mergeCell ref="M5:Q5"/>
    <mergeCell ref="I9:J9"/>
    <mergeCell ref="I24:J24"/>
    <mergeCell ref="D9:E9"/>
    <mergeCell ref="O3:P3"/>
    <mergeCell ref="B7:Q7"/>
    <mergeCell ref="M9:Q9"/>
    <mergeCell ref="F5:H5"/>
    <mergeCell ref="M12:Q12"/>
    <mergeCell ref="I11:J11"/>
    <mergeCell ref="I5:J5"/>
    <mergeCell ref="I6:J6"/>
    <mergeCell ref="F6:H6"/>
    <mergeCell ref="D6:E6"/>
    <mergeCell ref="M17:Q17"/>
    <mergeCell ref="D18:E18"/>
    <mergeCell ref="D15:E15"/>
    <mergeCell ref="F15:H15"/>
    <mergeCell ref="I16:J16"/>
    <mergeCell ref="D17:E17"/>
    <mergeCell ref="M16:Q16"/>
    <mergeCell ref="I20:J20"/>
    <mergeCell ref="I22:J22"/>
    <mergeCell ref="I25:J25"/>
    <mergeCell ref="D16:E16"/>
    <mergeCell ref="F16:H16"/>
    <mergeCell ref="D14:E14"/>
    <mergeCell ref="I14:J14"/>
    <mergeCell ref="D20:E20"/>
    <mergeCell ref="D21:E21"/>
    <mergeCell ref="F21:H21"/>
    <mergeCell ref="I38:J38"/>
    <mergeCell ref="M38:Q38"/>
    <mergeCell ref="F39:H39"/>
    <mergeCell ref="F42:H42"/>
    <mergeCell ref="I42:J42"/>
    <mergeCell ref="F18:H18"/>
    <mergeCell ref="I18:J18"/>
    <mergeCell ref="I23:J23"/>
    <mergeCell ref="M20:Q20"/>
    <mergeCell ref="F20:H20"/>
    <mergeCell ref="M15:Q15"/>
    <mergeCell ref="M42:Q42"/>
    <mergeCell ref="M18:Q18"/>
    <mergeCell ref="I15:J15"/>
    <mergeCell ref="I39:J39"/>
    <mergeCell ref="M39:Q39"/>
    <mergeCell ref="M22:Q22"/>
    <mergeCell ref="M21:Q21"/>
    <mergeCell ref="M25:Q25"/>
    <mergeCell ref="M41:Q41"/>
    <mergeCell ref="I57:J57"/>
    <mergeCell ref="M57:Q57"/>
    <mergeCell ref="F58:H58"/>
    <mergeCell ref="I58:J58"/>
    <mergeCell ref="M58:Q58"/>
    <mergeCell ref="D57:E57"/>
    <mergeCell ref="F57:H57"/>
    <mergeCell ref="D58:E58"/>
    <mergeCell ref="B60:G60"/>
    <mergeCell ref="B61:E61"/>
    <mergeCell ref="B62:Q62"/>
    <mergeCell ref="D65:E65"/>
    <mergeCell ref="F65:H65"/>
    <mergeCell ref="D66:E66"/>
    <mergeCell ref="F61:H61"/>
    <mergeCell ref="I61:J61"/>
    <mergeCell ref="M61:Q61"/>
    <mergeCell ref="D64:E64"/>
    <mergeCell ref="B72:F72"/>
    <mergeCell ref="G72:Q72"/>
    <mergeCell ref="M69:Q69"/>
    <mergeCell ref="B70:H70"/>
    <mergeCell ref="I70:J70"/>
    <mergeCell ref="M70:Q70"/>
    <mergeCell ref="B71:E71"/>
    <mergeCell ref="F71:H71"/>
    <mergeCell ref="I71:J71"/>
    <mergeCell ref="M71:Q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69"/>
  <sheetViews>
    <sheetView showGridLines="0" zoomScalePageLayoutView="0" workbookViewId="0" topLeftCell="A1">
      <selection activeCell="AB3" sqref="AB3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75" t="s">
        <v>502</v>
      </c>
      <c r="O1" s="175"/>
      <c r="P1" s="175"/>
      <c r="Q1" s="175"/>
      <c r="R1" s="175"/>
      <c r="S1" s="175"/>
      <c r="T1" s="175"/>
      <c r="U1" s="7"/>
      <c r="V1" s="7"/>
      <c r="W1" s="6"/>
    </row>
    <row r="2" spans="1:23" ht="21.75" customHeight="1">
      <c r="A2" s="176" t="s">
        <v>120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6"/>
    </row>
    <row r="3" ht="7.5" customHeight="1"/>
    <row r="5" spans="1:23" ht="12.75" customHeight="1">
      <c r="A5" s="171" t="s">
        <v>1</v>
      </c>
      <c r="B5" s="171" t="s">
        <v>2</v>
      </c>
      <c r="C5" s="171" t="s">
        <v>100</v>
      </c>
      <c r="D5" s="171" t="s">
        <v>4</v>
      </c>
      <c r="E5" s="171"/>
      <c r="F5" s="171"/>
      <c r="G5" s="171"/>
      <c r="H5" s="171" t="s">
        <v>29</v>
      </c>
      <c r="I5" s="171" t="s">
        <v>101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 ht="12.75" customHeight="1">
      <c r="A6" s="171"/>
      <c r="B6" s="171"/>
      <c r="C6" s="171"/>
      <c r="D6" s="171"/>
      <c r="E6" s="171"/>
      <c r="F6" s="171"/>
      <c r="G6" s="171"/>
      <c r="H6" s="171"/>
      <c r="I6" s="171" t="s">
        <v>102</v>
      </c>
      <c r="J6" s="171" t="s">
        <v>25</v>
      </c>
      <c r="K6" s="171"/>
      <c r="L6" s="171"/>
      <c r="M6" s="171"/>
      <c r="N6" s="171"/>
      <c r="O6" s="171"/>
      <c r="P6" s="171"/>
      <c r="Q6" s="171"/>
      <c r="R6" s="171" t="s">
        <v>28</v>
      </c>
      <c r="S6" s="171" t="s">
        <v>25</v>
      </c>
      <c r="T6" s="171"/>
      <c r="U6" s="171"/>
      <c r="V6" s="171"/>
      <c r="W6" s="171"/>
    </row>
    <row r="7" spans="1:23" ht="12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 t="s">
        <v>103</v>
      </c>
      <c r="K7" s="171" t="s">
        <v>25</v>
      </c>
      <c r="L7" s="171"/>
      <c r="M7" s="171" t="s">
        <v>24</v>
      </c>
      <c r="N7" s="171" t="s">
        <v>23</v>
      </c>
      <c r="O7" s="171" t="s">
        <v>22</v>
      </c>
      <c r="P7" s="171" t="s">
        <v>104</v>
      </c>
      <c r="Q7" s="171" t="s">
        <v>105</v>
      </c>
      <c r="R7" s="171"/>
      <c r="S7" s="171" t="s">
        <v>27</v>
      </c>
      <c r="T7" s="171" t="s">
        <v>26</v>
      </c>
      <c r="U7" s="171"/>
      <c r="V7" s="171" t="s">
        <v>106</v>
      </c>
      <c r="W7" s="171" t="s">
        <v>107</v>
      </c>
    </row>
    <row r="8" spans="1:23" ht="61.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46" t="s">
        <v>20</v>
      </c>
      <c r="L8" s="146" t="s">
        <v>19</v>
      </c>
      <c r="M8" s="171"/>
      <c r="N8" s="171"/>
      <c r="O8" s="171"/>
      <c r="P8" s="171"/>
      <c r="Q8" s="171"/>
      <c r="R8" s="171"/>
      <c r="S8" s="171"/>
      <c r="T8" s="171" t="s">
        <v>21</v>
      </c>
      <c r="U8" s="171"/>
      <c r="V8" s="171"/>
      <c r="W8" s="171"/>
    </row>
    <row r="9" spans="1:23" ht="12.75">
      <c r="A9" s="147" t="s">
        <v>5</v>
      </c>
      <c r="B9" s="147" t="s">
        <v>6</v>
      </c>
      <c r="C9" s="147" t="s">
        <v>7</v>
      </c>
      <c r="D9" s="172" t="s">
        <v>8</v>
      </c>
      <c r="E9" s="172"/>
      <c r="F9" s="172"/>
      <c r="G9" s="172"/>
      <c r="H9" s="147" t="s">
        <v>9</v>
      </c>
      <c r="I9" s="147" t="s">
        <v>71</v>
      </c>
      <c r="J9" s="147" t="s">
        <v>72</v>
      </c>
      <c r="K9" s="147" t="s">
        <v>73</v>
      </c>
      <c r="L9" s="147" t="s">
        <v>108</v>
      </c>
      <c r="M9" s="147" t="s">
        <v>109</v>
      </c>
      <c r="N9" s="147" t="s">
        <v>110</v>
      </c>
      <c r="O9" s="147" t="s">
        <v>111</v>
      </c>
      <c r="P9" s="147" t="s">
        <v>112</v>
      </c>
      <c r="Q9" s="147" t="s">
        <v>113</v>
      </c>
      <c r="R9" s="147" t="s">
        <v>114</v>
      </c>
      <c r="S9" s="147" t="s">
        <v>115</v>
      </c>
      <c r="T9" s="172" t="s">
        <v>116</v>
      </c>
      <c r="U9" s="172"/>
      <c r="V9" s="147" t="s">
        <v>117</v>
      </c>
      <c r="W9" s="147" t="s">
        <v>118</v>
      </c>
    </row>
    <row r="10" spans="1:23" ht="12.75" customHeight="1">
      <c r="A10" s="171" t="s">
        <v>188</v>
      </c>
      <c r="B10" s="171" t="s">
        <v>119</v>
      </c>
      <c r="C10" s="171" t="s">
        <v>119</v>
      </c>
      <c r="D10" s="169" t="s">
        <v>331</v>
      </c>
      <c r="E10" s="169"/>
      <c r="F10" s="169" t="s">
        <v>63</v>
      </c>
      <c r="G10" s="169"/>
      <c r="H10" s="136">
        <v>51450</v>
      </c>
      <c r="I10" s="136">
        <v>51450</v>
      </c>
      <c r="J10" s="136">
        <v>49450</v>
      </c>
      <c r="K10" s="136">
        <v>2000</v>
      </c>
      <c r="L10" s="136">
        <v>47450</v>
      </c>
      <c r="M10" s="136">
        <v>0</v>
      </c>
      <c r="N10" s="136">
        <v>2000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70">
        <v>0</v>
      </c>
      <c r="U10" s="170"/>
      <c r="V10" s="136">
        <v>0</v>
      </c>
      <c r="W10" s="136">
        <v>0</v>
      </c>
    </row>
    <row r="11" spans="1:23" ht="12.75" customHeight="1">
      <c r="A11" s="171"/>
      <c r="B11" s="171"/>
      <c r="C11" s="171"/>
      <c r="D11" s="169"/>
      <c r="E11" s="169"/>
      <c r="F11" s="169" t="s">
        <v>64</v>
      </c>
      <c r="G11" s="169"/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70">
        <v>0</v>
      </c>
      <c r="U11" s="170"/>
      <c r="V11" s="136">
        <v>0</v>
      </c>
      <c r="W11" s="136">
        <v>0</v>
      </c>
    </row>
    <row r="12" spans="1:23" ht="12.75" customHeight="1">
      <c r="A12" s="171"/>
      <c r="B12" s="171"/>
      <c r="C12" s="171"/>
      <c r="D12" s="169"/>
      <c r="E12" s="169"/>
      <c r="F12" s="169" t="s">
        <v>65</v>
      </c>
      <c r="G12" s="169"/>
      <c r="H12" s="136">
        <v>18180</v>
      </c>
      <c r="I12" s="136">
        <v>18180</v>
      </c>
      <c r="J12" s="136">
        <v>18180</v>
      </c>
      <c r="K12" s="136">
        <v>0</v>
      </c>
      <c r="L12" s="136">
        <v>18180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70">
        <v>0</v>
      </c>
      <c r="U12" s="170"/>
      <c r="V12" s="136">
        <v>0</v>
      </c>
      <c r="W12" s="136">
        <v>0</v>
      </c>
    </row>
    <row r="13" spans="1:23" ht="12.75" customHeight="1">
      <c r="A13" s="171"/>
      <c r="B13" s="171"/>
      <c r="C13" s="171"/>
      <c r="D13" s="169"/>
      <c r="E13" s="169"/>
      <c r="F13" s="169" t="s">
        <v>66</v>
      </c>
      <c r="G13" s="169"/>
      <c r="H13" s="136">
        <v>69630</v>
      </c>
      <c r="I13" s="136">
        <v>69630</v>
      </c>
      <c r="J13" s="136">
        <v>67630</v>
      </c>
      <c r="K13" s="136">
        <v>2000</v>
      </c>
      <c r="L13" s="136">
        <v>65630</v>
      </c>
      <c r="M13" s="136">
        <v>0</v>
      </c>
      <c r="N13" s="136">
        <v>2000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70">
        <v>0</v>
      </c>
      <c r="U13" s="170"/>
      <c r="V13" s="136">
        <v>0</v>
      </c>
      <c r="W13" s="136">
        <v>0</v>
      </c>
    </row>
    <row r="14" spans="1:23" ht="12.75" customHeight="1">
      <c r="A14" s="171" t="s">
        <v>119</v>
      </c>
      <c r="B14" s="171" t="s">
        <v>332</v>
      </c>
      <c r="C14" s="171" t="s">
        <v>119</v>
      </c>
      <c r="D14" s="169" t="s">
        <v>14</v>
      </c>
      <c r="E14" s="169"/>
      <c r="F14" s="169" t="s">
        <v>63</v>
      </c>
      <c r="G14" s="169"/>
      <c r="H14" s="136">
        <v>45450</v>
      </c>
      <c r="I14" s="136">
        <v>45450</v>
      </c>
      <c r="J14" s="136">
        <v>43450</v>
      </c>
      <c r="K14" s="136">
        <v>2000</v>
      </c>
      <c r="L14" s="136">
        <v>41450</v>
      </c>
      <c r="M14" s="136">
        <v>0</v>
      </c>
      <c r="N14" s="136">
        <v>2000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70">
        <v>0</v>
      </c>
      <c r="U14" s="170"/>
      <c r="V14" s="136">
        <v>0</v>
      </c>
      <c r="W14" s="136">
        <v>0</v>
      </c>
    </row>
    <row r="15" spans="1:23" ht="12.75" customHeight="1">
      <c r="A15" s="171"/>
      <c r="B15" s="171"/>
      <c r="C15" s="171"/>
      <c r="D15" s="169"/>
      <c r="E15" s="169"/>
      <c r="F15" s="169" t="s">
        <v>64</v>
      </c>
      <c r="G15" s="169"/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70">
        <v>0</v>
      </c>
      <c r="U15" s="170"/>
      <c r="V15" s="136">
        <v>0</v>
      </c>
      <c r="W15" s="136">
        <v>0</v>
      </c>
    </row>
    <row r="16" spans="1:23" ht="12.75" customHeight="1">
      <c r="A16" s="171"/>
      <c r="B16" s="171"/>
      <c r="C16" s="171"/>
      <c r="D16" s="169"/>
      <c r="E16" s="169"/>
      <c r="F16" s="169" t="s">
        <v>65</v>
      </c>
      <c r="G16" s="169"/>
      <c r="H16" s="136">
        <v>18180</v>
      </c>
      <c r="I16" s="136">
        <v>18180</v>
      </c>
      <c r="J16" s="136">
        <v>18180</v>
      </c>
      <c r="K16" s="136">
        <v>0</v>
      </c>
      <c r="L16" s="136">
        <v>18180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70">
        <v>0</v>
      </c>
      <c r="U16" s="170"/>
      <c r="V16" s="136">
        <v>0</v>
      </c>
      <c r="W16" s="136">
        <v>0</v>
      </c>
    </row>
    <row r="17" spans="1:23" ht="12.75" customHeight="1">
      <c r="A17" s="171"/>
      <c r="B17" s="171"/>
      <c r="C17" s="171"/>
      <c r="D17" s="169"/>
      <c r="E17" s="169"/>
      <c r="F17" s="169" t="s">
        <v>66</v>
      </c>
      <c r="G17" s="169"/>
      <c r="H17" s="136">
        <v>63630</v>
      </c>
      <c r="I17" s="136">
        <v>63630</v>
      </c>
      <c r="J17" s="136">
        <v>61630</v>
      </c>
      <c r="K17" s="136">
        <v>2000</v>
      </c>
      <c r="L17" s="136">
        <v>59630</v>
      </c>
      <c r="M17" s="136">
        <v>0</v>
      </c>
      <c r="N17" s="136">
        <v>2000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70">
        <v>0</v>
      </c>
      <c r="U17" s="170"/>
      <c r="V17" s="136">
        <v>0</v>
      </c>
      <c r="W17" s="136">
        <v>0</v>
      </c>
    </row>
    <row r="18" spans="1:23" ht="12.75" customHeight="1">
      <c r="A18" s="171" t="s">
        <v>348</v>
      </c>
      <c r="B18" s="171" t="s">
        <v>119</v>
      </c>
      <c r="C18" s="171" t="s">
        <v>119</v>
      </c>
      <c r="D18" s="169" t="s">
        <v>349</v>
      </c>
      <c r="E18" s="169"/>
      <c r="F18" s="169" t="s">
        <v>63</v>
      </c>
      <c r="G18" s="169"/>
      <c r="H18" s="136">
        <v>7423879</v>
      </c>
      <c r="I18" s="136">
        <v>4194867</v>
      </c>
      <c r="J18" s="136">
        <v>4137867</v>
      </c>
      <c r="K18" s="136">
        <v>1185223</v>
      </c>
      <c r="L18" s="136">
        <v>2952644</v>
      </c>
      <c r="M18" s="136">
        <v>27000</v>
      </c>
      <c r="N18" s="136">
        <v>30000</v>
      </c>
      <c r="O18" s="136">
        <v>0</v>
      </c>
      <c r="P18" s="136">
        <v>0</v>
      </c>
      <c r="Q18" s="136">
        <v>0</v>
      </c>
      <c r="R18" s="136">
        <v>3229012</v>
      </c>
      <c r="S18" s="136">
        <v>3229012</v>
      </c>
      <c r="T18" s="170">
        <v>0</v>
      </c>
      <c r="U18" s="170"/>
      <c r="V18" s="136">
        <v>0</v>
      </c>
      <c r="W18" s="136">
        <v>0</v>
      </c>
    </row>
    <row r="19" spans="1:23" ht="12.75" customHeight="1">
      <c r="A19" s="171"/>
      <c r="B19" s="171"/>
      <c r="C19" s="171"/>
      <c r="D19" s="169"/>
      <c r="E19" s="169"/>
      <c r="F19" s="169" t="s">
        <v>64</v>
      </c>
      <c r="G19" s="169"/>
      <c r="H19" s="136">
        <v>-7900</v>
      </c>
      <c r="I19" s="136">
        <v>-7900</v>
      </c>
      <c r="J19" s="136">
        <v>-7900</v>
      </c>
      <c r="K19" s="136">
        <v>0</v>
      </c>
      <c r="L19" s="136">
        <v>-7900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70">
        <v>0</v>
      </c>
      <c r="U19" s="170"/>
      <c r="V19" s="136">
        <v>0</v>
      </c>
      <c r="W19" s="136">
        <v>0</v>
      </c>
    </row>
    <row r="20" spans="1:23" ht="12.75" customHeight="1">
      <c r="A20" s="171"/>
      <c r="B20" s="171"/>
      <c r="C20" s="171"/>
      <c r="D20" s="169"/>
      <c r="E20" s="169"/>
      <c r="F20" s="169" t="s">
        <v>65</v>
      </c>
      <c r="G20" s="169"/>
      <c r="H20" s="136">
        <v>7900</v>
      </c>
      <c r="I20" s="136">
        <v>7900</v>
      </c>
      <c r="J20" s="136">
        <v>7900</v>
      </c>
      <c r="K20" s="136">
        <v>7900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70">
        <v>0</v>
      </c>
      <c r="U20" s="170"/>
      <c r="V20" s="136">
        <v>0</v>
      </c>
      <c r="W20" s="136">
        <v>0</v>
      </c>
    </row>
    <row r="21" spans="1:23" ht="12.75" customHeight="1">
      <c r="A21" s="171"/>
      <c r="B21" s="171"/>
      <c r="C21" s="171"/>
      <c r="D21" s="169"/>
      <c r="E21" s="169"/>
      <c r="F21" s="169" t="s">
        <v>66</v>
      </c>
      <c r="G21" s="169"/>
      <c r="H21" s="136">
        <v>7423879</v>
      </c>
      <c r="I21" s="136">
        <v>4194867</v>
      </c>
      <c r="J21" s="136">
        <v>4137867</v>
      </c>
      <c r="K21" s="136">
        <v>1193123</v>
      </c>
      <c r="L21" s="136">
        <v>2944744</v>
      </c>
      <c r="M21" s="136">
        <v>27000</v>
      </c>
      <c r="N21" s="136">
        <v>30000</v>
      </c>
      <c r="O21" s="136">
        <v>0</v>
      </c>
      <c r="P21" s="136">
        <v>0</v>
      </c>
      <c r="Q21" s="136">
        <v>0</v>
      </c>
      <c r="R21" s="136">
        <v>3229012</v>
      </c>
      <c r="S21" s="136">
        <v>3229012</v>
      </c>
      <c r="T21" s="170">
        <v>0</v>
      </c>
      <c r="U21" s="170"/>
      <c r="V21" s="136">
        <v>0</v>
      </c>
      <c r="W21" s="136">
        <v>0</v>
      </c>
    </row>
    <row r="22" spans="1:23" ht="12.75" customHeight="1">
      <c r="A22" s="171" t="s">
        <v>119</v>
      </c>
      <c r="B22" s="171" t="s">
        <v>350</v>
      </c>
      <c r="C22" s="171" t="s">
        <v>119</v>
      </c>
      <c r="D22" s="169" t="s">
        <v>351</v>
      </c>
      <c r="E22" s="169"/>
      <c r="F22" s="169" t="s">
        <v>63</v>
      </c>
      <c r="G22" s="169"/>
      <c r="H22" s="136">
        <v>7338152</v>
      </c>
      <c r="I22" s="136">
        <v>4109140</v>
      </c>
      <c r="J22" s="136">
        <v>4079140</v>
      </c>
      <c r="K22" s="136">
        <v>1184369</v>
      </c>
      <c r="L22" s="136">
        <v>2894771</v>
      </c>
      <c r="M22" s="136">
        <v>0</v>
      </c>
      <c r="N22" s="136">
        <v>30000</v>
      </c>
      <c r="O22" s="136">
        <v>0</v>
      </c>
      <c r="P22" s="136">
        <v>0</v>
      </c>
      <c r="Q22" s="136">
        <v>0</v>
      </c>
      <c r="R22" s="136">
        <v>3229012</v>
      </c>
      <c r="S22" s="136">
        <v>3229012</v>
      </c>
      <c r="T22" s="170">
        <v>0</v>
      </c>
      <c r="U22" s="170"/>
      <c r="V22" s="136">
        <v>0</v>
      </c>
      <c r="W22" s="136">
        <v>0</v>
      </c>
    </row>
    <row r="23" spans="1:23" ht="12.75" customHeight="1">
      <c r="A23" s="171"/>
      <c r="B23" s="171"/>
      <c r="C23" s="171"/>
      <c r="D23" s="169"/>
      <c r="E23" s="169"/>
      <c r="F23" s="169" t="s">
        <v>64</v>
      </c>
      <c r="G23" s="169"/>
      <c r="H23" s="136">
        <v>-7900</v>
      </c>
      <c r="I23" s="136">
        <v>-7900</v>
      </c>
      <c r="J23" s="136">
        <v>-7900</v>
      </c>
      <c r="K23" s="136">
        <v>0</v>
      </c>
      <c r="L23" s="136">
        <v>-7900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70">
        <v>0</v>
      </c>
      <c r="U23" s="170"/>
      <c r="V23" s="136">
        <v>0</v>
      </c>
      <c r="W23" s="136">
        <v>0</v>
      </c>
    </row>
    <row r="24" spans="1:23" ht="12.75" customHeight="1">
      <c r="A24" s="171"/>
      <c r="B24" s="171"/>
      <c r="C24" s="171"/>
      <c r="D24" s="169"/>
      <c r="E24" s="169"/>
      <c r="F24" s="169" t="s">
        <v>65</v>
      </c>
      <c r="G24" s="169"/>
      <c r="H24" s="136">
        <v>7900</v>
      </c>
      <c r="I24" s="136">
        <v>7900</v>
      </c>
      <c r="J24" s="136">
        <v>7900</v>
      </c>
      <c r="K24" s="136">
        <v>7900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70">
        <v>0</v>
      </c>
      <c r="U24" s="170"/>
      <c r="V24" s="136">
        <v>0</v>
      </c>
      <c r="W24" s="136">
        <v>0</v>
      </c>
    </row>
    <row r="25" spans="1:23" ht="12.75" customHeight="1">
      <c r="A25" s="171"/>
      <c r="B25" s="171"/>
      <c r="C25" s="171"/>
      <c r="D25" s="169"/>
      <c r="E25" s="169"/>
      <c r="F25" s="169" t="s">
        <v>66</v>
      </c>
      <c r="G25" s="169"/>
      <c r="H25" s="136">
        <v>7338152</v>
      </c>
      <c r="I25" s="136">
        <v>4109140</v>
      </c>
      <c r="J25" s="136">
        <v>4079140</v>
      </c>
      <c r="K25" s="136">
        <v>1192269</v>
      </c>
      <c r="L25" s="136">
        <v>2886871</v>
      </c>
      <c r="M25" s="136">
        <v>0</v>
      </c>
      <c r="N25" s="136">
        <v>30000</v>
      </c>
      <c r="O25" s="136">
        <v>0</v>
      </c>
      <c r="P25" s="136">
        <v>0</v>
      </c>
      <c r="Q25" s="136">
        <v>0</v>
      </c>
      <c r="R25" s="136">
        <v>3229012</v>
      </c>
      <c r="S25" s="136">
        <v>3229012</v>
      </c>
      <c r="T25" s="170">
        <v>0</v>
      </c>
      <c r="U25" s="170"/>
      <c r="V25" s="136">
        <v>0</v>
      </c>
      <c r="W25" s="136">
        <v>0</v>
      </c>
    </row>
    <row r="26" spans="1:23" ht="12.75" customHeight="1">
      <c r="A26" s="171" t="s">
        <v>186</v>
      </c>
      <c r="B26" s="171" t="s">
        <v>119</v>
      </c>
      <c r="C26" s="171" t="s">
        <v>119</v>
      </c>
      <c r="D26" s="169" t="s">
        <v>392</v>
      </c>
      <c r="E26" s="169"/>
      <c r="F26" s="169" t="s">
        <v>63</v>
      </c>
      <c r="G26" s="169"/>
      <c r="H26" s="136">
        <v>2496810</v>
      </c>
      <c r="I26" s="136">
        <v>203145</v>
      </c>
      <c r="J26" s="136">
        <v>203145</v>
      </c>
      <c r="K26" s="136">
        <v>42952</v>
      </c>
      <c r="L26" s="136">
        <v>160193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2293665</v>
      </c>
      <c r="S26" s="136">
        <v>2293665</v>
      </c>
      <c r="T26" s="170">
        <v>1504662</v>
      </c>
      <c r="U26" s="170"/>
      <c r="V26" s="136">
        <v>0</v>
      </c>
      <c r="W26" s="136">
        <v>0</v>
      </c>
    </row>
    <row r="27" spans="1:23" ht="12.75" customHeight="1">
      <c r="A27" s="171"/>
      <c r="B27" s="171"/>
      <c r="C27" s="171"/>
      <c r="D27" s="169"/>
      <c r="E27" s="169"/>
      <c r="F27" s="169" t="s">
        <v>64</v>
      </c>
      <c r="G27" s="169"/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70">
        <v>0</v>
      </c>
      <c r="U27" s="170"/>
      <c r="V27" s="136">
        <v>0</v>
      </c>
      <c r="W27" s="136">
        <v>0</v>
      </c>
    </row>
    <row r="28" spans="1:23" ht="12.75" customHeight="1">
      <c r="A28" s="171"/>
      <c r="B28" s="171"/>
      <c r="C28" s="171"/>
      <c r="D28" s="169"/>
      <c r="E28" s="169"/>
      <c r="F28" s="169" t="s">
        <v>65</v>
      </c>
      <c r="G28" s="169"/>
      <c r="H28" s="136">
        <v>10000</v>
      </c>
      <c r="I28" s="136">
        <v>10000</v>
      </c>
      <c r="J28" s="136">
        <v>10000</v>
      </c>
      <c r="K28" s="136">
        <v>0</v>
      </c>
      <c r="L28" s="136">
        <v>10000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70">
        <v>0</v>
      </c>
      <c r="U28" s="170"/>
      <c r="V28" s="136">
        <v>0</v>
      </c>
      <c r="W28" s="136">
        <v>0</v>
      </c>
    </row>
    <row r="29" spans="1:23" ht="12.75" customHeight="1">
      <c r="A29" s="171"/>
      <c r="B29" s="171"/>
      <c r="C29" s="171"/>
      <c r="D29" s="169"/>
      <c r="E29" s="169"/>
      <c r="F29" s="169" t="s">
        <v>66</v>
      </c>
      <c r="G29" s="169"/>
      <c r="H29" s="136">
        <v>2506810</v>
      </c>
      <c r="I29" s="136">
        <v>213145</v>
      </c>
      <c r="J29" s="136">
        <v>213145</v>
      </c>
      <c r="K29" s="136">
        <v>42952</v>
      </c>
      <c r="L29" s="136">
        <v>170193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2293665</v>
      </c>
      <c r="S29" s="136">
        <v>2293665</v>
      </c>
      <c r="T29" s="170">
        <v>1504662</v>
      </c>
      <c r="U29" s="170"/>
      <c r="V29" s="136">
        <v>0</v>
      </c>
      <c r="W29" s="136">
        <v>0</v>
      </c>
    </row>
    <row r="30" spans="1:23" ht="12.75" customHeight="1">
      <c r="A30" s="171" t="s">
        <v>119</v>
      </c>
      <c r="B30" s="171" t="s">
        <v>396</v>
      </c>
      <c r="C30" s="171" t="s">
        <v>119</v>
      </c>
      <c r="D30" s="169" t="s">
        <v>397</v>
      </c>
      <c r="E30" s="169"/>
      <c r="F30" s="169" t="s">
        <v>63</v>
      </c>
      <c r="G30" s="169"/>
      <c r="H30" s="136">
        <v>2396810</v>
      </c>
      <c r="I30" s="136">
        <v>203145</v>
      </c>
      <c r="J30" s="136">
        <v>203145</v>
      </c>
      <c r="K30" s="136">
        <v>42952</v>
      </c>
      <c r="L30" s="136">
        <v>160193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2193665</v>
      </c>
      <c r="S30" s="136">
        <v>2193665</v>
      </c>
      <c r="T30" s="170">
        <v>1504662</v>
      </c>
      <c r="U30" s="170"/>
      <c r="V30" s="136">
        <v>0</v>
      </c>
      <c r="W30" s="136">
        <v>0</v>
      </c>
    </row>
    <row r="31" spans="1:23" ht="12.75" customHeight="1">
      <c r="A31" s="171"/>
      <c r="B31" s="171"/>
      <c r="C31" s="171"/>
      <c r="D31" s="169"/>
      <c r="E31" s="169"/>
      <c r="F31" s="169" t="s">
        <v>64</v>
      </c>
      <c r="G31" s="169"/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70">
        <v>0</v>
      </c>
      <c r="U31" s="170"/>
      <c r="V31" s="136">
        <v>0</v>
      </c>
      <c r="W31" s="136">
        <v>0</v>
      </c>
    </row>
    <row r="32" spans="1:23" ht="12.75" customHeight="1">
      <c r="A32" s="171"/>
      <c r="B32" s="171"/>
      <c r="C32" s="171"/>
      <c r="D32" s="169"/>
      <c r="E32" s="169"/>
      <c r="F32" s="169" t="s">
        <v>65</v>
      </c>
      <c r="G32" s="169"/>
      <c r="H32" s="136">
        <v>10000</v>
      </c>
      <c r="I32" s="136">
        <v>10000</v>
      </c>
      <c r="J32" s="136">
        <v>10000</v>
      </c>
      <c r="K32" s="136">
        <v>0</v>
      </c>
      <c r="L32" s="136">
        <v>10000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70">
        <v>0</v>
      </c>
      <c r="U32" s="170"/>
      <c r="V32" s="136">
        <v>0</v>
      </c>
      <c r="W32" s="136">
        <v>0</v>
      </c>
    </row>
    <row r="33" spans="1:23" ht="12.75" customHeight="1">
      <c r="A33" s="171"/>
      <c r="B33" s="171"/>
      <c r="C33" s="171"/>
      <c r="D33" s="169"/>
      <c r="E33" s="169"/>
      <c r="F33" s="169" t="s">
        <v>66</v>
      </c>
      <c r="G33" s="169"/>
      <c r="H33" s="136">
        <v>2406810</v>
      </c>
      <c r="I33" s="136">
        <v>213145</v>
      </c>
      <c r="J33" s="136">
        <v>213145</v>
      </c>
      <c r="K33" s="136">
        <v>42952</v>
      </c>
      <c r="L33" s="136">
        <v>170193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2193665</v>
      </c>
      <c r="S33" s="136">
        <v>2193665</v>
      </c>
      <c r="T33" s="170">
        <v>1504662</v>
      </c>
      <c r="U33" s="170"/>
      <c r="V33" s="136">
        <v>0</v>
      </c>
      <c r="W33" s="136">
        <v>0</v>
      </c>
    </row>
    <row r="34" spans="1:23" ht="12.75" customHeight="1">
      <c r="A34" s="171" t="s">
        <v>76</v>
      </c>
      <c r="B34" s="171" t="s">
        <v>119</v>
      </c>
      <c r="C34" s="171" t="s">
        <v>119</v>
      </c>
      <c r="D34" s="169" t="s">
        <v>13</v>
      </c>
      <c r="E34" s="169"/>
      <c r="F34" s="169" t="s">
        <v>63</v>
      </c>
      <c r="G34" s="169"/>
      <c r="H34" s="136">
        <v>25563849.59</v>
      </c>
      <c r="I34" s="136">
        <v>20954868.59</v>
      </c>
      <c r="J34" s="136">
        <v>18546284.59</v>
      </c>
      <c r="K34" s="136">
        <v>14658547</v>
      </c>
      <c r="L34" s="136">
        <v>3887737.59</v>
      </c>
      <c r="M34" s="136">
        <v>1047000</v>
      </c>
      <c r="N34" s="136">
        <v>338200</v>
      </c>
      <c r="O34" s="136">
        <v>1023384</v>
      </c>
      <c r="P34" s="136">
        <v>0</v>
      </c>
      <c r="Q34" s="136">
        <v>0</v>
      </c>
      <c r="R34" s="136">
        <v>4608981</v>
      </c>
      <c r="S34" s="136">
        <v>4608981</v>
      </c>
      <c r="T34" s="170">
        <v>2924080</v>
      </c>
      <c r="U34" s="170"/>
      <c r="V34" s="136">
        <v>0</v>
      </c>
      <c r="W34" s="136">
        <v>0</v>
      </c>
    </row>
    <row r="35" spans="1:23" ht="12.75" customHeight="1">
      <c r="A35" s="171"/>
      <c r="B35" s="171"/>
      <c r="C35" s="171"/>
      <c r="D35" s="169"/>
      <c r="E35" s="169"/>
      <c r="F35" s="169" t="s">
        <v>64</v>
      </c>
      <c r="G35" s="169"/>
      <c r="H35" s="136">
        <v>-385862</v>
      </c>
      <c r="I35" s="136">
        <v>-385862</v>
      </c>
      <c r="J35" s="136">
        <v>-240540</v>
      </c>
      <c r="K35" s="136">
        <v>-176700</v>
      </c>
      <c r="L35" s="136">
        <v>-63840</v>
      </c>
      <c r="M35" s="136">
        <v>0</v>
      </c>
      <c r="N35" s="136">
        <v>-3322</v>
      </c>
      <c r="O35" s="136">
        <v>-142000</v>
      </c>
      <c r="P35" s="136">
        <v>0</v>
      </c>
      <c r="Q35" s="136">
        <v>0</v>
      </c>
      <c r="R35" s="136">
        <v>0</v>
      </c>
      <c r="S35" s="136">
        <v>0</v>
      </c>
      <c r="T35" s="170">
        <v>0</v>
      </c>
      <c r="U35" s="170"/>
      <c r="V35" s="136">
        <v>0</v>
      </c>
      <c r="W35" s="136">
        <v>0</v>
      </c>
    </row>
    <row r="36" spans="1:23" ht="12.75" customHeight="1">
      <c r="A36" s="171"/>
      <c r="B36" s="171"/>
      <c r="C36" s="171"/>
      <c r="D36" s="169"/>
      <c r="E36" s="169"/>
      <c r="F36" s="169" t="s">
        <v>65</v>
      </c>
      <c r="G36" s="169"/>
      <c r="H36" s="136">
        <v>1849294</v>
      </c>
      <c r="I36" s="136">
        <v>1849294</v>
      </c>
      <c r="J36" s="136">
        <v>784893</v>
      </c>
      <c r="K36" s="136">
        <v>159496</v>
      </c>
      <c r="L36" s="136">
        <v>625397</v>
      </c>
      <c r="M36" s="136">
        <v>0</v>
      </c>
      <c r="N36" s="136">
        <v>12725</v>
      </c>
      <c r="O36" s="136">
        <v>1051676</v>
      </c>
      <c r="P36" s="136">
        <v>0</v>
      </c>
      <c r="Q36" s="136">
        <v>0</v>
      </c>
      <c r="R36" s="136">
        <v>0</v>
      </c>
      <c r="S36" s="136">
        <v>0</v>
      </c>
      <c r="T36" s="170">
        <v>0</v>
      </c>
      <c r="U36" s="170"/>
      <c r="V36" s="136">
        <v>0</v>
      </c>
      <c r="W36" s="136">
        <v>0</v>
      </c>
    </row>
    <row r="37" spans="1:23" ht="12.75" customHeight="1">
      <c r="A37" s="171"/>
      <c r="B37" s="171"/>
      <c r="C37" s="171"/>
      <c r="D37" s="169"/>
      <c r="E37" s="169"/>
      <c r="F37" s="169" t="s">
        <v>66</v>
      </c>
      <c r="G37" s="169"/>
      <c r="H37" s="136">
        <v>27027281.59</v>
      </c>
      <c r="I37" s="136">
        <v>22418300.59</v>
      </c>
      <c r="J37" s="136">
        <v>19090637.59</v>
      </c>
      <c r="K37" s="136">
        <v>14641343</v>
      </c>
      <c r="L37" s="136">
        <v>4449294.59</v>
      </c>
      <c r="M37" s="136">
        <v>1047000</v>
      </c>
      <c r="N37" s="136">
        <v>347603</v>
      </c>
      <c r="O37" s="136">
        <v>1933060</v>
      </c>
      <c r="P37" s="136">
        <v>0</v>
      </c>
      <c r="Q37" s="136">
        <v>0</v>
      </c>
      <c r="R37" s="136">
        <v>4608981</v>
      </c>
      <c r="S37" s="136">
        <v>4608981</v>
      </c>
      <c r="T37" s="170">
        <v>2924080</v>
      </c>
      <c r="U37" s="170"/>
      <c r="V37" s="136">
        <v>0</v>
      </c>
      <c r="W37" s="136">
        <v>0</v>
      </c>
    </row>
    <row r="38" spans="1:23" ht="12.75" customHeight="1">
      <c r="A38" s="171" t="s">
        <v>119</v>
      </c>
      <c r="B38" s="171" t="s">
        <v>469</v>
      </c>
      <c r="C38" s="171" t="s">
        <v>119</v>
      </c>
      <c r="D38" s="169" t="s">
        <v>470</v>
      </c>
      <c r="E38" s="169"/>
      <c r="F38" s="169" t="s">
        <v>63</v>
      </c>
      <c r="G38" s="169"/>
      <c r="H38" s="136">
        <v>2196740</v>
      </c>
      <c r="I38" s="136">
        <v>2196740</v>
      </c>
      <c r="J38" s="136">
        <v>2091845</v>
      </c>
      <c r="K38" s="136">
        <v>1895199</v>
      </c>
      <c r="L38" s="136">
        <v>196646</v>
      </c>
      <c r="M38" s="136">
        <v>0</v>
      </c>
      <c r="N38" s="136">
        <v>104895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70">
        <v>0</v>
      </c>
      <c r="U38" s="170"/>
      <c r="V38" s="136">
        <v>0</v>
      </c>
      <c r="W38" s="136">
        <v>0</v>
      </c>
    </row>
    <row r="39" spans="1:23" ht="12.75" customHeight="1">
      <c r="A39" s="171"/>
      <c r="B39" s="171"/>
      <c r="C39" s="171"/>
      <c r="D39" s="169"/>
      <c r="E39" s="169"/>
      <c r="F39" s="169" t="s">
        <v>64</v>
      </c>
      <c r="G39" s="169"/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0</v>
      </c>
      <c r="S39" s="136">
        <v>0</v>
      </c>
      <c r="T39" s="170">
        <v>0</v>
      </c>
      <c r="U39" s="170"/>
      <c r="V39" s="136">
        <v>0</v>
      </c>
      <c r="W39" s="136">
        <v>0</v>
      </c>
    </row>
    <row r="40" spans="1:23" ht="12.75" customHeight="1">
      <c r="A40" s="171"/>
      <c r="B40" s="171"/>
      <c r="C40" s="171"/>
      <c r="D40" s="169"/>
      <c r="E40" s="169"/>
      <c r="F40" s="169" t="s">
        <v>65</v>
      </c>
      <c r="G40" s="169"/>
      <c r="H40" s="136">
        <v>7767</v>
      </c>
      <c r="I40" s="136">
        <v>7767</v>
      </c>
      <c r="J40" s="136">
        <v>2742</v>
      </c>
      <c r="K40" s="136">
        <v>2502</v>
      </c>
      <c r="L40" s="136">
        <v>240</v>
      </c>
      <c r="M40" s="136">
        <v>0</v>
      </c>
      <c r="N40" s="136">
        <v>5025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70">
        <v>0</v>
      </c>
      <c r="U40" s="170"/>
      <c r="V40" s="136">
        <v>0</v>
      </c>
      <c r="W40" s="136">
        <v>0</v>
      </c>
    </row>
    <row r="41" spans="1:23" ht="12.75" customHeight="1">
      <c r="A41" s="171"/>
      <c r="B41" s="171"/>
      <c r="C41" s="171"/>
      <c r="D41" s="169"/>
      <c r="E41" s="169"/>
      <c r="F41" s="169" t="s">
        <v>66</v>
      </c>
      <c r="G41" s="169"/>
      <c r="H41" s="136">
        <v>2204507</v>
      </c>
      <c r="I41" s="136">
        <v>2204507</v>
      </c>
      <c r="J41" s="136">
        <v>2094587</v>
      </c>
      <c r="K41" s="136">
        <v>1897701</v>
      </c>
      <c r="L41" s="136">
        <v>196886</v>
      </c>
      <c r="M41" s="136">
        <v>0</v>
      </c>
      <c r="N41" s="136">
        <v>109920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70">
        <v>0</v>
      </c>
      <c r="U41" s="170"/>
      <c r="V41" s="136">
        <v>0</v>
      </c>
      <c r="W41" s="136">
        <v>0</v>
      </c>
    </row>
    <row r="42" spans="1:23" ht="12.75" customHeight="1">
      <c r="A42" s="171" t="s">
        <v>119</v>
      </c>
      <c r="B42" s="171" t="s">
        <v>353</v>
      </c>
      <c r="C42" s="171" t="s">
        <v>119</v>
      </c>
      <c r="D42" s="169" t="s">
        <v>354</v>
      </c>
      <c r="E42" s="169"/>
      <c r="F42" s="169" t="s">
        <v>63</v>
      </c>
      <c r="G42" s="169"/>
      <c r="H42" s="136">
        <v>370616</v>
      </c>
      <c r="I42" s="136">
        <v>370616</v>
      </c>
      <c r="J42" s="136">
        <v>352128</v>
      </c>
      <c r="K42" s="136">
        <v>303513</v>
      </c>
      <c r="L42" s="136">
        <v>48615</v>
      </c>
      <c r="M42" s="136">
        <v>0</v>
      </c>
      <c r="N42" s="136">
        <v>18488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70">
        <v>0</v>
      </c>
      <c r="U42" s="170"/>
      <c r="V42" s="136">
        <v>0</v>
      </c>
      <c r="W42" s="136">
        <v>0</v>
      </c>
    </row>
    <row r="43" spans="1:23" ht="12.75" customHeight="1">
      <c r="A43" s="171"/>
      <c r="B43" s="171"/>
      <c r="C43" s="171"/>
      <c r="D43" s="169"/>
      <c r="E43" s="169"/>
      <c r="F43" s="169" t="s">
        <v>64</v>
      </c>
      <c r="G43" s="169"/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70">
        <v>0</v>
      </c>
      <c r="U43" s="170"/>
      <c r="V43" s="136">
        <v>0</v>
      </c>
      <c r="W43" s="136">
        <v>0</v>
      </c>
    </row>
    <row r="44" spans="1:23" ht="12.75" customHeight="1">
      <c r="A44" s="171"/>
      <c r="B44" s="171"/>
      <c r="C44" s="171"/>
      <c r="D44" s="169"/>
      <c r="E44" s="169"/>
      <c r="F44" s="169" t="s">
        <v>65</v>
      </c>
      <c r="G44" s="169"/>
      <c r="H44" s="136">
        <v>1700</v>
      </c>
      <c r="I44" s="136">
        <v>1700</v>
      </c>
      <c r="J44" s="136">
        <v>0</v>
      </c>
      <c r="K44" s="136">
        <v>0</v>
      </c>
      <c r="L44" s="136">
        <v>0</v>
      </c>
      <c r="M44" s="136">
        <v>0</v>
      </c>
      <c r="N44" s="136">
        <v>1700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70">
        <v>0</v>
      </c>
      <c r="U44" s="170"/>
      <c r="V44" s="136">
        <v>0</v>
      </c>
      <c r="W44" s="136">
        <v>0</v>
      </c>
    </row>
    <row r="45" spans="1:23" ht="12.75" customHeight="1">
      <c r="A45" s="171"/>
      <c r="B45" s="171"/>
      <c r="C45" s="171"/>
      <c r="D45" s="169"/>
      <c r="E45" s="169"/>
      <c r="F45" s="169" t="s">
        <v>66</v>
      </c>
      <c r="G45" s="169"/>
      <c r="H45" s="136">
        <v>372316</v>
      </c>
      <c r="I45" s="136">
        <v>372316</v>
      </c>
      <c r="J45" s="136">
        <v>352128</v>
      </c>
      <c r="K45" s="136">
        <v>303513</v>
      </c>
      <c r="L45" s="136">
        <v>48615</v>
      </c>
      <c r="M45" s="136">
        <v>0</v>
      </c>
      <c r="N45" s="136">
        <v>20188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70">
        <v>0</v>
      </c>
      <c r="U45" s="170"/>
      <c r="V45" s="136">
        <v>0</v>
      </c>
      <c r="W45" s="136">
        <v>0</v>
      </c>
    </row>
    <row r="46" spans="1:23" ht="18" customHeight="1">
      <c r="A46" s="171" t="s">
        <v>119</v>
      </c>
      <c r="B46" s="171" t="s">
        <v>471</v>
      </c>
      <c r="C46" s="171" t="s">
        <v>119</v>
      </c>
      <c r="D46" s="169" t="s">
        <v>472</v>
      </c>
      <c r="E46" s="169"/>
      <c r="F46" s="169" t="s">
        <v>63</v>
      </c>
      <c r="G46" s="169"/>
      <c r="H46" s="136">
        <v>838769</v>
      </c>
      <c r="I46" s="136">
        <v>838769</v>
      </c>
      <c r="J46" s="136">
        <v>794379</v>
      </c>
      <c r="K46" s="136">
        <v>684870</v>
      </c>
      <c r="L46" s="136">
        <v>109509</v>
      </c>
      <c r="M46" s="136">
        <v>0</v>
      </c>
      <c r="N46" s="136">
        <v>44390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70">
        <v>0</v>
      </c>
      <c r="U46" s="170"/>
      <c r="V46" s="136">
        <v>0</v>
      </c>
      <c r="W46" s="136">
        <v>0</v>
      </c>
    </row>
    <row r="47" spans="1:23" ht="12" customHeight="1">
      <c r="A47" s="171"/>
      <c r="B47" s="171"/>
      <c r="C47" s="171"/>
      <c r="D47" s="169"/>
      <c r="E47" s="169"/>
      <c r="F47" s="169" t="s">
        <v>64</v>
      </c>
      <c r="G47" s="169"/>
      <c r="H47" s="136">
        <v>-80042</v>
      </c>
      <c r="I47" s="136">
        <v>-80042</v>
      </c>
      <c r="J47" s="136">
        <v>-76720</v>
      </c>
      <c r="K47" s="136">
        <v>-76480</v>
      </c>
      <c r="L47" s="136">
        <v>-240</v>
      </c>
      <c r="M47" s="136">
        <v>0</v>
      </c>
      <c r="N47" s="136">
        <v>-3322</v>
      </c>
      <c r="O47" s="136">
        <v>0</v>
      </c>
      <c r="P47" s="136">
        <v>0</v>
      </c>
      <c r="Q47" s="136">
        <v>0</v>
      </c>
      <c r="R47" s="136">
        <v>0</v>
      </c>
      <c r="S47" s="136">
        <v>0</v>
      </c>
      <c r="T47" s="170">
        <v>0</v>
      </c>
      <c r="U47" s="170"/>
      <c r="V47" s="136">
        <v>0</v>
      </c>
      <c r="W47" s="136">
        <v>0</v>
      </c>
    </row>
    <row r="48" spans="1:23" ht="15" customHeight="1">
      <c r="A48" s="171"/>
      <c r="B48" s="171"/>
      <c r="C48" s="171"/>
      <c r="D48" s="169"/>
      <c r="E48" s="169"/>
      <c r="F48" s="169" t="s">
        <v>65</v>
      </c>
      <c r="G48" s="169"/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70">
        <v>0</v>
      </c>
      <c r="U48" s="170"/>
      <c r="V48" s="136">
        <v>0</v>
      </c>
      <c r="W48" s="136">
        <v>0</v>
      </c>
    </row>
    <row r="49" spans="1:23" ht="14.25" customHeight="1">
      <c r="A49" s="171"/>
      <c r="B49" s="171"/>
      <c r="C49" s="171"/>
      <c r="D49" s="169"/>
      <c r="E49" s="169"/>
      <c r="F49" s="169" t="s">
        <v>66</v>
      </c>
      <c r="G49" s="169"/>
      <c r="H49" s="136">
        <v>758727</v>
      </c>
      <c r="I49" s="136">
        <v>758727</v>
      </c>
      <c r="J49" s="136">
        <v>717659</v>
      </c>
      <c r="K49" s="136">
        <v>608390</v>
      </c>
      <c r="L49" s="136">
        <v>109269</v>
      </c>
      <c r="M49" s="136">
        <v>0</v>
      </c>
      <c r="N49" s="136">
        <v>41068</v>
      </c>
      <c r="O49" s="136">
        <v>0</v>
      </c>
      <c r="P49" s="136">
        <v>0</v>
      </c>
      <c r="Q49" s="136">
        <v>0</v>
      </c>
      <c r="R49" s="136">
        <v>0</v>
      </c>
      <c r="S49" s="136">
        <v>0</v>
      </c>
      <c r="T49" s="170">
        <v>0</v>
      </c>
      <c r="U49" s="170"/>
      <c r="V49" s="136">
        <v>0</v>
      </c>
      <c r="W49" s="136">
        <v>0</v>
      </c>
    </row>
    <row r="50" spans="1:23" ht="15" customHeight="1">
      <c r="A50" s="171" t="s">
        <v>119</v>
      </c>
      <c r="B50" s="171" t="s">
        <v>355</v>
      </c>
      <c r="C50" s="171" t="s">
        <v>119</v>
      </c>
      <c r="D50" s="169" t="s">
        <v>356</v>
      </c>
      <c r="E50" s="169"/>
      <c r="F50" s="169" t="s">
        <v>63</v>
      </c>
      <c r="G50" s="169"/>
      <c r="H50" s="136">
        <v>6252167</v>
      </c>
      <c r="I50" s="136">
        <v>6252167</v>
      </c>
      <c r="J50" s="136">
        <v>5581195</v>
      </c>
      <c r="K50" s="136">
        <v>4641872</v>
      </c>
      <c r="L50" s="136">
        <v>939323</v>
      </c>
      <c r="M50" s="136">
        <v>630000</v>
      </c>
      <c r="N50" s="136">
        <v>40972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70">
        <v>0</v>
      </c>
      <c r="U50" s="170"/>
      <c r="V50" s="136">
        <v>0</v>
      </c>
      <c r="W50" s="136">
        <v>0</v>
      </c>
    </row>
    <row r="51" spans="1:23" ht="12.75" customHeight="1">
      <c r="A51" s="171"/>
      <c r="B51" s="171"/>
      <c r="C51" s="171"/>
      <c r="D51" s="169"/>
      <c r="E51" s="169"/>
      <c r="F51" s="169" t="s">
        <v>64</v>
      </c>
      <c r="G51" s="169"/>
      <c r="H51" s="136">
        <v>-40475</v>
      </c>
      <c r="I51" s="136">
        <v>-40475</v>
      </c>
      <c r="J51" s="136">
        <v>-40475</v>
      </c>
      <c r="K51" s="136">
        <v>-38975</v>
      </c>
      <c r="L51" s="136">
        <v>-1500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70">
        <v>0</v>
      </c>
      <c r="U51" s="170"/>
      <c r="V51" s="136">
        <v>0</v>
      </c>
      <c r="W51" s="136">
        <v>0</v>
      </c>
    </row>
    <row r="52" spans="1:23" ht="16.5" customHeight="1">
      <c r="A52" s="171"/>
      <c r="B52" s="171"/>
      <c r="C52" s="171"/>
      <c r="D52" s="169"/>
      <c r="E52" s="169"/>
      <c r="F52" s="169" t="s">
        <v>65</v>
      </c>
      <c r="G52" s="169"/>
      <c r="H52" s="136">
        <v>965333</v>
      </c>
      <c r="I52" s="136">
        <v>965333</v>
      </c>
      <c r="J52" s="136">
        <v>55657</v>
      </c>
      <c r="K52" s="136">
        <v>55657</v>
      </c>
      <c r="L52" s="136">
        <v>0</v>
      </c>
      <c r="M52" s="136">
        <v>0</v>
      </c>
      <c r="N52" s="136">
        <v>0</v>
      </c>
      <c r="O52" s="136">
        <v>909676</v>
      </c>
      <c r="P52" s="136">
        <v>0</v>
      </c>
      <c r="Q52" s="136">
        <v>0</v>
      </c>
      <c r="R52" s="136">
        <v>0</v>
      </c>
      <c r="S52" s="136">
        <v>0</v>
      </c>
      <c r="T52" s="170">
        <v>0</v>
      </c>
      <c r="U52" s="170"/>
      <c r="V52" s="136">
        <v>0</v>
      </c>
      <c r="W52" s="136">
        <v>0</v>
      </c>
    </row>
    <row r="53" spans="1:23" ht="15.75" customHeight="1">
      <c r="A53" s="171"/>
      <c r="B53" s="171"/>
      <c r="C53" s="171"/>
      <c r="D53" s="169"/>
      <c r="E53" s="169"/>
      <c r="F53" s="169" t="s">
        <v>66</v>
      </c>
      <c r="G53" s="169"/>
      <c r="H53" s="136">
        <v>7177025</v>
      </c>
      <c r="I53" s="136">
        <v>7177025</v>
      </c>
      <c r="J53" s="136">
        <v>5596377</v>
      </c>
      <c r="K53" s="136">
        <v>4658554</v>
      </c>
      <c r="L53" s="136">
        <v>937823</v>
      </c>
      <c r="M53" s="136">
        <v>630000</v>
      </c>
      <c r="N53" s="136">
        <v>40972</v>
      </c>
      <c r="O53" s="136">
        <v>909676</v>
      </c>
      <c r="P53" s="136">
        <v>0</v>
      </c>
      <c r="Q53" s="136">
        <v>0</v>
      </c>
      <c r="R53" s="136">
        <v>0</v>
      </c>
      <c r="S53" s="136">
        <v>0</v>
      </c>
      <c r="T53" s="170">
        <v>0</v>
      </c>
      <c r="U53" s="170"/>
      <c r="V53" s="136">
        <v>0</v>
      </c>
      <c r="W53" s="136">
        <v>0</v>
      </c>
    </row>
    <row r="54" spans="1:23" ht="14.25" customHeight="1">
      <c r="A54" s="171" t="s">
        <v>119</v>
      </c>
      <c r="B54" s="171" t="s">
        <v>357</v>
      </c>
      <c r="C54" s="171" t="s">
        <v>119</v>
      </c>
      <c r="D54" s="169" t="s">
        <v>358</v>
      </c>
      <c r="E54" s="169"/>
      <c r="F54" s="169" t="s">
        <v>63</v>
      </c>
      <c r="G54" s="169"/>
      <c r="H54" s="136">
        <v>398864</v>
      </c>
      <c r="I54" s="136">
        <v>398864</v>
      </c>
      <c r="J54" s="136">
        <v>81264</v>
      </c>
      <c r="K54" s="136">
        <v>65504</v>
      </c>
      <c r="L54" s="136">
        <v>15760</v>
      </c>
      <c r="M54" s="136">
        <v>317000</v>
      </c>
      <c r="N54" s="136">
        <v>600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  <c r="T54" s="170">
        <v>0</v>
      </c>
      <c r="U54" s="170"/>
      <c r="V54" s="136">
        <v>0</v>
      </c>
      <c r="W54" s="136">
        <v>0</v>
      </c>
    </row>
    <row r="55" spans="1:23" ht="15" customHeight="1">
      <c r="A55" s="171"/>
      <c r="B55" s="171"/>
      <c r="C55" s="171"/>
      <c r="D55" s="169"/>
      <c r="E55" s="169"/>
      <c r="F55" s="169" t="s">
        <v>64</v>
      </c>
      <c r="G55" s="169"/>
      <c r="H55" s="136">
        <v>-682</v>
      </c>
      <c r="I55" s="136">
        <v>-682</v>
      </c>
      <c r="J55" s="136">
        <v>-682</v>
      </c>
      <c r="K55" s="136">
        <v>-682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0</v>
      </c>
      <c r="T55" s="170">
        <v>0</v>
      </c>
      <c r="U55" s="170"/>
      <c r="V55" s="136">
        <v>0</v>
      </c>
      <c r="W55" s="136">
        <v>0</v>
      </c>
    </row>
    <row r="56" spans="1:23" ht="14.25" customHeight="1">
      <c r="A56" s="171"/>
      <c r="B56" s="171"/>
      <c r="C56" s="171"/>
      <c r="D56" s="169"/>
      <c r="E56" s="169"/>
      <c r="F56" s="169" t="s">
        <v>65</v>
      </c>
      <c r="G56" s="169"/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70">
        <v>0</v>
      </c>
      <c r="U56" s="170"/>
      <c r="V56" s="136">
        <v>0</v>
      </c>
      <c r="W56" s="136">
        <v>0</v>
      </c>
    </row>
    <row r="57" spans="1:23" ht="17.25" customHeight="1">
      <c r="A57" s="171"/>
      <c r="B57" s="171"/>
      <c r="C57" s="171"/>
      <c r="D57" s="169"/>
      <c r="E57" s="169"/>
      <c r="F57" s="169" t="s">
        <v>66</v>
      </c>
      <c r="G57" s="169"/>
      <c r="H57" s="136">
        <v>398182</v>
      </c>
      <c r="I57" s="136">
        <v>398182</v>
      </c>
      <c r="J57" s="136">
        <v>80582</v>
      </c>
      <c r="K57" s="136">
        <v>64822</v>
      </c>
      <c r="L57" s="136">
        <v>15760</v>
      </c>
      <c r="M57" s="136">
        <v>317000</v>
      </c>
      <c r="N57" s="136">
        <v>600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70">
        <v>0</v>
      </c>
      <c r="U57" s="170"/>
      <c r="V57" s="136">
        <v>0</v>
      </c>
      <c r="W57" s="136">
        <v>0</v>
      </c>
    </row>
    <row r="58" spans="1:23" ht="12.75" customHeight="1">
      <c r="A58" s="171" t="s">
        <v>119</v>
      </c>
      <c r="B58" s="171" t="s">
        <v>359</v>
      </c>
      <c r="C58" s="171" t="s">
        <v>119</v>
      </c>
      <c r="D58" s="169" t="s">
        <v>360</v>
      </c>
      <c r="E58" s="169"/>
      <c r="F58" s="169" t="s">
        <v>63</v>
      </c>
      <c r="G58" s="169"/>
      <c r="H58" s="136">
        <v>927512</v>
      </c>
      <c r="I58" s="136">
        <v>927512</v>
      </c>
      <c r="J58" s="136">
        <v>909598</v>
      </c>
      <c r="K58" s="136">
        <v>877579</v>
      </c>
      <c r="L58" s="136">
        <v>32019</v>
      </c>
      <c r="M58" s="136">
        <v>0</v>
      </c>
      <c r="N58" s="136">
        <v>17914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70">
        <v>0</v>
      </c>
      <c r="U58" s="170"/>
      <c r="V58" s="136">
        <v>0</v>
      </c>
      <c r="W58" s="136">
        <v>0</v>
      </c>
    </row>
    <row r="59" spans="1:23" ht="12.75" customHeight="1">
      <c r="A59" s="171"/>
      <c r="B59" s="171"/>
      <c r="C59" s="171"/>
      <c r="D59" s="169"/>
      <c r="E59" s="169"/>
      <c r="F59" s="169" t="s">
        <v>64</v>
      </c>
      <c r="G59" s="169"/>
      <c r="H59" s="136">
        <v>-40110</v>
      </c>
      <c r="I59" s="136">
        <v>-40110</v>
      </c>
      <c r="J59" s="136">
        <v>-40110</v>
      </c>
      <c r="K59" s="136">
        <v>-40110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70">
        <v>0</v>
      </c>
      <c r="U59" s="170"/>
      <c r="V59" s="136">
        <v>0</v>
      </c>
      <c r="W59" s="136">
        <v>0</v>
      </c>
    </row>
    <row r="60" spans="1:23" ht="12.75" customHeight="1">
      <c r="A60" s="171"/>
      <c r="B60" s="171"/>
      <c r="C60" s="171"/>
      <c r="D60" s="169"/>
      <c r="E60" s="169"/>
      <c r="F60" s="169" t="s">
        <v>65</v>
      </c>
      <c r="G60" s="169"/>
      <c r="H60" s="136">
        <v>30110</v>
      </c>
      <c r="I60" s="136">
        <v>30110</v>
      </c>
      <c r="J60" s="136">
        <v>30110</v>
      </c>
      <c r="K60" s="136">
        <v>30110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70">
        <v>0</v>
      </c>
      <c r="U60" s="170"/>
      <c r="V60" s="136">
        <v>0</v>
      </c>
      <c r="W60" s="136">
        <v>0</v>
      </c>
    </row>
    <row r="61" spans="1:23" ht="12.75" customHeight="1">
      <c r="A61" s="171"/>
      <c r="B61" s="171"/>
      <c r="C61" s="171"/>
      <c r="D61" s="169"/>
      <c r="E61" s="169"/>
      <c r="F61" s="169" t="s">
        <v>66</v>
      </c>
      <c r="G61" s="169"/>
      <c r="H61" s="136">
        <v>917512</v>
      </c>
      <c r="I61" s="136">
        <v>917512</v>
      </c>
      <c r="J61" s="136">
        <v>899598</v>
      </c>
      <c r="K61" s="136">
        <v>867579</v>
      </c>
      <c r="L61" s="136">
        <v>32019</v>
      </c>
      <c r="M61" s="136">
        <v>0</v>
      </c>
      <c r="N61" s="136">
        <v>17914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70">
        <v>0</v>
      </c>
      <c r="U61" s="170"/>
      <c r="V61" s="136">
        <v>0</v>
      </c>
      <c r="W61" s="136">
        <v>0</v>
      </c>
    </row>
    <row r="62" spans="1:23" ht="12.75" customHeight="1">
      <c r="A62" s="171" t="s">
        <v>119</v>
      </c>
      <c r="B62" s="171" t="s">
        <v>473</v>
      </c>
      <c r="C62" s="171" t="s">
        <v>119</v>
      </c>
      <c r="D62" s="169" t="s">
        <v>474</v>
      </c>
      <c r="E62" s="169"/>
      <c r="F62" s="169" t="s">
        <v>63</v>
      </c>
      <c r="G62" s="169"/>
      <c r="H62" s="136">
        <v>3829102</v>
      </c>
      <c r="I62" s="136">
        <v>3829102</v>
      </c>
      <c r="J62" s="136">
        <v>3701490</v>
      </c>
      <c r="K62" s="136">
        <v>3388597</v>
      </c>
      <c r="L62" s="136">
        <v>312893</v>
      </c>
      <c r="M62" s="136">
        <v>100000</v>
      </c>
      <c r="N62" s="136">
        <v>27612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70">
        <v>0</v>
      </c>
      <c r="U62" s="170"/>
      <c r="V62" s="136">
        <v>0</v>
      </c>
      <c r="W62" s="136">
        <v>0</v>
      </c>
    </row>
    <row r="63" spans="1:23" ht="12.75" customHeight="1">
      <c r="A63" s="171"/>
      <c r="B63" s="171"/>
      <c r="C63" s="171"/>
      <c r="D63" s="169"/>
      <c r="E63" s="169"/>
      <c r="F63" s="169" t="s">
        <v>64</v>
      </c>
      <c r="G63" s="169"/>
      <c r="H63" s="136">
        <v>-10000</v>
      </c>
      <c r="I63" s="136">
        <v>-10000</v>
      </c>
      <c r="J63" s="136">
        <v>-10000</v>
      </c>
      <c r="K63" s="136">
        <v>-10000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70">
        <v>0</v>
      </c>
      <c r="U63" s="170"/>
      <c r="V63" s="136">
        <v>0</v>
      </c>
      <c r="W63" s="136">
        <v>0</v>
      </c>
    </row>
    <row r="64" spans="1:23" ht="12.75" customHeight="1">
      <c r="A64" s="171"/>
      <c r="B64" s="171"/>
      <c r="C64" s="171"/>
      <c r="D64" s="169"/>
      <c r="E64" s="169"/>
      <c r="F64" s="169" t="s">
        <v>65</v>
      </c>
      <c r="G64" s="169"/>
      <c r="H64" s="136">
        <v>4800</v>
      </c>
      <c r="I64" s="136">
        <v>4800</v>
      </c>
      <c r="J64" s="136">
        <v>4800</v>
      </c>
      <c r="K64" s="136">
        <v>0</v>
      </c>
      <c r="L64" s="136">
        <v>4800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70">
        <v>0</v>
      </c>
      <c r="U64" s="170"/>
      <c r="V64" s="136">
        <v>0</v>
      </c>
      <c r="W64" s="136">
        <v>0</v>
      </c>
    </row>
    <row r="65" spans="1:23" ht="12.75" customHeight="1">
      <c r="A65" s="171"/>
      <c r="B65" s="171"/>
      <c r="C65" s="171"/>
      <c r="D65" s="169"/>
      <c r="E65" s="169"/>
      <c r="F65" s="169" t="s">
        <v>66</v>
      </c>
      <c r="G65" s="169"/>
      <c r="H65" s="136">
        <v>3823902</v>
      </c>
      <c r="I65" s="136">
        <v>3823902</v>
      </c>
      <c r="J65" s="136">
        <v>3696290</v>
      </c>
      <c r="K65" s="136">
        <v>3378597</v>
      </c>
      <c r="L65" s="136">
        <v>317693</v>
      </c>
      <c r="M65" s="136">
        <v>100000</v>
      </c>
      <c r="N65" s="136">
        <v>27612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70">
        <v>0</v>
      </c>
      <c r="U65" s="170"/>
      <c r="V65" s="136">
        <v>0</v>
      </c>
      <c r="W65" s="136">
        <v>0</v>
      </c>
    </row>
    <row r="66" spans="1:23" ht="12.75" customHeight="1">
      <c r="A66" s="171" t="s">
        <v>119</v>
      </c>
      <c r="B66" s="171" t="s">
        <v>361</v>
      </c>
      <c r="C66" s="171" t="s">
        <v>119</v>
      </c>
      <c r="D66" s="169" t="s">
        <v>362</v>
      </c>
      <c r="E66" s="169"/>
      <c r="F66" s="169" t="s">
        <v>63</v>
      </c>
      <c r="G66" s="169"/>
      <c r="H66" s="136">
        <v>789047</v>
      </c>
      <c r="I66" s="136">
        <v>789047</v>
      </c>
      <c r="J66" s="136">
        <v>780960</v>
      </c>
      <c r="K66" s="136">
        <v>689767</v>
      </c>
      <c r="L66" s="136">
        <v>91193</v>
      </c>
      <c r="M66" s="136">
        <v>0</v>
      </c>
      <c r="N66" s="136">
        <v>8087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70">
        <v>0</v>
      </c>
      <c r="U66" s="170"/>
      <c r="V66" s="136">
        <v>0</v>
      </c>
      <c r="W66" s="136">
        <v>0</v>
      </c>
    </row>
    <row r="67" spans="1:23" ht="12.75" customHeight="1">
      <c r="A67" s="171"/>
      <c r="B67" s="171"/>
      <c r="C67" s="171"/>
      <c r="D67" s="169"/>
      <c r="E67" s="169"/>
      <c r="F67" s="169" t="s">
        <v>64</v>
      </c>
      <c r="G67" s="169"/>
      <c r="H67" s="136">
        <v>-10453</v>
      </c>
      <c r="I67" s="136">
        <v>-10453</v>
      </c>
      <c r="J67" s="136">
        <v>-10453</v>
      </c>
      <c r="K67" s="136">
        <v>-10453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36">
        <v>0</v>
      </c>
      <c r="T67" s="170">
        <v>0</v>
      </c>
      <c r="U67" s="170"/>
      <c r="V67" s="136">
        <v>0</v>
      </c>
      <c r="W67" s="136">
        <v>0</v>
      </c>
    </row>
    <row r="68" spans="1:23" ht="12.75" customHeight="1">
      <c r="A68" s="171"/>
      <c r="B68" s="171"/>
      <c r="C68" s="171"/>
      <c r="D68" s="169"/>
      <c r="E68" s="169"/>
      <c r="F68" s="169" t="s">
        <v>65</v>
      </c>
      <c r="G68" s="169"/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6">
        <v>0</v>
      </c>
      <c r="P68" s="136">
        <v>0</v>
      </c>
      <c r="Q68" s="136">
        <v>0</v>
      </c>
      <c r="R68" s="136">
        <v>0</v>
      </c>
      <c r="S68" s="136">
        <v>0</v>
      </c>
      <c r="T68" s="170">
        <v>0</v>
      </c>
      <c r="U68" s="170"/>
      <c r="V68" s="136">
        <v>0</v>
      </c>
      <c r="W68" s="136">
        <v>0</v>
      </c>
    </row>
    <row r="69" spans="1:23" ht="12.75" customHeight="1">
      <c r="A69" s="171"/>
      <c r="B69" s="171"/>
      <c r="C69" s="171"/>
      <c r="D69" s="169"/>
      <c r="E69" s="169"/>
      <c r="F69" s="169" t="s">
        <v>66</v>
      </c>
      <c r="G69" s="169"/>
      <c r="H69" s="136">
        <v>778594</v>
      </c>
      <c r="I69" s="136">
        <v>778594</v>
      </c>
      <c r="J69" s="136">
        <v>770507</v>
      </c>
      <c r="K69" s="136">
        <v>679314</v>
      </c>
      <c r="L69" s="136">
        <v>91193</v>
      </c>
      <c r="M69" s="136">
        <v>0</v>
      </c>
      <c r="N69" s="136">
        <v>8087</v>
      </c>
      <c r="O69" s="136">
        <v>0</v>
      </c>
      <c r="P69" s="136">
        <v>0</v>
      </c>
      <c r="Q69" s="136">
        <v>0</v>
      </c>
      <c r="R69" s="136">
        <v>0</v>
      </c>
      <c r="S69" s="136">
        <v>0</v>
      </c>
      <c r="T69" s="170">
        <v>0</v>
      </c>
      <c r="U69" s="170"/>
      <c r="V69" s="136">
        <v>0</v>
      </c>
      <c r="W69" s="136">
        <v>0</v>
      </c>
    </row>
    <row r="70" spans="1:23" ht="14.25" customHeight="1">
      <c r="A70" s="171" t="s">
        <v>119</v>
      </c>
      <c r="B70" s="171" t="s">
        <v>363</v>
      </c>
      <c r="C70" s="171" t="s">
        <v>119</v>
      </c>
      <c r="D70" s="169" t="s">
        <v>364</v>
      </c>
      <c r="E70" s="169"/>
      <c r="F70" s="169" t="s">
        <v>63</v>
      </c>
      <c r="G70" s="169"/>
      <c r="H70" s="136">
        <v>1451713</v>
      </c>
      <c r="I70" s="136">
        <v>1451713</v>
      </c>
      <c r="J70" s="136">
        <v>1377436</v>
      </c>
      <c r="K70" s="136">
        <v>1278376</v>
      </c>
      <c r="L70" s="136">
        <v>99060</v>
      </c>
      <c r="M70" s="136">
        <v>0</v>
      </c>
      <c r="N70" s="136">
        <v>74277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70">
        <v>0</v>
      </c>
      <c r="U70" s="170"/>
      <c r="V70" s="136">
        <v>0</v>
      </c>
      <c r="W70" s="136">
        <v>0</v>
      </c>
    </row>
    <row r="71" spans="1:23" ht="16.5" customHeight="1">
      <c r="A71" s="171"/>
      <c r="B71" s="171"/>
      <c r="C71" s="171"/>
      <c r="D71" s="169"/>
      <c r="E71" s="169"/>
      <c r="F71" s="169" t="s">
        <v>64</v>
      </c>
      <c r="G71" s="169"/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70">
        <v>0</v>
      </c>
      <c r="U71" s="170"/>
      <c r="V71" s="136">
        <v>0</v>
      </c>
      <c r="W71" s="136">
        <v>0</v>
      </c>
    </row>
    <row r="72" spans="1:23" ht="18" customHeight="1">
      <c r="A72" s="171"/>
      <c r="B72" s="171"/>
      <c r="C72" s="171"/>
      <c r="D72" s="169"/>
      <c r="E72" s="169"/>
      <c r="F72" s="169" t="s">
        <v>65</v>
      </c>
      <c r="G72" s="169"/>
      <c r="H72" s="136">
        <v>66774</v>
      </c>
      <c r="I72" s="136">
        <v>66774</v>
      </c>
      <c r="J72" s="136">
        <v>60774</v>
      </c>
      <c r="K72" s="136">
        <v>60774</v>
      </c>
      <c r="L72" s="136">
        <v>0</v>
      </c>
      <c r="M72" s="136">
        <v>0</v>
      </c>
      <c r="N72" s="136">
        <v>6000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70">
        <v>0</v>
      </c>
      <c r="U72" s="170"/>
      <c r="V72" s="136">
        <v>0</v>
      </c>
      <c r="W72" s="136">
        <v>0</v>
      </c>
    </row>
    <row r="73" spans="1:23" ht="18" customHeight="1">
      <c r="A73" s="171"/>
      <c r="B73" s="171"/>
      <c r="C73" s="171"/>
      <c r="D73" s="169"/>
      <c r="E73" s="169"/>
      <c r="F73" s="169" t="s">
        <v>66</v>
      </c>
      <c r="G73" s="169"/>
      <c r="H73" s="136">
        <v>1518487</v>
      </c>
      <c r="I73" s="136">
        <v>1518487</v>
      </c>
      <c r="J73" s="136">
        <v>1438210</v>
      </c>
      <c r="K73" s="136">
        <v>1339150</v>
      </c>
      <c r="L73" s="136">
        <v>99060</v>
      </c>
      <c r="M73" s="136">
        <v>0</v>
      </c>
      <c r="N73" s="136">
        <v>80277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70">
        <v>0</v>
      </c>
      <c r="U73" s="170"/>
      <c r="V73" s="136">
        <v>0</v>
      </c>
      <c r="W73" s="136">
        <v>0</v>
      </c>
    </row>
    <row r="74" spans="1:23" ht="21" customHeight="1">
      <c r="A74" s="171" t="s">
        <v>119</v>
      </c>
      <c r="B74" s="171" t="s">
        <v>475</v>
      </c>
      <c r="C74" s="171" t="s">
        <v>119</v>
      </c>
      <c r="D74" s="169" t="s">
        <v>476</v>
      </c>
      <c r="E74" s="169"/>
      <c r="F74" s="169" t="s">
        <v>63</v>
      </c>
      <c r="G74" s="169"/>
      <c r="H74" s="136">
        <v>68860</v>
      </c>
      <c r="I74" s="136">
        <v>68860</v>
      </c>
      <c r="J74" s="136">
        <v>68860</v>
      </c>
      <c r="K74" s="136">
        <v>0</v>
      </c>
      <c r="L74" s="136">
        <v>68860</v>
      </c>
      <c r="M74" s="136">
        <v>0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36">
        <v>0</v>
      </c>
      <c r="T74" s="170">
        <v>0</v>
      </c>
      <c r="U74" s="170"/>
      <c r="V74" s="136">
        <v>0</v>
      </c>
      <c r="W74" s="136">
        <v>0</v>
      </c>
    </row>
    <row r="75" spans="1:23" ht="18.75" customHeight="1">
      <c r="A75" s="171"/>
      <c r="B75" s="171"/>
      <c r="C75" s="171"/>
      <c r="D75" s="169"/>
      <c r="E75" s="169"/>
      <c r="F75" s="169" t="s">
        <v>64</v>
      </c>
      <c r="G75" s="169"/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  <c r="P75" s="136">
        <v>0</v>
      </c>
      <c r="Q75" s="136">
        <v>0</v>
      </c>
      <c r="R75" s="136">
        <v>0</v>
      </c>
      <c r="S75" s="136">
        <v>0</v>
      </c>
      <c r="T75" s="170">
        <v>0</v>
      </c>
      <c r="U75" s="170"/>
      <c r="V75" s="136">
        <v>0</v>
      </c>
      <c r="W75" s="136">
        <v>0</v>
      </c>
    </row>
    <row r="76" spans="1:23" ht="19.5" customHeight="1">
      <c r="A76" s="171"/>
      <c r="B76" s="171"/>
      <c r="C76" s="171"/>
      <c r="D76" s="169"/>
      <c r="E76" s="169"/>
      <c r="F76" s="169" t="s">
        <v>65</v>
      </c>
      <c r="G76" s="169"/>
      <c r="H76" s="136">
        <v>17297</v>
      </c>
      <c r="I76" s="136">
        <v>17297</v>
      </c>
      <c r="J76" s="136">
        <v>17297</v>
      </c>
      <c r="K76" s="136">
        <v>0</v>
      </c>
      <c r="L76" s="136">
        <v>17297</v>
      </c>
      <c r="M76" s="136">
        <v>0</v>
      </c>
      <c r="N76" s="136">
        <v>0</v>
      </c>
      <c r="O76" s="136">
        <v>0</v>
      </c>
      <c r="P76" s="136">
        <v>0</v>
      </c>
      <c r="Q76" s="136">
        <v>0</v>
      </c>
      <c r="R76" s="136">
        <v>0</v>
      </c>
      <c r="S76" s="136">
        <v>0</v>
      </c>
      <c r="T76" s="170">
        <v>0</v>
      </c>
      <c r="U76" s="170"/>
      <c r="V76" s="136">
        <v>0</v>
      </c>
      <c r="W76" s="136">
        <v>0</v>
      </c>
    </row>
    <row r="77" spans="1:23" ht="20.25" customHeight="1">
      <c r="A77" s="171"/>
      <c r="B77" s="171"/>
      <c r="C77" s="171"/>
      <c r="D77" s="169"/>
      <c r="E77" s="169"/>
      <c r="F77" s="169" t="s">
        <v>66</v>
      </c>
      <c r="G77" s="169"/>
      <c r="H77" s="136">
        <v>86157</v>
      </c>
      <c r="I77" s="136">
        <v>86157</v>
      </c>
      <c r="J77" s="136">
        <v>86157</v>
      </c>
      <c r="K77" s="136">
        <v>0</v>
      </c>
      <c r="L77" s="136">
        <v>86157</v>
      </c>
      <c r="M77" s="136">
        <v>0</v>
      </c>
      <c r="N77" s="136">
        <v>0</v>
      </c>
      <c r="O77" s="136">
        <v>0</v>
      </c>
      <c r="P77" s="136">
        <v>0</v>
      </c>
      <c r="Q77" s="136">
        <v>0</v>
      </c>
      <c r="R77" s="136">
        <v>0</v>
      </c>
      <c r="S77" s="136">
        <v>0</v>
      </c>
      <c r="T77" s="170">
        <v>0</v>
      </c>
      <c r="U77" s="170"/>
      <c r="V77" s="136">
        <v>0</v>
      </c>
      <c r="W77" s="136">
        <v>0</v>
      </c>
    </row>
    <row r="78" spans="1:23" ht="12.75" customHeight="1">
      <c r="A78" s="171" t="s">
        <v>119</v>
      </c>
      <c r="B78" s="171" t="s">
        <v>184</v>
      </c>
      <c r="C78" s="171" t="s">
        <v>119</v>
      </c>
      <c r="D78" s="169" t="s">
        <v>185</v>
      </c>
      <c r="E78" s="169"/>
      <c r="F78" s="169" t="s">
        <v>63</v>
      </c>
      <c r="G78" s="169"/>
      <c r="H78" s="136">
        <v>393307.59</v>
      </c>
      <c r="I78" s="136">
        <v>393307.59</v>
      </c>
      <c r="J78" s="136">
        <v>393007.59</v>
      </c>
      <c r="K78" s="136">
        <v>200722</v>
      </c>
      <c r="L78" s="136">
        <v>192285.59</v>
      </c>
      <c r="M78" s="136">
        <v>0</v>
      </c>
      <c r="N78" s="136">
        <v>300</v>
      </c>
      <c r="O78" s="136">
        <v>0</v>
      </c>
      <c r="P78" s="136">
        <v>0</v>
      </c>
      <c r="Q78" s="136">
        <v>0</v>
      </c>
      <c r="R78" s="136">
        <v>0</v>
      </c>
      <c r="S78" s="136">
        <v>0</v>
      </c>
      <c r="T78" s="170">
        <v>0</v>
      </c>
      <c r="U78" s="170"/>
      <c r="V78" s="136">
        <v>0</v>
      </c>
      <c r="W78" s="136">
        <v>0</v>
      </c>
    </row>
    <row r="79" spans="1:23" ht="12.75" customHeight="1">
      <c r="A79" s="171"/>
      <c r="B79" s="171"/>
      <c r="C79" s="171"/>
      <c r="D79" s="169"/>
      <c r="E79" s="169"/>
      <c r="F79" s="169" t="s">
        <v>64</v>
      </c>
      <c r="G79" s="169"/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70">
        <v>0</v>
      </c>
      <c r="U79" s="170"/>
      <c r="V79" s="136">
        <v>0</v>
      </c>
      <c r="W79" s="136">
        <v>0</v>
      </c>
    </row>
    <row r="80" spans="1:23" ht="12.75" customHeight="1">
      <c r="A80" s="171"/>
      <c r="B80" s="171"/>
      <c r="C80" s="171"/>
      <c r="D80" s="169"/>
      <c r="E80" s="169"/>
      <c r="F80" s="169" t="s">
        <v>65</v>
      </c>
      <c r="G80" s="169"/>
      <c r="H80" s="136">
        <v>69253</v>
      </c>
      <c r="I80" s="136">
        <v>69253</v>
      </c>
      <c r="J80" s="136">
        <v>69253</v>
      </c>
      <c r="K80" s="136">
        <v>10453</v>
      </c>
      <c r="L80" s="136">
        <v>58800</v>
      </c>
      <c r="M80" s="136">
        <v>0</v>
      </c>
      <c r="N80" s="136">
        <v>0</v>
      </c>
      <c r="O80" s="136">
        <v>0</v>
      </c>
      <c r="P80" s="136">
        <v>0</v>
      </c>
      <c r="Q80" s="136">
        <v>0</v>
      </c>
      <c r="R80" s="136">
        <v>0</v>
      </c>
      <c r="S80" s="136">
        <v>0</v>
      </c>
      <c r="T80" s="170">
        <v>0</v>
      </c>
      <c r="U80" s="170"/>
      <c r="V80" s="136">
        <v>0</v>
      </c>
      <c r="W80" s="136">
        <v>0</v>
      </c>
    </row>
    <row r="81" spans="1:23" ht="12.75" customHeight="1">
      <c r="A81" s="171"/>
      <c r="B81" s="171"/>
      <c r="C81" s="171"/>
      <c r="D81" s="169"/>
      <c r="E81" s="169"/>
      <c r="F81" s="169" t="s">
        <v>66</v>
      </c>
      <c r="G81" s="169"/>
      <c r="H81" s="136">
        <v>462560.59</v>
      </c>
      <c r="I81" s="136">
        <v>462560.59</v>
      </c>
      <c r="J81" s="136">
        <v>462260.59</v>
      </c>
      <c r="K81" s="136">
        <v>211175</v>
      </c>
      <c r="L81" s="136">
        <v>251085.59</v>
      </c>
      <c r="M81" s="136">
        <v>0</v>
      </c>
      <c r="N81" s="136">
        <v>300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70">
        <v>0</v>
      </c>
      <c r="U81" s="170"/>
      <c r="V81" s="136">
        <v>0</v>
      </c>
      <c r="W81" s="136">
        <v>0</v>
      </c>
    </row>
    <row r="82" spans="1:23" ht="12.75" customHeight="1">
      <c r="A82" s="171" t="s">
        <v>119</v>
      </c>
      <c r="B82" s="171" t="s">
        <v>365</v>
      </c>
      <c r="C82" s="171" t="s">
        <v>119</v>
      </c>
      <c r="D82" s="169" t="s">
        <v>366</v>
      </c>
      <c r="E82" s="169"/>
      <c r="F82" s="169" t="s">
        <v>63</v>
      </c>
      <c r="G82" s="169"/>
      <c r="H82" s="136">
        <v>678289</v>
      </c>
      <c r="I82" s="136">
        <v>678289</v>
      </c>
      <c r="J82" s="136">
        <v>678289</v>
      </c>
      <c r="K82" s="136">
        <v>472320</v>
      </c>
      <c r="L82" s="136">
        <v>205969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0</v>
      </c>
      <c r="T82" s="170">
        <v>0</v>
      </c>
      <c r="U82" s="170"/>
      <c r="V82" s="136">
        <v>0</v>
      </c>
      <c r="W82" s="136">
        <v>0</v>
      </c>
    </row>
    <row r="83" spans="1:23" ht="12.75" customHeight="1">
      <c r="A83" s="171"/>
      <c r="B83" s="171"/>
      <c r="C83" s="171"/>
      <c r="D83" s="169"/>
      <c r="E83" s="169"/>
      <c r="F83" s="169" t="s">
        <v>64</v>
      </c>
      <c r="G83" s="169"/>
      <c r="H83" s="136">
        <v>-1000</v>
      </c>
      <c r="I83" s="136">
        <v>-1000</v>
      </c>
      <c r="J83" s="136">
        <v>-1000</v>
      </c>
      <c r="K83" s="136">
        <v>0</v>
      </c>
      <c r="L83" s="136">
        <v>-1000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70">
        <v>0</v>
      </c>
      <c r="U83" s="170"/>
      <c r="V83" s="136">
        <v>0</v>
      </c>
      <c r="W83" s="136">
        <v>0</v>
      </c>
    </row>
    <row r="84" spans="1:23" ht="12.75" customHeight="1">
      <c r="A84" s="171"/>
      <c r="B84" s="171"/>
      <c r="C84" s="171"/>
      <c r="D84" s="169"/>
      <c r="E84" s="169"/>
      <c r="F84" s="169" t="s">
        <v>65</v>
      </c>
      <c r="G84" s="169"/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6">
        <v>0</v>
      </c>
      <c r="R84" s="136">
        <v>0</v>
      </c>
      <c r="S84" s="136">
        <v>0</v>
      </c>
      <c r="T84" s="170">
        <v>0</v>
      </c>
      <c r="U84" s="170"/>
      <c r="V84" s="136">
        <v>0</v>
      </c>
      <c r="W84" s="136">
        <v>0</v>
      </c>
    </row>
    <row r="85" spans="1:23" ht="12.75" customHeight="1">
      <c r="A85" s="171"/>
      <c r="B85" s="171"/>
      <c r="C85" s="171"/>
      <c r="D85" s="169"/>
      <c r="E85" s="169"/>
      <c r="F85" s="169" t="s">
        <v>66</v>
      </c>
      <c r="G85" s="169"/>
      <c r="H85" s="136">
        <v>677289</v>
      </c>
      <c r="I85" s="136">
        <v>677289</v>
      </c>
      <c r="J85" s="136">
        <v>677289</v>
      </c>
      <c r="K85" s="136">
        <v>472320</v>
      </c>
      <c r="L85" s="136">
        <v>204969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6">
        <v>0</v>
      </c>
      <c r="T85" s="170">
        <v>0</v>
      </c>
      <c r="U85" s="170"/>
      <c r="V85" s="136">
        <v>0</v>
      </c>
      <c r="W85" s="136">
        <v>0</v>
      </c>
    </row>
    <row r="86" spans="1:23" ht="12.75" customHeight="1">
      <c r="A86" s="177" t="s">
        <v>119</v>
      </c>
      <c r="B86" s="177" t="s">
        <v>152</v>
      </c>
      <c r="C86" s="177" t="s">
        <v>119</v>
      </c>
      <c r="D86" s="174" t="s">
        <v>14</v>
      </c>
      <c r="E86" s="174"/>
      <c r="F86" s="174" t="s">
        <v>63</v>
      </c>
      <c r="G86" s="174"/>
      <c r="H86" s="149">
        <v>7248076</v>
      </c>
      <c r="I86" s="149">
        <v>2639095</v>
      </c>
      <c r="J86" s="149">
        <v>1615711</v>
      </c>
      <c r="K86" s="149">
        <v>59000</v>
      </c>
      <c r="L86" s="149">
        <v>1556711</v>
      </c>
      <c r="M86" s="150">
        <v>0</v>
      </c>
      <c r="N86" s="150">
        <v>0</v>
      </c>
      <c r="O86" s="150">
        <v>1023384</v>
      </c>
      <c r="P86" s="150">
        <v>0</v>
      </c>
      <c r="Q86" s="150">
        <v>0</v>
      </c>
      <c r="R86" s="150">
        <v>4608981</v>
      </c>
      <c r="S86" s="150">
        <v>4608981</v>
      </c>
      <c r="T86" s="173">
        <v>2924080</v>
      </c>
      <c r="U86" s="173"/>
      <c r="V86" s="150">
        <v>0</v>
      </c>
      <c r="W86" s="150">
        <v>0</v>
      </c>
    </row>
    <row r="87" spans="1:23" ht="12.75" customHeight="1">
      <c r="A87" s="177"/>
      <c r="B87" s="177"/>
      <c r="C87" s="177"/>
      <c r="D87" s="174"/>
      <c r="E87" s="174"/>
      <c r="F87" s="174" t="s">
        <v>64</v>
      </c>
      <c r="G87" s="174"/>
      <c r="H87" s="149">
        <v>-203100</v>
      </c>
      <c r="I87" s="149">
        <v>-203100</v>
      </c>
      <c r="J87" s="149">
        <v>-61100</v>
      </c>
      <c r="K87" s="149">
        <v>0</v>
      </c>
      <c r="L87" s="149">
        <v>-61100</v>
      </c>
      <c r="M87" s="150">
        <v>0</v>
      </c>
      <c r="N87" s="150">
        <v>0</v>
      </c>
      <c r="O87" s="150">
        <v>-142000</v>
      </c>
      <c r="P87" s="150">
        <v>0</v>
      </c>
      <c r="Q87" s="150">
        <v>0</v>
      </c>
      <c r="R87" s="150">
        <v>0</v>
      </c>
      <c r="S87" s="150">
        <v>0</v>
      </c>
      <c r="T87" s="173">
        <v>0</v>
      </c>
      <c r="U87" s="173"/>
      <c r="V87" s="150">
        <v>0</v>
      </c>
      <c r="W87" s="150">
        <v>0</v>
      </c>
    </row>
    <row r="88" spans="1:23" ht="12.75" customHeight="1">
      <c r="A88" s="177"/>
      <c r="B88" s="177"/>
      <c r="C88" s="177"/>
      <c r="D88" s="174"/>
      <c r="E88" s="174"/>
      <c r="F88" s="174" t="s">
        <v>65</v>
      </c>
      <c r="G88" s="174"/>
      <c r="H88" s="149">
        <v>686260</v>
      </c>
      <c r="I88" s="149">
        <v>686260</v>
      </c>
      <c r="J88" s="149">
        <v>544260</v>
      </c>
      <c r="K88" s="149">
        <v>0</v>
      </c>
      <c r="L88" s="149">
        <v>544260</v>
      </c>
      <c r="M88" s="150">
        <v>0</v>
      </c>
      <c r="N88" s="150">
        <v>0</v>
      </c>
      <c r="O88" s="150">
        <v>142000</v>
      </c>
      <c r="P88" s="150">
        <v>0</v>
      </c>
      <c r="Q88" s="150">
        <v>0</v>
      </c>
      <c r="R88" s="150">
        <v>0</v>
      </c>
      <c r="S88" s="150">
        <v>0</v>
      </c>
      <c r="T88" s="173">
        <v>0</v>
      </c>
      <c r="U88" s="173"/>
      <c r="V88" s="150">
        <v>0</v>
      </c>
      <c r="W88" s="150">
        <v>0</v>
      </c>
    </row>
    <row r="89" spans="1:23" ht="12.75" customHeight="1">
      <c r="A89" s="177"/>
      <c r="B89" s="177"/>
      <c r="C89" s="177"/>
      <c r="D89" s="174"/>
      <c r="E89" s="174"/>
      <c r="F89" s="174" t="s">
        <v>66</v>
      </c>
      <c r="G89" s="174"/>
      <c r="H89" s="149">
        <v>7731236</v>
      </c>
      <c r="I89" s="149">
        <v>3122255</v>
      </c>
      <c r="J89" s="149">
        <v>2098871</v>
      </c>
      <c r="K89" s="149">
        <v>59000</v>
      </c>
      <c r="L89" s="149">
        <v>2039871</v>
      </c>
      <c r="M89" s="150">
        <v>0</v>
      </c>
      <c r="N89" s="150">
        <v>0</v>
      </c>
      <c r="O89" s="150">
        <v>1023384</v>
      </c>
      <c r="P89" s="150">
        <v>0</v>
      </c>
      <c r="Q89" s="150">
        <v>0</v>
      </c>
      <c r="R89" s="150">
        <v>4608981</v>
      </c>
      <c r="S89" s="150">
        <v>4608981</v>
      </c>
      <c r="T89" s="173">
        <v>2924080</v>
      </c>
      <c r="U89" s="173"/>
      <c r="V89" s="150">
        <v>0</v>
      </c>
      <c r="W89" s="150">
        <v>0</v>
      </c>
    </row>
    <row r="90" spans="1:23" ht="12.75" customHeight="1">
      <c r="A90" s="171" t="s">
        <v>340</v>
      </c>
      <c r="B90" s="171" t="s">
        <v>119</v>
      </c>
      <c r="C90" s="171" t="s">
        <v>119</v>
      </c>
      <c r="D90" s="169" t="s">
        <v>341</v>
      </c>
      <c r="E90" s="169"/>
      <c r="F90" s="169" t="s">
        <v>63</v>
      </c>
      <c r="G90" s="169"/>
      <c r="H90" s="136">
        <v>9375434</v>
      </c>
      <c r="I90" s="136">
        <v>4938834</v>
      </c>
      <c r="J90" s="136">
        <v>4938834</v>
      </c>
      <c r="K90" s="136">
        <v>0</v>
      </c>
      <c r="L90" s="136">
        <v>4938834</v>
      </c>
      <c r="M90" s="136">
        <v>0</v>
      </c>
      <c r="N90" s="136">
        <v>0</v>
      </c>
      <c r="O90" s="136">
        <v>0</v>
      </c>
      <c r="P90" s="136">
        <v>0</v>
      </c>
      <c r="Q90" s="136">
        <v>0</v>
      </c>
      <c r="R90" s="136">
        <v>4436600</v>
      </c>
      <c r="S90" s="136">
        <v>1436600</v>
      </c>
      <c r="T90" s="170">
        <v>0</v>
      </c>
      <c r="U90" s="170"/>
      <c r="V90" s="136">
        <v>3000000</v>
      </c>
      <c r="W90" s="136">
        <v>0</v>
      </c>
    </row>
    <row r="91" spans="1:23" ht="12.75" customHeight="1">
      <c r="A91" s="171"/>
      <c r="B91" s="171"/>
      <c r="C91" s="171"/>
      <c r="D91" s="169"/>
      <c r="E91" s="169"/>
      <c r="F91" s="169" t="s">
        <v>64</v>
      </c>
      <c r="G91" s="169"/>
      <c r="H91" s="136">
        <v>-8612</v>
      </c>
      <c r="I91" s="136">
        <v>-8612</v>
      </c>
      <c r="J91" s="136">
        <v>-8612</v>
      </c>
      <c r="K91" s="136">
        <v>0</v>
      </c>
      <c r="L91" s="136">
        <v>-8612</v>
      </c>
      <c r="M91" s="136">
        <v>0</v>
      </c>
      <c r="N91" s="136">
        <v>0</v>
      </c>
      <c r="O91" s="136">
        <v>0</v>
      </c>
      <c r="P91" s="136">
        <v>0</v>
      </c>
      <c r="Q91" s="136">
        <v>0</v>
      </c>
      <c r="R91" s="136">
        <v>0</v>
      </c>
      <c r="S91" s="136">
        <v>0</v>
      </c>
      <c r="T91" s="170">
        <v>0</v>
      </c>
      <c r="U91" s="170"/>
      <c r="V91" s="136">
        <v>0</v>
      </c>
      <c r="W91" s="136">
        <v>0</v>
      </c>
    </row>
    <row r="92" spans="1:23" ht="12.75" customHeight="1">
      <c r="A92" s="171"/>
      <c r="B92" s="171"/>
      <c r="C92" s="171"/>
      <c r="D92" s="169"/>
      <c r="E92" s="169"/>
      <c r="F92" s="169" t="s">
        <v>65</v>
      </c>
      <c r="G92" s="169"/>
      <c r="H92" s="136">
        <v>8612</v>
      </c>
      <c r="I92" s="136">
        <v>8612</v>
      </c>
      <c r="J92" s="136">
        <v>8612</v>
      </c>
      <c r="K92" s="136">
        <v>0</v>
      </c>
      <c r="L92" s="136">
        <v>8612</v>
      </c>
      <c r="M92" s="136">
        <v>0</v>
      </c>
      <c r="N92" s="136">
        <v>0</v>
      </c>
      <c r="O92" s="136">
        <v>0</v>
      </c>
      <c r="P92" s="136">
        <v>0</v>
      </c>
      <c r="Q92" s="136">
        <v>0</v>
      </c>
      <c r="R92" s="136">
        <v>0</v>
      </c>
      <c r="S92" s="136">
        <v>0</v>
      </c>
      <c r="T92" s="170">
        <v>0</v>
      </c>
      <c r="U92" s="170"/>
      <c r="V92" s="136">
        <v>0</v>
      </c>
      <c r="W92" s="136">
        <v>0</v>
      </c>
    </row>
    <row r="93" spans="1:23" ht="12.75" customHeight="1">
      <c r="A93" s="171"/>
      <c r="B93" s="171"/>
      <c r="C93" s="171"/>
      <c r="D93" s="169"/>
      <c r="E93" s="169"/>
      <c r="F93" s="169" t="s">
        <v>66</v>
      </c>
      <c r="G93" s="169"/>
      <c r="H93" s="136">
        <v>9375434</v>
      </c>
      <c r="I93" s="136">
        <v>4938834</v>
      </c>
      <c r="J93" s="136">
        <v>4938834</v>
      </c>
      <c r="K93" s="136">
        <v>0</v>
      </c>
      <c r="L93" s="136">
        <v>4938834</v>
      </c>
      <c r="M93" s="136">
        <v>0</v>
      </c>
      <c r="N93" s="136">
        <v>0</v>
      </c>
      <c r="O93" s="136">
        <v>0</v>
      </c>
      <c r="P93" s="136">
        <v>0</v>
      </c>
      <c r="Q93" s="136">
        <v>0</v>
      </c>
      <c r="R93" s="136">
        <v>4436600</v>
      </c>
      <c r="S93" s="136">
        <v>1436600</v>
      </c>
      <c r="T93" s="170">
        <v>0</v>
      </c>
      <c r="U93" s="170"/>
      <c r="V93" s="136">
        <v>3000000</v>
      </c>
      <c r="W93" s="136">
        <v>0</v>
      </c>
    </row>
    <row r="94" spans="1:23" ht="12.75" customHeight="1">
      <c r="A94" s="171" t="s">
        <v>119</v>
      </c>
      <c r="B94" s="171" t="s">
        <v>367</v>
      </c>
      <c r="C94" s="171" t="s">
        <v>119</v>
      </c>
      <c r="D94" s="169" t="s">
        <v>14</v>
      </c>
      <c r="E94" s="169"/>
      <c r="F94" s="169" t="s">
        <v>63</v>
      </c>
      <c r="G94" s="169"/>
      <c r="H94" s="136">
        <v>5296872</v>
      </c>
      <c r="I94" s="136">
        <v>2296872</v>
      </c>
      <c r="J94" s="136">
        <v>2296872</v>
      </c>
      <c r="K94" s="136">
        <v>0</v>
      </c>
      <c r="L94" s="136">
        <v>2296872</v>
      </c>
      <c r="M94" s="136">
        <v>0</v>
      </c>
      <c r="N94" s="136">
        <v>0</v>
      </c>
      <c r="O94" s="136">
        <v>0</v>
      </c>
      <c r="P94" s="136">
        <v>0</v>
      </c>
      <c r="Q94" s="136">
        <v>0</v>
      </c>
      <c r="R94" s="136">
        <v>3000000</v>
      </c>
      <c r="S94" s="136">
        <v>0</v>
      </c>
      <c r="T94" s="170">
        <v>0</v>
      </c>
      <c r="U94" s="170"/>
      <c r="V94" s="136">
        <v>3000000</v>
      </c>
      <c r="W94" s="136">
        <v>0</v>
      </c>
    </row>
    <row r="95" spans="1:23" ht="12.75" customHeight="1">
      <c r="A95" s="171"/>
      <c r="B95" s="171"/>
      <c r="C95" s="171"/>
      <c r="D95" s="169"/>
      <c r="E95" s="169"/>
      <c r="F95" s="169" t="s">
        <v>64</v>
      </c>
      <c r="G95" s="169"/>
      <c r="H95" s="136">
        <v>-8612</v>
      </c>
      <c r="I95" s="136">
        <v>-8612</v>
      </c>
      <c r="J95" s="136">
        <v>-8612</v>
      </c>
      <c r="K95" s="136">
        <v>0</v>
      </c>
      <c r="L95" s="136">
        <v>-8612</v>
      </c>
      <c r="M95" s="136">
        <v>0</v>
      </c>
      <c r="N95" s="136">
        <v>0</v>
      </c>
      <c r="O95" s="136">
        <v>0</v>
      </c>
      <c r="P95" s="136">
        <v>0</v>
      </c>
      <c r="Q95" s="136">
        <v>0</v>
      </c>
      <c r="R95" s="136">
        <v>0</v>
      </c>
      <c r="S95" s="136">
        <v>0</v>
      </c>
      <c r="T95" s="170">
        <v>0</v>
      </c>
      <c r="U95" s="170"/>
      <c r="V95" s="136">
        <v>0</v>
      </c>
      <c r="W95" s="136">
        <v>0</v>
      </c>
    </row>
    <row r="96" spans="1:23" ht="12.75" customHeight="1">
      <c r="A96" s="171"/>
      <c r="B96" s="171"/>
      <c r="C96" s="171"/>
      <c r="D96" s="169"/>
      <c r="E96" s="169"/>
      <c r="F96" s="169" t="s">
        <v>65</v>
      </c>
      <c r="G96" s="169"/>
      <c r="H96" s="136">
        <v>8612</v>
      </c>
      <c r="I96" s="136">
        <v>8612</v>
      </c>
      <c r="J96" s="136">
        <v>8612</v>
      </c>
      <c r="K96" s="136">
        <v>0</v>
      </c>
      <c r="L96" s="136">
        <v>8612</v>
      </c>
      <c r="M96" s="136">
        <v>0</v>
      </c>
      <c r="N96" s="136">
        <v>0</v>
      </c>
      <c r="O96" s="136">
        <v>0</v>
      </c>
      <c r="P96" s="136">
        <v>0</v>
      </c>
      <c r="Q96" s="136">
        <v>0</v>
      </c>
      <c r="R96" s="136">
        <v>0</v>
      </c>
      <c r="S96" s="136">
        <v>0</v>
      </c>
      <c r="T96" s="170">
        <v>0</v>
      </c>
      <c r="U96" s="170"/>
      <c r="V96" s="136">
        <v>0</v>
      </c>
      <c r="W96" s="136">
        <v>0</v>
      </c>
    </row>
    <row r="97" spans="1:23" ht="12.75" customHeight="1">
      <c r="A97" s="171"/>
      <c r="B97" s="171"/>
      <c r="C97" s="171"/>
      <c r="D97" s="169"/>
      <c r="E97" s="169"/>
      <c r="F97" s="169" t="s">
        <v>66</v>
      </c>
      <c r="G97" s="169"/>
      <c r="H97" s="136">
        <v>5296872</v>
      </c>
      <c r="I97" s="136">
        <v>2296872</v>
      </c>
      <c r="J97" s="136">
        <v>2296872</v>
      </c>
      <c r="K97" s="136">
        <v>0</v>
      </c>
      <c r="L97" s="136">
        <v>2296872</v>
      </c>
      <c r="M97" s="136">
        <v>0</v>
      </c>
      <c r="N97" s="136">
        <v>0</v>
      </c>
      <c r="O97" s="136">
        <v>0</v>
      </c>
      <c r="P97" s="136">
        <v>0</v>
      </c>
      <c r="Q97" s="136">
        <v>0</v>
      </c>
      <c r="R97" s="136">
        <v>3000000</v>
      </c>
      <c r="S97" s="136">
        <v>0</v>
      </c>
      <c r="T97" s="170">
        <v>0</v>
      </c>
      <c r="U97" s="170"/>
      <c r="V97" s="136">
        <v>3000000</v>
      </c>
      <c r="W97" s="136">
        <v>0</v>
      </c>
    </row>
    <row r="98" spans="1:23" ht="12.75" customHeight="1">
      <c r="A98" s="171" t="s">
        <v>77</v>
      </c>
      <c r="B98" s="171" t="s">
        <v>119</v>
      </c>
      <c r="C98" s="171" t="s">
        <v>119</v>
      </c>
      <c r="D98" s="169" t="s">
        <v>74</v>
      </c>
      <c r="E98" s="169"/>
      <c r="F98" s="169" t="s">
        <v>63</v>
      </c>
      <c r="G98" s="169"/>
      <c r="H98" s="136">
        <v>22245550</v>
      </c>
      <c r="I98" s="136">
        <v>21430548</v>
      </c>
      <c r="J98" s="136">
        <v>21370193</v>
      </c>
      <c r="K98" s="136">
        <v>15404111</v>
      </c>
      <c r="L98" s="136">
        <v>5966082</v>
      </c>
      <c r="M98" s="136">
        <v>0</v>
      </c>
      <c r="N98" s="136">
        <v>60355</v>
      </c>
      <c r="O98" s="136">
        <v>0</v>
      </c>
      <c r="P98" s="136">
        <v>0</v>
      </c>
      <c r="Q98" s="136">
        <v>0</v>
      </c>
      <c r="R98" s="136">
        <v>815002</v>
      </c>
      <c r="S98" s="136">
        <v>815002</v>
      </c>
      <c r="T98" s="170">
        <v>0</v>
      </c>
      <c r="U98" s="170"/>
      <c r="V98" s="136">
        <v>0</v>
      </c>
      <c r="W98" s="136">
        <v>0</v>
      </c>
    </row>
    <row r="99" spans="1:23" ht="12.75" customHeight="1">
      <c r="A99" s="171"/>
      <c r="B99" s="171"/>
      <c r="C99" s="171"/>
      <c r="D99" s="169"/>
      <c r="E99" s="169"/>
      <c r="F99" s="169" t="s">
        <v>64</v>
      </c>
      <c r="G99" s="169"/>
      <c r="H99" s="136">
        <v>-28007</v>
      </c>
      <c r="I99" s="136">
        <v>-21369</v>
      </c>
      <c r="J99" s="136">
        <v>-21169</v>
      </c>
      <c r="K99" s="136">
        <v>-15100</v>
      </c>
      <c r="L99" s="136">
        <v>-6069</v>
      </c>
      <c r="M99" s="136">
        <v>0</v>
      </c>
      <c r="N99" s="136">
        <v>-200</v>
      </c>
      <c r="O99" s="136">
        <v>0</v>
      </c>
      <c r="P99" s="136">
        <v>0</v>
      </c>
      <c r="Q99" s="136">
        <v>0</v>
      </c>
      <c r="R99" s="136">
        <v>-6638</v>
      </c>
      <c r="S99" s="136">
        <v>-6638</v>
      </c>
      <c r="T99" s="170">
        <v>0</v>
      </c>
      <c r="U99" s="170"/>
      <c r="V99" s="136">
        <v>0</v>
      </c>
      <c r="W99" s="136">
        <v>0</v>
      </c>
    </row>
    <row r="100" spans="1:23" ht="12.75" customHeight="1">
      <c r="A100" s="171"/>
      <c r="B100" s="171"/>
      <c r="C100" s="171"/>
      <c r="D100" s="169"/>
      <c r="E100" s="169"/>
      <c r="F100" s="169" t="s">
        <v>65</v>
      </c>
      <c r="G100" s="169"/>
      <c r="H100" s="136">
        <v>41471</v>
      </c>
      <c r="I100" s="136">
        <v>41471</v>
      </c>
      <c r="J100" s="136">
        <v>40771</v>
      </c>
      <c r="K100" s="136">
        <v>34133</v>
      </c>
      <c r="L100" s="136">
        <v>6638</v>
      </c>
      <c r="M100" s="136">
        <v>0</v>
      </c>
      <c r="N100" s="136">
        <v>700</v>
      </c>
      <c r="O100" s="136">
        <v>0</v>
      </c>
      <c r="P100" s="136">
        <v>0</v>
      </c>
      <c r="Q100" s="136">
        <v>0</v>
      </c>
      <c r="R100" s="136">
        <v>0</v>
      </c>
      <c r="S100" s="136">
        <v>0</v>
      </c>
      <c r="T100" s="170">
        <v>0</v>
      </c>
      <c r="U100" s="170"/>
      <c r="V100" s="136">
        <v>0</v>
      </c>
      <c r="W100" s="136">
        <v>0</v>
      </c>
    </row>
    <row r="101" spans="1:23" ht="12.75" customHeight="1">
      <c r="A101" s="171"/>
      <c r="B101" s="171"/>
      <c r="C101" s="171"/>
      <c r="D101" s="169"/>
      <c r="E101" s="169"/>
      <c r="F101" s="169" t="s">
        <v>66</v>
      </c>
      <c r="G101" s="169"/>
      <c r="H101" s="136">
        <v>22259014</v>
      </c>
      <c r="I101" s="136">
        <v>21450650</v>
      </c>
      <c r="J101" s="136">
        <v>21389795</v>
      </c>
      <c r="K101" s="136">
        <v>15423144</v>
      </c>
      <c r="L101" s="136">
        <v>5966651</v>
      </c>
      <c r="M101" s="136">
        <v>0</v>
      </c>
      <c r="N101" s="136">
        <v>60855</v>
      </c>
      <c r="O101" s="136">
        <v>0</v>
      </c>
      <c r="P101" s="136">
        <v>0</v>
      </c>
      <c r="Q101" s="136">
        <v>0</v>
      </c>
      <c r="R101" s="136">
        <v>808364</v>
      </c>
      <c r="S101" s="136">
        <v>808364</v>
      </c>
      <c r="T101" s="170">
        <v>0</v>
      </c>
      <c r="U101" s="170"/>
      <c r="V101" s="136">
        <v>0</v>
      </c>
      <c r="W101" s="136">
        <v>0</v>
      </c>
    </row>
    <row r="102" spans="1:23" ht="12.75" customHeight="1">
      <c r="A102" s="171" t="s">
        <v>119</v>
      </c>
      <c r="B102" s="171" t="s">
        <v>78</v>
      </c>
      <c r="C102" s="171" t="s">
        <v>119</v>
      </c>
      <c r="D102" s="169" t="s">
        <v>75</v>
      </c>
      <c r="E102" s="169"/>
      <c r="F102" s="169" t="s">
        <v>63</v>
      </c>
      <c r="G102" s="169"/>
      <c r="H102" s="136">
        <v>20685238</v>
      </c>
      <c r="I102" s="136">
        <v>20006684</v>
      </c>
      <c r="J102" s="136">
        <v>19947684</v>
      </c>
      <c r="K102" s="136">
        <v>14451045</v>
      </c>
      <c r="L102" s="136">
        <v>5496639</v>
      </c>
      <c r="M102" s="136">
        <v>0</v>
      </c>
      <c r="N102" s="136">
        <v>59000</v>
      </c>
      <c r="O102" s="136">
        <v>0</v>
      </c>
      <c r="P102" s="136">
        <v>0</v>
      </c>
      <c r="Q102" s="136">
        <v>0</v>
      </c>
      <c r="R102" s="136">
        <v>678554</v>
      </c>
      <c r="S102" s="136">
        <v>678554</v>
      </c>
      <c r="T102" s="170">
        <v>0</v>
      </c>
      <c r="U102" s="170"/>
      <c r="V102" s="136">
        <v>0</v>
      </c>
      <c r="W102" s="136">
        <v>0</v>
      </c>
    </row>
    <row r="103" spans="1:23" ht="12.75" customHeight="1">
      <c r="A103" s="171"/>
      <c r="B103" s="171"/>
      <c r="C103" s="171"/>
      <c r="D103" s="169"/>
      <c r="E103" s="169"/>
      <c r="F103" s="169" t="s">
        <v>64</v>
      </c>
      <c r="G103" s="169"/>
      <c r="H103" s="136">
        <v>-6638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-6638</v>
      </c>
      <c r="S103" s="136">
        <v>-6638</v>
      </c>
      <c r="T103" s="170">
        <v>0</v>
      </c>
      <c r="U103" s="170"/>
      <c r="V103" s="136">
        <v>0</v>
      </c>
      <c r="W103" s="136">
        <v>0</v>
      </c>
    </row>
    <row r="104" spans="1:23" ht="12.75" customHeight="1">
      <c r="A104" s="171"/>
      <c r="B104" s="171"/>
      <c r="C104" s="171"/>
      <c r="D104" s="169"/>
      <c r="E104" s="169"/>
      <c r="F104" s="169" t="s">
        <v>65</v>
      </c>
      <c r="G104" s="169"/>
      <c r="H104" s="136">
        <v>12318</v>
      </c>
      <c r="I104" s="136">
        <v>12318</v>
      </c>
      <c r="J104" s="136">
        <v>12318</v>
      </c>
      <c r="K104" s="136">
        <v>5680</v>
      </c>
      <c r="L104" s="136">
        <v>6638</v>
      </c>
      <c r="M104" s="136">
        <v>0</v>
      </c>
      <c r="N104" s="136">
        <v>0</v>
      </c>
      <c r="O104" s="136">
        <v>0</v>
      </c>
      <c r="P104" s="136">
        <v>0</v>
      </c>
      <c r="Q104" s="136">
        <v>0</v>
      </c>
      <c r="R104" s="136">
        <v>0</v>
      </c>
      <c r="S104" s="136">
        <v>0</v>
      </c>
      <c r="T104" s="170">
        <v>0</v>
      </c>
      <c r="U104" s="170"/>
      <c r="V104" s="136">
        <v>0</v>
      </c>
      <c r="W104" s="136">
        <v>0</v>
      </c>
    </row>
    <row r="105" spans="1:23" ht="12.75" customHeight="1">
      <c r="A105" s="171"/>
      <c r="B105" s="171"/>
      <c r="C105" s="171"/>
      <c r="D105" s="169"/>
      <c r="E105" s="169"/>
      <c r="F105" s="169" t="s">
        <v>66</v>
      </c>
      <c r="G105" s="169"/>
      <c r="H105" s="136">
        <v>20690918</v>
      </c>
      <c r="I105" s="136">
        <v>20019002</v>
      </c>
      <c r="J105" s="136">
        <v>19960002</v>
      </c>
      <c r="K105" s="136">
        <v>14456725</v>
      </c>
      <c r="L105" s="136">
        <v>5503277</v>
      </c>
      <c r="M105" s="136">
        <v>0</v>
      </c>
      <c r="N105" s="136">
        <v>59000</v>
      </c>
      <c r="O105" s="136">
        <v>0</v>
      </c>
      <c r="P105" s="136">
        <v>0</v>
      </c>
      <c r="Q105" s="136">
        <v>0</v>
      </c>
      <c r="R105" s="136">
        <v>671916</v>
      </c>
      <c r="S105" s="136">
        <v>671916</v>
      </c>
      <c r="T105" s="170">
        <v>0</v>
      </c>
      <c r="U105" s="170"/>
      <c r="V105" s="136">
        <v>0</v>
      </c>
      <c r="W105" s="136">
        <v>0</v>
      </c>
    </row>
    <row r="106" spans="1:23" ht="12.75" customHeight="1">
      <c r="A106" s="171" t="s">
        <v>119</v>
      </c>
      <c r="B106" s="171" t="s">
        <v>477</v>
      </c>
      <c r="C106" s="171" t="s">
        <v>119</v>
      </c>
      <c r="D106" s="169" t="s">
        <v>478</v>
      </c>
      <c r="E106" s="169"/>
      <c r="F106" s="169" t="s">
        <v>63</v>
      </c>
      <c r="G106" s="169"/>
      <c r="H106" s="136">
        <v>811049</v>
      </c>
      <c r="I106" s="136">
        <v>811049</v>
      </c>
      <c r="J106" s="136">
        <v>810094</v>
      </c>
      <c r="K106" s="136">
        <v>646196</v>
      </c>
      <c r="L106" s="136">
        <v>163898</v>
      </c>
      <c r="M106" s="136">
        <v>0</v>
      </c>
      <c r="N106" s="136">
        <v>955</v>
      </c>
      <c r="O106" s="136">
        <v>0</v>
      </c>
      <c r="P106" s="136">
        <v>0</v>
      </c>
      <c r="Q106" s="136">
        <v>0</v>
      </c>
      <c r="R106" s="136">
        <v>0</v>
      </c>
      <c r="S106" s="136">
        <v>0</v>
      </c>
      <c r="T106" s="170">
        <v>0</v>
      </c>
      <c r="U106" s="170"/>
      <c r="V106" s="136">
        <v>0</v>
      </c>
      <c r="W106" s="136">
        <v>0</v>
      </c>
    </row>
    <row r="107" spans="1:23" ht="12.75" customHeight="1">
      <c r="A107" s="171"/>
      <c r="B107" s="171"/>
      <c r="C107" s="171"/>
      <c r="D107" s="169"/>
      <c r="E107" s="169"/>
      <c r="F107" s="169" t="s">
        <v>64</v>
      </c>
      <c r="G107" s="169"/>
      <c r="H107" s="136">
        <v>-700</v>
      </c>
      <c r="I107" s="136">
        <v>-700</v>
      </c>
      <c r="J107" s="136">
        <v>-700</v>
      </c>
      <c r="K107" s="136">
        <v>-700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v>0</v>
      </c>
      <c r="R107" s="136">
        <v>0</v>
      </c>
      <c r="S107" s="136">
        <v>0</v>
      </c>
      <c r="T107" s="170">
        <v>0</v>
      </c>
      <c r="U107" s="170"/>
      <c r="V107" s="136">
        <v>0</v>
      </c>
      <c r="W107" s="136">
        <v>0</v>
      </c>
    </row>
    <row r="108" spans="1:23" ht="12.75" customHeight="1">
      <c r="A108" s="171"/>
      <c r="B108" s="171"/>
      <c r="C108" s="171"/>
      <c r="D108" s="169"/>
      <c r="E108" s="169"/>
      <c r="F108" s="169" t="s">
        <v>65</v>
      </c>
      <c r="G108" s="169"/>
      <c r="H108" s="136">
        <v>700</v>
      </c>
      <c r="I108" s="136">
        <v>700</v>
      </c>
      <c r="J108" s="136">
        <v>0</v>
      </c>
      <c r="K108" s="136">
        <v>0</v>
      </c>
      <c r="L108" s="136">
        <v>0</v>
      </c>
      <c r="M108" s="136">
        <v>0</v>
      </c>
      <c r="N108" s="136">
        <v>700</v>
      </c>
      <c r="O108" s="136">
        <v>0</v>
      </c>
      <c r="P108" s="136">
        <v>0</v>
      </c>
      <c r="Q108" s="136">
        <v>0</v>
      </c>
      <c r="R108" s="136">
        <v>0</v>
      </c>
      <c r="S108" s="136">
        <v>0</v>
      </c>
      <c r="T108" s="170">
        <v>0</v>
      </c>
      <c r="U108" s="170"/>
      <c r="V108" s="136">
        <v>0</v>
      </c>
      <c r="W108" s="136">
        <v>0</v>
      </c>
    </row>
    <row r="109" spans="1:23" ht="12.75" customHeight="1">
      <c r="A109" s="171"/>
      <c r="B109" s="171"/>
      <c r="C109" s="171"/>
      <c r="D109" s="169"/>
      <c r="E109" s="169"/>
      <c r="F109" s="169" t="s">
        <v>66</v>
      </c>
      <c r="G109" s="169"/>
      <c r="H109" s="136">
        <v>811049</v>
      </c>
      <c r="I109" s="136">
        <v>811049</v>
      </c>
      <c r="J109" s="136">
        <v>809394</v>
      </c>
      <c r="K109" s="136">
        <v>645496</v>
      </c>
      <c r="L109" s="136">
        <v>163898</v>
      </c>
      <c r="M109" s="136">
        <v>0</v>
      </c>
      <c r="N109" s="136">
        <v>1655</v>
      </c>
      <c r="O109" s="136">
        <v>0</v>
      </c>
      <c r="P109" s="136">
        <v>0</v>
      </c>
      <c r="Q109" s="136">
        <v>0</v>
      </c>
      <c r="R109" s="136">
        <v>0</v>
      </c>
      <c r="S109" s="136">
        <v>0</v>
      </c>
      <c r="T109" s="170">
        <v>0</v>
      </c>
      <c r="U109" s="170"/>
      <c r="V109" s="136">
        <v>0</v>
      </c>
      <c r="W109" s="136">
        <v>0</v>
      </c>
    </row>
    <row r="110" spans="1:23" ht="17.25" customHeight="1">
      <c r="A110" s="171" t="s">
        <v>119</v>
      </c>
      <c r="B110" s="171" t="s">
        <v>422</v>
      </c>
      <c r="C110" s="171" t="s">
        <v>119</v>
      </c>
      <c r="D110" s="169" t="s">
        <v>14</v>
      </c>
      <c r="E110" s="169"/>
      <c r="F110" s="169" t="s">
        <v>63</v>
      </c>
      <c r="G110" s="169"/>
      <c r="H110" s="136">
        <v>607815</v>
      </c>
      <c r="I110" s="136">
        <v>607815</v>
      </c>
      <c r="J110" s="136">
        <v>607415</v>
      </c>
      <c r="K110" s="136">
        <v>306870</v>
      </c>
      <c r="L110" s="136">
        <v>300545</v>
      </c>
      <c r="M110" s="136">
        <v>0</v>
      </c>
      <c r="N110" s="136">
        <v>400</v>
      </c>
      <c r="O110" s="136">
        <v>0</v>
      </c>
      <c r="P110" s="136">
        <v>0</v>
      </c>
      <c r="Q110" s="136">
        <v>0</v>
      </c>
      <c r="R110" s="136">
        <v>0</v>
      </c>
      <c r="S110" s="136">
        <v>0</v>
      </c>
      <c r="T110" s="170">
        <v>0</v>
      </c>
      <c r="U110" s="170"/>
      <c r="V110" s="136">
        <v>0</v>
      </c>
      <c r="W110" s="136">
        <v>0</v>
      </c>
    </row>
    <row r="111" spans="1:23" ht="17.25" customHeight="1">
      <c r="A111" s="171"/>
      <c r="B111" s="171"/>
      <c r="C111" s="171"/>
      <c r="D111" s="169"/>
      <c r="E111" s="169"/>
      <c r="F111" s="169" t="s">
        <v>64</v>
      </c>
      <c r="G111" s="169"/>
      <c r="H111" s="136">
        <v>-20669</v>
      </c>
      <c r="I111" s="136">
        <v>-20669</v>
      </c>
      <c r="J111" s="136">
        <v>-20469</v>
      </c>
      <c r="K111" s="136">
        <v>-14400</v>
      </c>
      <c r="L111" s="136">
        <v>-6069</v>
      </c>
      <c r="M111" s="136">
        <v>0</v>
      </c>
      <c r="N111" s="136">
        <v>-200</v>
      </c>
      <c r="O111" s="136">
        <v>0</v>
      </c>
      <c r="P111" s="136">
        <v>0</v>
      </c>
      <c r="Q111" s="136">
        <v>0</v>
      </c>
      <c r="R111" s="136">
        <v>0</v>
      </c>
      <c r="S111" s="136">
        <v>0</v>
      </c>
      <c r="T111" s="170">
        <v>0</v>
      </c>
      <c r="U111" s="170"/>
      <c r="V111" s="136">
        <v>0</v>
      </c>
      <c r="W111" s="136">
        <v>0</v>
      </c>
    </row>
    <row r="112" spans="1:23" ht="17.25" customHeight="1">
      <c r="A112" s="171"/>
      <c r="B112" s="171"/>
      <c r="C112" s="171"/>
      <c r="D112" s="169"/>
      <c r="E112" s="169"/>
      <c r="F112" s="169" t="s">
        <v>65</v>
      </c>
      <c r="G112" s="169"/>
      <c r="H112" s="136">
        <v>28453</v>
      </c>
      <c r="I112" s="136">
        <v>28453</v>
      </c>
      <c r="J112" s="136">
        <v>28453</v>
      </c>
      <c r="K112" s="136">
        <v>28453</v>
      </c>
      <c r="L112" s="136">
        <v>0</v>
      </c>
      <c r="M112" s="136">
        <v>0</v>
      </c>
      <c r="N112" s="136">
        <v>0</v>
      </c>
      <c r="O112" s="136">
        <v>0</v>
      </c>
      <c r="P112" s="136">
        <v>0</v>
      </c>
      <c r="Q112" s="136">
        <v>0</v>
      </c>
      <c r="R112" s="136">
        <v>0</v>
      </c>
      <c r="S112" s="136">
        <v>0</v>
      </c>
      <c r="T112" s="170">
        <v>0</v>
      </c>
      <c r="U112" s="170"/>
      <c r="V112" s="136">
        <v>0</v>
      </c>
      <c r="W112" s="136">
        <v>0</v>
      </c>
    </row>
    <row r="113" spans="1:23" ht="19.5" customHeight="1">
      <c r="A113" s="171"/>
      <c r="B113" s="171"/>
      <c r="C113" s="171"/>
      <c r="D113" s="169"/>
      <c r="E113" s="169"/>
      <c r="F113" s="169" t="s">
        <v>66</v>
      </c>
      <c r="G113" s="169"/>
      <c r="H113" s="136">
        <v>615599</v>
      </c>
      <c r="I113" s="136">
        <v>615599</v>
      </c>
      <c r="J113" s="136">
        <v>615399</v>
      </c>
      <c r="K113" s="136">
        <v>320923</v>
      </c>
      <c r="L113" s="136">
        <v>294476</v>
      </c>
      <c r="M113" s="136">
        <v>0</v>
      </c>
      <c r="N113" s="136">
        <v>200</v>
      </c>
      <c r="O113" s="136">
        <v>0</v>
      </c>
      <c r="P113" s="136">
        <v>0</v>
      </c>
      <c r="Q113" s="136">
        <v>0</v>
      </c>
      <c r="R113" s="136">
        <v>0</v>
      </c>
      <c r="S113" s="136">
        <v>0</v>
      </c>
      <c r="T113" s="170">
        <v>0</v>
      </c>
      <c r="U113" s="170"/>
      <c r="V113" s="136">
        <v>0</v>
      </c>
      <c r="W113" s="136">
        <v>0</v>
      </c>
    </row>
    <row r="114" spans="1:23" ht="12.75" customHeight="1">
      <c r="A114" s="171" t="s">
        <v>177</v>
      </c>
      <c r="B114" s="171" t="s">
        <v>119</v>
      </c>
      <c r="C114" s="171" t="s">
        <v>119</v>
      </c>
      <c r="D114" s="169" t="s">
        <v>178</v>
      </c>
      <c r="E114" s="169"/>
      <c r="F114" s="169" t="s">
        <v>63</v>
      </c>
      <c r="G114" s="169"/>
      <c r="H114" s="136">
        <v>4770360.9</v>
      </c>
      <c r="I114" s="136">
        <v>4626003.9</v>
      </c>
      <c r="J114" s="136">
        <v>3531769.9</v>
      </c>
      <c r="K114" s="136">
        <v>2691175</v>
      </c>
      <c r="L114" s="136">
        <v>840594.9</v>
      </c>
      <c r="M114" s="136">
        <v>322122</v>
      </c>
      <c r="N114" s="136">
        <v>3000</v>
      </c>
      <c r="O114" s="136">
        <v>769112</v>
      </c>
      <c r="P114" s="136">
        <v>0</v>
      </c>
      <c r="Q114" s="136">
        <v>0</v>
      </c>
      <c r="R114" s="136">
        <v>144357</v>
      </c>
      <c r="S114" s="136">
        <v>144357</v>
      </c>
      <c r="T114" s="170">
        <v>0</v>
      </c>
      <c r="U114" s="170"/>
      <c r="V114" s="136">
        <v>0</v>
      </c>
      <c r="W114" s="136">
        <v>0</v>
      </c>
    </row>
    <row r="115" spans="1:23" ht="12.75" customHeight="1">
      <c r="A115" s="171"/>
      <c r="B115" s="171"/>
      <c r="C115" s="171"/>
      <c r="D115" s="169"/>
      <c r="E115" s="169"/>
      <c r="F115" s="169" t="s">
        <v>64</v>
      </c>
      <c r="G115" s="169"/>
      <c r="H115" s="136">
        <v>-3648</v>
      </c>
      <c r="I115" s="136">
        <v>-3648</v>
      </c>
      <c r="J115" s="136">
        <v>-3648</v>
      </c>
      <c r="K115" s="136">
        <v>-3648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>
        <v>0</v>
      </c>
      <c r="R115" s="136">
        <v>0</v>
      </c>
      <c r="S115" s="136">
        <v>0</v>
      </c>
      <c r="T115" s="170">
        <v>0</v>
      </c>
      <c r="U115" s="170"/>
      <c r="V115" s="136">
        <v>0</v>
      </c>
      <c r="W115" s="136">
        <v>0</v>
      </c>
    </row>
    <row r="116" spans="1:23" ht="12.75" customHeight="1">
      <c r="A116" s="171"/>
      <c r="B116" s="171"/>
      <c r="C116" s="171"/>
      <c r="D116" s="169"/>
      <c r="E116" s="169"/>
      <c r="F116" s="169" t="s">
        <v>65</v>
      </c>
      <c r="G116" s="169"/>
      <c r="H116" s="136">
        <v>3648</v>
      </c>
      <c r="I116" s="136">
        <v>3648</v>
      </c>
      <c r="J116" s="136">
        <v>3648</v>
      </c>
      <c r="K116" s="136">
        <v>0</v>
      </c>
      <c r="L116" s="136">
        <v>3648</v>
      </c>
      <c r="M116" s="136">
        <v>0</v>
      </c>
      <c r="N116" s="136">
        <v>0</v>
      </c>
      <c r="O116" s="136">
        <v>0</v>
      </c>
      <c r="P116" s="136">
        <v>0</v>
      </c>
      <c r="Q116" s="136">
        <v>0</v>
      </c>
      <c r="R116" s="136">
        <v>0</v>
      </c>
      <c r="S116" s="136">
        <v>0</v>
      </c>
      <c r="T116" s="170">
        <v>0</v>
      </c>
      <c r="U116" s="170"/>
      <c r="V116" s="136">
        <v>0</v>
      </c>
      <c r="W116" s="136">
        <v>0</v>
      </c>
    </row>
    <row r="117" spans="1:23" ht="12.75" customHeight="1">
      <c r="A117" s="171"/>
      <c r="B117" s="171"/>
      <c r="C117" s="171"/>
      <c r="D117" s="169"/>
      <c r="E117" s="169"/>
      <c r="F117" s="169" t="s">
        <v>66</v>
      </c>
      <c r="G117" s="169"/>
      <c r="H117" s="136">
        <v>4770360.9</v>
      </c>
      <c r="I117" s="136">
        <v>4626003.9</v>
      </c>
      <c r="J117" s="136">
        <v>3531769.9</v>
      </c>
      <c r="K117" s="136">
        <v>2687527</v>
      </c>
      <c r="L117" s="136">
        <v>844242.9</v>
      </c>
      <c r="M117" s="136">
        <v>322122</v>
      </c>
      <c r="N117" s="136">
        <v>3000</v>
      </c>
      <c r="O117" s="136">
        <v>769112</v>
      </c>
      <c r="P117" s="136">
        <v>0</v>
      </c>
      <c r="Q117" s="136">
        <v>0</v>
      </c>
      <c r="R117" s="136">
        <v>144357</v>
      </c>
      <c r="S117" s="136">
        <v>144357</v>
      </c>
      <c r="T117" s="170">
        <v>0</v>
      </c>
      <c r="U117" s="170"/>
      <c r="V117" s="136">
        <v>0</v>
      </c>
      <c r="W117" s="136">
        <v>0</v>
      </c>
    </row>
    <row r="118" spans="1:23" ht="12.75" customHeight="1">
      <c r="A118" s="171" t="s">
        <v>119</v>
      </c>
      <c r="B118" s="171" t="s">
        <v>479</v>
      </c>
      <c r="C118" s="171" t="s">
        <v>119</v>
      </c>
      <c r="D118" s="169" t="s">
        <v>480</v>
      </c>
      <c r="E118" s="169"/>
      <c r="F118" s="169" t="s">
        <v>63</v>
      </c>
      <c r="G118" s="169"/>
      <c r="H118" s="136">
        <v>2016868</v>
      </c>
      <c r="I118" s="136">
        <v>2016868</v>
      </c>
      <c r="J118" s="136">
        <v>2013868</v>
      </c>
      <c r="K118" s="136">
        <v>1779395</v>
      </c>
      <c r="L118" s="136">
        <v>234473</v>
      </c>
      <c r="M118" s="136">
        <v>0</v>
      </c>
      <c r="N118" s="136">
        <v>3000</v>
      </c>
      <c r="O118" s="136">
        <v>0</v>
      </c>
      <c r="P118" s="136">
        <v>0</v>
      </c>
      <c r="Q118" s="136">
        <v>0</v>
      </c>
      <c r="R118" s="136">
        <v>0</v>
      </c>
      <c r="S118" s="136">
        <v>0</v>
      </c>
      <c r="T118" s="170">
        <v>0</v>
      </c>
      <c r="U118" s="170"/>
      <c r="V118" s="136">
        <v>0</v>
      </c>
      <c r="W118" s="136">
        <v>0</v>
      </c>
    </row>
    <row r="119" spans="1:23" ht="12.75" customHeight="1">
      <c r="A119" s="171"/>
      <c r="B119" s="171"/>
      <c r="C119" s="171"/>
      <c r="D119" s="169"/>
      <c r="E119" s="169"/>
      <c r="F119" s="169" t="s">
        <v>64</v>
      </c>
      <c r="G119" s="169"/>
      <c r="H119" s="136">
        <v>-3648</v>
      </c>
      <c r="I119" s="136">
        <v>-3648</v>
      </c>
      <c r="J119" s="136">
        <v>-3648</v>
      </c>
      <c r="K119" s="136">
        <v>-3648</v>
      </c>
      <c r="L119" s="136">
        <v>0</v>
      </c>
      <c r="M119" s="136">
        <v>0</v>
      </c>
      <c r="N119" s="136">
        <v>0</v>
      </c>
      <c r="O119" s="136">
        <v>0</v>
      </c>
      <c r="P119" s="136">
        <v>0</v>
      </c>
      <c r="Q119" s="136">
        <v>0</v>
      </c>
      <c r="R119" s="136">
        <v>0</v>
      </c>
      <c r="S119" s="136">
        <v>0</v>
      </c>
      <c r="T119" s="170">
        <v>0</v>
      </c>
      <c r="U119" s="170"/>
      <c r="V119" s="136">
        <v>0</v>
      </c>
      <c r="W119" s="136">
        <v>0</v>
      </c>
    </row>
    <row r="120" spans="1:23" ht="12.75" customHeight="1">
      <c r="A120" s="171"/>
      <c r="B120" s="171"/>
      <c r="C120" s="171"/>
      <c r="D120" s="169"/>
      <c r="E120" s="169"/>
      <c r="F120" s="169" t="s">
        <v>65</v>
      </c>
      <c r="G120" s="169"/>
      <c r="H120" s="136">
        <v>3648</v>
      </c>
      <c r="I120" s="136">
        <v>3648</v>
      </c>
      <c r="J120" s="136">
        <v>3648</v>
      </c>
      <c r="K120" s="136">
        <v>0</v>
      </c>
      <c r="L120" s="136">
        <v>3648</v>
      </c>
      <c r="M120" s="136">
        <v>0</v>
      </c>
      <c r="N120" s="136">
        <v>0</v>
      </c>
      <c r="O120" s="136">
        <v>0</v>
      </c>
      <c r="P120" s="136">
        <v>0</v>
      </c>
      <c r="Q120" s="136">
        <v>0</v>
      </c>
      <c r="R120" s="136">
        <v>0</v>
      </c>
      <c r="S120" s="136">
        <v>0</v>
      </c>
      <c r="T120" s="170">
        <v>0</v>
      </c>
      <c r="U120" s="170"/>
      <c r="V120" s="136">
        <v>0</v>
      </c>
      <c r="W120" s="136">
        <v>0</v>
      </c>
    </row>
    <row r="121" spans="1:23" ht="12.75" customHeight="1">
      <c r="A121" s="171"/>
      <c r="B121" s="171"/>
      <c r="C121" s="171"/>
      <c r="D121" s="169"/>
      <c r="E121" s="169"/>
      <c r="F121" s="169" t="s">
        <v>66</v>
      </c>
      <c r="G121" s="169"/>
      <c r="H121" s="136">
        <v>2016868</v>
      </c>
      <c r="I121" s="136">
        <v>2016868</v>
      </c>
      <c r="J121" s="136">
        <v>2013868</v>
      </c>
      <c r="K121" s="136">
        <v>1775747</v>
      </c>
      <c r="L121" s="136">
        <v>238121</v>
      </c>
      <c r="M121" s="136">
        <v>0</v>
      </c>
      <c r="N121" s="136">
        <v>3000</v>
      </c>
      <c r="O121" s="136">
        <v>0</v>
      </c>
      <c r="P121" s="136">
        <v>0</v>
      </c>
      <c r="Q121" s="136">
        <v>0</v>
      </c>
      <c r="R121" s="136">
        <v>0</v>
      </c>
      <c r="S121" s="136">
        <v>0</v>
      </c>
      <c r="T121" s="170">
        <v>0</v>
      </c>
      <c r="U121" s="170"/>
      <c r="V121" s="136">
        <v>0</v>
      </c>
      <c r="W121" s="136">
        <v>0</v>
      </c>
    </row>
    <row r="122" spans="1:23" ht="19.5" customHeight="1">
      <c r="A122" s="171" t="s">
        <v>428</v>
      </c>
      <c r="B122" s="171" t="s">
        <v>119</v>
      </c>
      <c r="C122" s="171" t="s">
        <v>119</v>
      </c>
      <c r="D122" s="169" t="s">
        <v>429</v>
      </c>
      <c r="E122" s="169"/>
      <c r="F122" s="169" t="s">
        <v>63</v>
      </c>
      <c r="G122" s="169"/>
      <c r="H122" s="136">
        <v>10963521.68</v>
      </c>
      <c r="I122" s="136">
        <v>9521494.68</v>
      </c>
      <c r="J122" s="136">
        <v>9256090.68</v>
      </c>
      <c r="K122" s="136">
        <v>7588259</v>
      </c>
      <c r="L122" s="136">
        <v>1667831.68</v>
      </c>
      <c r="M122" s="136">
        <v>0</v>
      </c>
      <c r="N122" s="136">
        <v>265404</v>
      </c>
      <c r="O122" s="136">
        <v>0</v>
      </c>
      <c r="P122" s="136">
        <v>0</v>
      </c>
      <c r="Q122" s="136">
        <v>0</v>
      </c>
      <c r="R122" s="136">
        <v>1442027</v>
      </c>
      <c r="S122" s="136">
        <v>1442027</v>
      </c>
      <c r="T122" s="170">
        <v>0</v>
      </c>
      <c r="U122" s="170"/>
      <c r="V122" s="136">
        <v>0</v>
      </c>
      <c r="W122" s="136">
        <v>0</v>
      </c>
    </row>
    <row r="123" spans="1:23" ht="18.75" customHeight="1">
      <c r="A123" s="171"/>
      <c r="B123" s="171"/>
      <c r="C123" s="171"/>
      <c r="D123" s="169"/>
      <c r="E123" s="169"/>
      <c r="F123" s="169" t="s">
        <v>64</v>
      </c>
      <c r="G123" s="169"/>
      <c r="H123" s="136">
        <v>-64699</v>
      </c>
      <c r="I123" s="136">
        <v>-6000</v>
      </c>
      <c r="J123" s="136">
        <v>-6000</v>
      </c>
      <c r="K123" s="136">
        <v>-6000</v>
      </c>
      <c r="L123" s="136">
        <v>0</v>
      </c>
      <c r="M123" s="136">
        <v>0</v>
      </c>
      <c r="N123" s="136">
        <v>0</v>
      </c>
      <c r="O123" s="136">
        <v>0</v>
      </c>
      <c r="P123" s="136">
        <v>0</v>
      </c>
      <c r="Q123" s="136">
        <v>0</v>
      </c>
      <c r="R123" s="136">
        <v>-58699</v>
      </c>
      <c r="S123" s="136">
        <v>-58699</v>
      </c>
      <c r="T123" s="170">
        <v>0</v>
      </c>
      <c r="U123" s="170"/>
      <c r="V123" s="136">
        <v>0</v>
      </c>
      <c r="W123" s="136">
        <v>0</v>
      </c>
    </row>
    <row r="124" spans="1:23" ht="19.5" customHeight="1">
      <c r="A124" s="171"/>
      <c r="B124" s="171"/>
      <c r="C124" s="171"/>
      <c r="D124" s="169"/>
      <c r="E124" s="169"/>
      <c r="F124" s="169" t="s">
        <v>65</v>
      </c>
      <c r="G124" s="169"/>
      <c r="H124" s="136">
        <v>89979</v>
      </c>
      <c r="I124" s="136">
        <v>89979</v>
      </c>
      <c r="J124" s="136">
        <v>82178</v>
      </c>
      <c r="K124" s="136">
        <v>6000</v>
      </c>
      <c r="L124" s="136">
        <v>76178</v>
      </c>
      <c r="M124" s="136">
        <v>0</v>
      </c>
      <c r="N124" s="136">
        <v>7801</v>
      </c>
      <c r="O124" s="136">
        <v>0</v>
      </c>
      <c r="P124" s="136">
        <v>0</v>
      </c>
      <c r="Q124" s="136">
        <v>0</v>
      </c>
      <c r="R124" s="136">
        <v>0</v>
      </c>
      <c r="S124" s="136">
        <v>0</v>
      </c>
      <c r="T124" s="170">
        <v>0</v>
      </c>
      <c r="U124" s="170"/>
      <c r="V124" s="136">
        <v>0</v>
      </c>
      <c r="W124" s="136">
        <v>0</v>
      </c>
    </row>
    <row r="125" spans="1:23" ht="20.25" customHeight="1">
      <c r="A125" s="171"/>
      <c r="B125" s="171"/>
      <c r="C125" s="171"/>
      <c r="D125" s="169"/>
      <c r="E125" s="169"/>
      <c r="F125" s="169" t="s">
        <v>66</v>
      </c>
      <c r="G125" s="169"/>
      <c r="H125" s="136">
        <v>10988801.68</v>
      </c>
      <c r="I125" s="136">
        <v>9605473.68</v>
      </c>
      <c r="J125" s="136">
        <v>9332268.68</v>
      </c>
      <c r="K125" s="136">
        <v>7588259</v>
      </c>
      <c r="L125" s="136">
        <v>1744009.68</v>
      </c>
      <c r="M125" s="136">
        <v>0</v>
      </c>
      <c r="N125" s="136">
        <v>273205</v>
      </c>
      <c r="O125" s="136">
        <v>0</v>
      </c>
      <c r="P125" s="136">
        <v>0</v>
      </c>
      <c r="Q125" s="136">
        <v>0</v>
      </c>
      <c r="R125" s="136">
        <v>1383328</v>
      </c>
      <c r="S125" s="136">
        <v>1383328</v>
      </c>
      <c r="T125" s="170">
        <v>0</v>
      </c>
      <c r="U125" s="170"/>
      <c r="V125" s="136">
        <v>0</v>
      </c>
      <c r="W125" s="136">
        <v>0</v>
      </c>
    </row>
    <row r="126" spans="1:23" ht="12.75" customHeight="1">
      <c r="A126" s="171" t="s">
        <v>119</v>
      </c>
      <c r="B126" s="171" t="s">
        <v>433</v>
      </c>
      <c r="C126" s="171" t="s">
        <v>119</v>
      </c>
      <c r="D126" s="169" t="s">
        <v>434</v>
      </c>
      <c r="E126" s="169"/>
      <c r="F126" s="169" t="s">
        <v>63</v>
      </c>
      <c r="G126" s="169"/>
      <c r="H126" s="136">
        <v>7433395.68</v>
      </c>
      <c r="I126" s="136">
        <v>6913163.68</v>
      </c>
      <c r="J126" s="136">
        <v>6697879.68</v>
      </c>
      <c r="K126" s="136">
        <v>5465124</v>
      </c>
      <c r="L126" s="136">
        <v>1232755.68</v>
      </c>
      <c r="M126" s="136">
        <v>0</v>
      </c>
      <c r="N126" s="136">
        <v>215284</v>
      </c>
      <c r="O126" s="136">
        <v>0</v>
      </c>
      <c r="P126" s="136">
        <v>0</v>
      </c>
      <c r="Q126" s="136">
        <v>0</v>
      </c>
      <c r="R126" s="136">
        <v>520232</v>
      </c>
      <c r="S126" s="136">
        <v>520232</v>
      </c>
      <c r="T126" s="170">
        <v>0</v>
      </c>
      <c r="U126" s="170"/>
      <c r="V126" s="136">
        <v>0</v>
      </c>
      <c r="W126" s="136">
        <v>0</v>
      </c>
    </row>
    <row r="127" spans="1:23" ht="12.75" customHeight="1">
      <c r="A127" s="171"/>
      <c r="B127" s="171"/>
      <c r="C127" s="171"/>
      <c r="D127" s="169"/>
      <c r="E127" s="169"/>
      <c r="F127" s="169" t="s">
        <v>64</v>
      </c>
      <c r="G127" s="169"/>
      <c r="H127" s="136">
        <v>-58699</v>
      </c>
      <c r="I127" s="136">
        <v>0</v>
      </c>
      <c r="J127" s="136">
        <v>0</v>
      </c>
      <c r="K127" s="136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6">
        <v>0</v>
      </c>
      <c r="R127" s="136">
        <v>-58699</v>
      </c>
      <c r="S127" s="136">
        <v>-58699</v>
      </c>
      <c r="T127" s="170">
        <v>0</v>
      </c>
      <c r="U127" s="170"/>
      <c r="V127" s="136">
        <v>0</v>
      </c>
      <c r="W127" s="136">
        <v>0</v>
      </c>
    </row>
    <row r="128" spans="1:23" ht="12.75" customHeight="1">
      <c r="A128" s="171"/>
      <c r="B128" s="171"/>
      <c r="C128" s="171"/>
      <c r="D128" s="169"/>
      <c r="E128" s="169"/>
      <c r="F128" s="169" t="s">
        <v>65</v>
      </c>
      <c r="G128" s="169"/>
      <c r="H128" s="136">
        <v>3801</v>
      </c>
      <c r="I128" s="136">
        <v>3801</v>
      </c>
      <c r="J128" s="136">
        <v>0</v>
      </c>
      <c r="K128" s="136">
        <v>0</v>
      </c>
      <c r="L128" s="136">
        <v>0</v>
      </c>
      <c r="M128" s="136">
        <v>0</v>
      </c>
      <c r="N128" s="136">
        <v>3801</v>
      </c>
      <c r="O128" s="136">
        <v>0</v>
      </c>
      <c r="P128" s="136">
        <v>0</v>
      </c>
      <c r="Q128" s="136">
        <v>0</v>
      </c>
      <c r="R128" s="136">
        <v>0</v>
      </c>
      <c r="S128" s="136">
        <v>0</v>
      </c>
      <c r="T128" s="170">
        <v>0</v>
      </c>
      <c r="U128" s="170"/>
      <c r="V128" s="136">
        <v>0</v>
      </c>
      <c r="W128" s="136">
        <v>0</v>
      </c>
    </row>
    <row r="129" spans="1:23" ht="12.75" customHeight="1">
      <c r="A129" s="171"/>
      <c r="B129" s="171"/>
      <c r="C129" s="171"/>
      <c r="D129" s="169"/>
      <c r="E129" s="169"/>
      <c r="F129" s="169" t="s">
        <v>66</v>
      </c>
      <c r="G129" s="169"/>
      <c r="H129" s="136">
        <v>7378497.68</v>
      </c>
      <c r="I129" s="136">
        <v>6916964.68</v>
      </c>
      <c r="J129" s="136">
        <v>6697879.68</v>
      </c>
      <c r="K129" s="136">
        <v>5465124</v>
      </c>
      <c r="L129" s="136">
        <v>1232755.68</v>
      </c>
      <c r="M129" s="136">
        <v>0</v>
      </c>
      <c r="N129" s="136">
        <v>219085</v>
      </c>
      <c r="O129" s="136">
        <v>0</v>
      </c>
      <c r="P129" s="136">
        <v>0</v>
      </c>
      <c r="Q129" s="136">
        <v>0</v>
      </c>
      <c r="R129" s="136">
        <v>461533</v>
      </c>
      <c r="S129" s="136">
        <v>461533</v>
      </c>
      <c r="T129" s="170">
        <v>0</v>
      </c>
      <c r="U129" s="170"/>
      <c r="V129" s="136">
        <v>0</v>
      </c>
      <c r="W129" s="136">
        <v>0</v>
      </c>
    </row>
    <row r="130" spans="1:23" ht="12.75" customHeight="1">
      <c r="A130" s="171" t="s">
        <v>119</v>
      </c>
      <c r="B130" s="171" t="s">
        <v>481</v>
      </c>
      <c r="C130" s="171" t="s">
        <v>119</v>
      </c>
      <c r="D130" s="169" t="s">
        <v>482</v>
      </c>
      <c r="E130" s="169"/>
      <c r="F130" s="169" t="s">
        <v>63</v>
      </c>
      <c r="G130" s="169"/>
      <c r="H130" s="136">
        <v>1220951</v>
      </c>
      <c r="I130" s="136">
        <v>1220951</v>
      </c>
      <c r="J130" s="136">
        <v>1203751</v>
      </c>
      <c r="K130" s="136">
        <v>1070119</v>
      </c>
      <c r="L130" s="136">
        <v>133632</v>
      </c>
      <c r="M130" s="136">
        <v>0</v>
      </c>
      <c r="N130" s="136">
        <v>17200</v>
      </c>
      <c r="O130" s="136">
        <v>0</v>
      </c>
      <c r="P130" s="136">
        <v>0</v>
      </c>
      <c r="Q130" s="136">
        <v>0</v>
      </c>
      <c r="R130" s="136">
        <v>0</v>
      </c>
      <c r="S130" s="136">
        <v>0</v>
      </c>
      <c r="T130" s="170">
        <v>0</v>
      </c>
      <c r="U130" s="170"/>
      <c r="V130" s="136">
        <v>0</v>
      </c>
      <c r="W130" s="136">
        <v>0</v>
      </c>
    </row>
    <row r="131" spans="1:23" ht="12.75" customHeight="1">
      <c r="A131" s="171"/>
      <c r="B131" s="171"/>
      <c r="C131" s="171"/>
      <c r="D131" s="169"/>
      <c r="E131" s="169"/>
      <c r="F131" s="169" t="s">
        <v>64</v>
      </c>
      <c r="G131" s="169"/>
      <c r="H131" s="136">
        <v>-6000</v>
      </c>
      <c r="I131" s="136">
        <v>-6000</v>
      </c>
      <c r="J131" s="136">
        <v>-6000</v>
      </c>
      <c r="K131" s="136">
        <v>-6000</v>
      </c>
      <c r="L131" s="136">
        <v>0</v>
      </c>
      <c r="M131" s="136">
        <v>0</v>
      </c>
      <c r="N131" s="136">
        <v>0</v>
      </c>
      <c r="O131" s="136">
        <v>0</v>
      </c>
      <c r="P131" s="136">
        <v>0</v>
      </c>
      <c r="Q131" s="136">
        <v>0</v>
      </c>
      <c r="R131" s="136">
        <v>0</v>
      </c>
      <c r="S131" s="136">
        <v>0</v>
      </c>
      <c r="T131" s="170">
        <v>0</v>
      </c>
      <c r="U131" s="170"/>
      <c r="V131" s="136">
        <v>0</v>
      </c>
      <c r="W131" s="136">
        <v>0</v>
      </c>
    </row>
    <row r="132" spans="1:23" ht="12.75" customHeight="1">
      <c r="A132" s="171"/>
      <c r="B132" s="171"/>
      <c r="C132" s="171"/>
      <c r="D132" s="169"/>
      <c r="E132" s="169"/>
      <c r="F132" s="169" t="s">
        <v>65</v>
      </c>
      <c r="G132" s="169"/>
      <c r="H132" s="136">
        <v>6000</v>
      </c>
      <c r="I132" s="136">
        <v>6000</v>
      </c>
      <c r="J132" s="136">
        <v>6000</v>
      </c>
      <c r="K132" s="136">
        <v>6000</v>
      </c>
      <c r="L132" s="136">
        <v>0</v>
      </c>
      <c r="M132" s="136">
        <v>0</v>
      </c>
      <c r="N132" s="136">
        <v>0</v>
      </c>
      <c r="O132" s="136">
        <v>0</v>
      </c>
      <c r="P132" s="136">
        <v>0</v>
      </c>
      <c r="Q132" s="136">
        <v>0</v>
      </c>
      <c r="R132" s="136">
        <v>0</v>
      </c>
      <c r="S132" s="136">
        <v>0</v>
      </c>
      <c r="T132" s="170">
        <v>0</v>
      </c>
      <c r="U132" s="170"/>
      <c r="V132" s="136">
        <v>0</v>
      </c>
      <c r="W132" s="136">
        <v>0</v>
      </c>
    </row>
    <row r="133" spans="1:23" ht="12.75" customHeight="1">
      <c r="A133" s="171"/>
      <c r="B133" s="171"/>
      <c r="C133" s="171"/>
      <c r="D133" s="169"/>
      <c r="E133" s="169"/>
      <c r="F133" s="169" t="s">
        <v>66</v>
      </c>
      <c r="G133" s="169"/>
      <c r="H133" s="136">
        <v>1220951</v>
      </c>
      <c r="I133" s="136">
        <v>1220951</v>
      </c>
      <c r="J133" s="136">
        <v>1203751</v>
      </c>
      <c r="K133" s="136">
        <v>1070119</v>
      </c>
      <c r="L133" s="136">
        <v>133632</v>
      </c>
      <c r="M133" s="136">
        <v>0</v>
      </c>
      <c r="N133" s="136">
        <v>17200</v>
      </c>
      <c r="O133" s="136">
        <v>0</v>
      </c>
      <c r="P133" s="136">
        <v>0</v>
      </c>
      <c r="Q133" s="136">
        <v>0</v>
      </c>
      <c r="R133" s="136">
        <v>0</v>
      </c>
      <c r="S133" s="136">
        <v>0</v>
      </c>
      <c r="T133" s="170">
        <v>0</v>
      </c>
      <c r="U133" s="170"/>
      <c r="V133" s="136">
        <v>0</v>
      </c>
      <c r="W133" s="136">
        <v>0</v>
      </c>
    </row>
    <row r="134" spans="1:23" ht="12.75" customHeight="1">
      <c r="A134" s="171" t="s">
        <v>119</v>
      </c>
      <c r="B134" s="171" t="s">
        <v>483</v>
      </c>
      <c r="C134" s="171" t="s">
        <v>119</v>
      </c>
      <c r="D134" s="169" t="s">
        <v>484</v>
      </c>
      <c r="E134" s="169"/>
      <c r="F134" s="169" t="s">
        <v>63</v>
      </c>
      <c r="G134" s="169"/>
      <c r="H134" s="136">
        <v>2238450</v>
      </c>
      <c r="I134" s="136">
        <v>1316655</v>
      </c>
      <c r="J134" s="136">
        <v>1308235</v>
      </c>
      <c r="K134" s="136">
        <v>1037516</v>
      </c>
      <c r="L134" s="136">
        <v>270719</v>
      </c>
      <c r="M134" s="136">
        <v>0</v>
      </c>
      <c r="N134" s="136">
        <v>8420</v>
      </c>
      <c r="O134" s="136">
        <v>0</v>
      </c>
      <c r="P134" s="136">
        <v>0</v>
      </c>
      <c r="Q134" s="136">
        <v>0</v>
      </c>
      <c r="R134" s="136">
        <v>921795</v>
      </c>
      <c r="S134" s="136">
        <v>921795</v>
      </c>
      <c r="T134" s="170">
        <v>0</v>
      </c>
      <c r="U134" s="170"/>
      <c r="V134" s="136">
        <v>0</v>
      </c>
      <c r="W134" s="136">
        <v>0</v>
      </c>
    </row>
    <row r="135" spans="1:23" ht="12.75" customHeight="1">
      <c r="A135" s="171"/>
      <c r="B135" s="171"/>
      <c r="C135" s="171"/>
      <c r="D135" s="169"/>
      <c r="E135" s="169"/>
      <c r="F135" s="169" t="s">
        <v>64</v>
      </c>
      <c r="G135" s="169"/>
      <c r="H135" s="136">
        <v>0</v>
      </c>
      <c r="I135" s="136">
        <v>0</v>
      </c>
      <c r="J135" s="136">
        <v>0</v>
      </c>
      <c r="K135" s="136">
        <v>0</v>
      </c>
      <c r="L135" s="136">
        <v>0</v>
      </c>
      <c r="M135" s="136">
        <v>0</v>
      </c>
      <c r="N135" s="136">
        <v>0</v>
      </c>
      <c r="O135" s="136">
        <v>0</v>
      </c>
      <c r="P135" s="136">
        <v>0</v>
      </c>
      <c r="Q135" s="136">
        <v>0</v>
      </c>
      <c r="R135" s="136">
        <v>0</v>
      </c>
      <c r="S135" s="136">
        <v>0</v>
      </c>
      <c r="T135" s="170">
        <v>0</v>
      </c>
      <c r="U135" s="170"/>
      <c r="V135" s="136">
        <v>0</v>
      </c>
      <c r="W135" s="136">
        <v>0</v>
      </c>
    </row>
    <row r="136" spans="1:23" ht="12.75" customHeight="1">
      <c r="A136" s="171"/>
      <c r="B136" s="171"/>
      <c r="C136" s="171"/>
      <c r="D136" s="169"/>
      <c r="E136" s="169"/>
      <c r="F136" s="169" t="s">
        <v>65</v>
      </c>
      <c r="G136" s="169"/>
      <c r="H136" s="136">
        <v>74000</v>
      </c>
      <c r="I136" s="136">
        <v>74000</v>
      </c>
      <c r="J136" s="136">
        <v>70000</v>
      </c>
      <c r="K136" s="136">
        <v>0</v>
      </c>
      <c r="L136" s="136">
        <v>70000</v>
      </c>
      <c r="M136" s="136">
        <v>0</v>
      </c>
      <c r="N136" s="136">
        <v>4000</v>
      </c>
      <c r="O136" s="136">
        <v>0</v>
      </c>
      <c r="P136" s="136">
        <v>0</v>
      </c>
      <c r="Q136" s="136">
        <v>0</v>
      </c>
      <c r="R136" s="136">
        <v>0</v>
      </c>
      <c r="S136" s="136">
        <v>0</v>
      </c>
      <c r="T136" s="170">
        <v>0</v>
      </c>
      <c r="U136" s="170"/>
      <c r="V136" s="136">
        <v>0</v>
      </c>
      <c r="W136" s="136">
        <v>0</v>
      </c>
    </row>
    <row r="137" spans="1:23" ht="12.75" customHeight="1">
      <c r="A137" s="171"/>
      <c r="B137" s="171"/>
      <c r="C137" s="171"/>
      <c r="D137" s="169"/>
      <c r="E137" s="169"/>
      <c r="F137" s="169" t="s">
        <v>66</v>
      </c>
      <c r="G137" s="169"/>
      <c r="H137" s="136">
        <v>2312450</v>
      </c>
      <c r="I137" s="136">
        <v>1390655</v>
      </c>
      <c r="J137" s="136">
        <v>1378235</v>
      </c>
      <c r="K137" s="136">
        <v>1037516</v>
      </c>
      <c r="L137" s="136">
        <v>340719</v>
      </c>
      <c r="M137" s="136">
        <v>0</v>
      </c>
      <c r="N137" s="136">
        <v>12420</v>
      </c>
      <c r="O137" s="136">
        <v>0</v>
      </c>
      <c r="P137" s="136">
        <v>0</v>
      </c>
      <c r="Q137" s="136">
        <v>0</v>
      </c>
      <c r="R137" s="136">
        <v>921795</v>
      </c>
      <c r="S137" s="136">
        <v>921795</v>
      </c>
      <c r="T137" s="170">
        <v>0</v>
      </c>
      <c r="U137" s="170"/>
      <c r="V137" s="136">
        <v>0</v>
      </c>
      <c r="W137" s="136">
        <v>0</v>
      </c>
    </row>
    <row r="138" spans="1:23" ht="12.75" customHeight="1">
      <c r="A138" s="171" t="s">
        <v>119</v>
      </c>
      <c r="B138" s="171" t="s">
        <v>485</v>
      </c>
      <c r="C138" s="171" t="s">
        <v>119</v>
      </c>
      <c r="D138" s="169" t="s">
        <v>476</v>
      </c>
      <c r="E138" s="169"/>
      <c r="F138" s="169" t="s">
        <v>63</v>
      </c>
      <c r="G138" s="169"/>
      <c r="H138" s="136">
        <v>28725</v>
      </c>
      <c r="I138" s="136">
        <v>28725</v>
      </c>
      <c r="J138" s="136">
        <v>28725</v>
      </c>
      <c r="K138" s="136">
        <v>0</v>
      </c>
      <c r="L138" s="136">
        <v>28725</v>
      </c>
      <c r="M138" s="136">
        <v>0</v>
      </c>
      <c r="N138" s="136">
        <v>0</v>
      </c>
      <c r="O138" s="136">
        <v>0</v>
      </c>
      <c r="P138" s="136">
        <v>0</v>
      </c>
      <c r="Q138" s="136">
        <v>0</v>
      </c>
      <c r="R138" s="136">
        <v>0</v>
      </c>
      <c r="S138" s="136">
        <v>0</v>
      </c>
      <c r="T138" s="170">
        <v>0</v>
      </c>
      <c r="U138" s="170"/>
      <c r="V138" s="136">
        <v>0</v>
      </c>
      <c r="W138" s="136">
        <v>0</v>
      </c>
    </row>
    <row r="139" spans="1:23" ht="12.75" customHeight="1">
      <c r="A139" s="171"/>
      <c r="B139" s="171"/>
      <c r="C139" s="171"/>
      <c r="D139" s="169"/>
      <c r="E139" s="169"/>
      <c r="F139" s="169" t="s">
        <v>64</v>
      </c>
      <c r="G139" s="169"/>
      <c r="H139" s="136">
        <v>0</v>
      </c>
      <c r="I139" s="136">
        <v>0</v>
      </c>
      <c r="J139" s="136">
        <v>0</v>
      </c>
      <c r="K139" s="136">
        <v>0</v>
      </c>
      <c r="L139" s="136">
        <v>0</v>
      </c>
      <c r="M139" s="136">
        <v>0</v>
      </c>
      <c r="N139" s="136">
        <v>0</v>
      </c>
      <c r="O139" s="136">
        <v>0</v>
      </c>
      <c r="P139" s="136">
        <v>0</v>
      </c>
      <c r="Q139" s="136">
        <v>0</v>
      </c>
      <c r="R139" s="136">
        <v>0</v>
      </c>
      <c r="S139" s="136">
        <v>0</v>
      </c>
      <c r="T139" s="170">
        <v>0</v>
      </c>
      <c r="U139" s="170"/>
      <c r="V139" s="136">
        <v>0</v>
      </c>
      <c r="W139" s="136">
        <v>0</v>
      </c>
    </row>
    <row r="140" spans="1:23" ht="12.75" customHeight="1">
      <c r="A140" s="171"/>
      <c r="B140" s="171"/>
      <c r="C140" s="171"/>
      <c r="D140" s="169"/>
      <c r="E140" s="169"/>
      <c r="F140" s="169" t="s">
        <v>65</v>
      </c>
      <c r="G140" s="169"/>
      <c r="H140" s="136">
        <v>6178</v>
      </c>
      <c r="I140" s="136">
        <v>6178</v>
      </c>
      <c r="J140" s="136">
        <v>6178</v>
      </c>
      <c r="K140" s="136">
        <v>0</v>
      </c>
      <c r="L140" s="136">
        <v>6178</v>
      </c>
      <c r="M140" s="136">
        <v>0</v>
      </c>
      <c r="N140" s="136">
        <v>0</v>
      </c>
      <c r="O140" s="136">
        <v>0</v>
      </c>
      <c r="P140" s="136">
        <v>0</v>
      </c>
      <c r="Q140" s="136">
        <v>0</v>
      </c>
      <c r="R140" s="136">
        <v>0</v>
      </c>
      <c r="S140" s="136">
        <v>0</v>
      </c>
      <c r="T140" s="170">
        <v>0</v>
      </c>
      <c r="U140" s="170"/>
      <c r="V140" s="136">
        <v>0</v>
      </c>
      <c r="W140" s="136">
        <v>0</v>
      </c>
    </row>
    <row r="141" spans="1:23" ht="12.75" customHeight="1">
      <c r="A141" s="171"/>
      <c r="B141" s="171"/>
      <c r="C141" s="171"/>
      <c r="D141" s="169"/>
      <c r="E141" s="169"/>
      <c r="F141" s="169" t="s">
        <v>66</v>
      </c>
      <c r="G141" s="169"/>
      <c r="H141" s="136">
        <v>34903</v>
      </c>
      <c r="I141" s="136">
        <v>34903</v>
      </c>
      <c r="J141" s="136">
        <v>34903</v>
      </c>
      <c r="K141" s="136">
        <v>0</v>
      </c>
      <c r="L141" s="136">
        <v>34903</v>
      </c>
      <c r="M141" s="136">
        <v>0</v>
      </c>
      <c r="N141" s="136">
        <v>0</v>
      </c>
      <c r="O141" s="136">
        <v>0</v>
      </c>
      <c r="P141" s="136">
        <v>0</v>
      </c>
      <c r="Q141" s="136">
        <v>0</v>
      </c>
      <c r="R141" s="136">
        <v>0</v>
      </c>
      <c r="S141" s="136">
        <v>0</v>
      </c>
      <c r="T141" s="170">
        <v>0</v>
      </c>
      <c r="U141" s="170"/>
      <c r="V141" s="136">
        <v>0</v>
      </c>
      <c r="W141" s="136">
        <v>0</v>
      </c>
    </row>
    <row r="142" spans="1:23" ht="12.75" customHeight="1">
      <c r="A142" s="171" t="s">
        <v>345</v>
      </c>
      <c r="B142" s="171" t="s">
        <v>119</v>
      </c>
      <c r="C142" s="171" t="s">
        <v>119</v>
      </c>
      <c r="D142" s="169" t="s">
        <v>346</v>
      </c>
      <c r="E142" s="169"/>
      <c r="F142" s="169" t="s">
        <v>63</v>
      </c>
      <c r="G142" s="169"/>
      <c r="H142" s="136">
        <v>6954307</v>
      </c>
      <c r="I142" s="136">
        <v>6854307</v>
      </c>
      <c r="J142" s="136">
        <v>5101015</v>
      </c>
      <c r="K142" s="136">
        <v>3719769</v>
      </c>
      <c r="L142" s="136">
        <v>1381246</v>
      </c>
      <c r="M142" s="136">
        <v>94333</v>
      </c>
      <c r="N142" s="136">
        <v>1658959</v>
      </c>
      <c r="O142" s="136">
        <v>0</v>
      </c>
      <c r="P142" s="136">
        <v>0</v>
      </c>
      <c r="Q142" s="136">
        <v>0</v>
      </c>
      <c r="R142" s="136">
        <v>100000</v>
      </c>
      <c r="S142" s="136">
        <v>100000</v>
      </c>
      <c r="T142" s="170">
        <v>0</v>
      </c>
      <c r="U142" s="170"/>
      <c r="V142" s="136">
        <v>0</v>
      </c>
      <c r="W142" s="136">
        <v>0</v>
      </c>
    </row>
    <row r="143" spans="1:23" ht="12.75" customHeight="1">
      <c r="A143" s="171"/>
      <c r="B143" s="171"/>
      <c r="C143" s="171"/>
      <c r="D143" s="169"/>
      <c r="E143" s="169"/>
      <c r="F143" s="169" t="s">
        <v>64</v>
      </c>
      <c r="G143" s="169"/>
      <c r="H143" s="136">
        <v>0</v>
      </c>
      <c r="I143" s="136">
        <v>0</v>
      </c>
      <c r="J143" s="136">
        <v>0</v>
      </c>
      <c r="K143" s="136">
        <v>0</v>
      </c>
      <c r="L143" s="136">
        <v>0</v>
      </c>
      <c r="M143" s="136">
        <v>0</v>
      </c>
      <c r="N143" s="136">
        <v>0</v>
      </c>
      <c r="O143" s="136">
        <v>0</v>
      </c>
      <c r="P143" s="136">
        <v>0</v>
      </c>
      <c r="Q143" s="136">
        <v>0</v>
      </c>
      <c r="R143" s="136">
        <v>0</v>
      </c>
      <c r="S143" s="136">
        <v>0</v>
      </c>
      <c r="T143" s="170">
        <v>0</v>
      </c>
      <c r="U143" s="170"/>
      <c r="V143" s="136">
        <v>0</v>
      </c>
      <c r="W143" s="136">
        <v>0</v>
      </c>
    </row>
    <row r="144" spans="1:23" ht="12.75" customHeight="1">
      <c r="A144" s="171"/>
      <c r="B144" s="171"/>
      <c r="C144" s="171"/>
      <c r="D144" s="169"/>
      <c r="E144" s="169"/>
      <c r="F144" s="169" t="s">
        <v>65</v>
      </c>
      <c r="G144" s="169"/>
      <c r="H144" s="136">
        <v>14635</v>
      </c>
      <c r="I144" s="136">
        <v>14635</v>
      </c>
      <c r="J144" s="136">
        <v>14635</v>
      </c>
      <c r="K144" s="136">
        <v>13635</v>
      </c>
      <c r="L144" s="136">
        <v>1000</v>
      </c>
      <c r="M144" s="136">
        <v>0</v>
      </c>
      <c r="N144" s="136">
        <v>0</v>
      </c>
      <c r="O144" s="136">
        <v>0</v>
      </c>
      <c r="P144" s="136">
        <v>0</v>
      </c>
      <c r="Q144" s="136">
        <v>0</v>
      </c>
      <c r="R144" s="136">
        <v>0</v>
      </c>
      <c r="S144" s="136">
        <v>0</v>
      </c>
      <c r="T144" s="170">
        <v>0</v>
      </c>
      <c r="U144" s="170"/>
      <c r="V144" s="136">
        <v>0</v>
      </c>
      <c r="W144" s="136">
        <v>0</v>
      </c>
    </row>
    <row r="145" spans="1:23" ht="12.75" customHeight="1">
      <c r="A145" s="171"/>
      <c r="B145" s="171"/>
      <c r="C145" s="171"/>
      <c r="D145" s="169"/>
      <c r="E145" s="169"/>
      <c r="F145" s="169" t="s">
        <v>66</v>
      </c>
      <c r="G145" s="169"/>
      <c r="H145" s="136">
        <v>6968942</v>
      </c>
      <c r="I145" s="136">
        <v>6868942</v>
      </c>
      <c r="J145" s="136">
        <v>5115650</v>
      </c>
      <c r="K145" s="136">
        <v>3733404</v>
      </c>
      <c r="L145" s="136">
        <v>1382246</v>
      </c>
      <c r="M145" s="136">
        <v>94333</v>
      </c>
      <c r="N145" s="136">
        <v>1658959</v>
      </c>
      <c r="O145" s="136">
        <v>0</v>
      </c>
      <c r="P145" s="136">
        <v>0</v>
      </c>
      <c r="Q145" s="136">
        <v>0</v>
      </c>
      <c r="R145" s="136">
        <v>100000</v>
      </c>
      <c r="S145" s="136">
        <v>100000</v>
      </c>
      <c r="T145" s="170">
        <v>0</v>
      </c>
      <c r="U145" s="170"/>
      <c r="V145" s="136">
        <v>0</v>
      </c>
      <c r="W145" s="136">
        <v>0</v>
      </c>
    </row>
    <row r="146" spans="1:23" ht="12.75" customHeight="1">
      <c r="A146" s="171" t="s">
        <v>119</v>
      </c>
      <c r="B146" s="171" t="s">
        <v>442</v>
      </c>
      <c r="C146" s="171" t="s">
        <v>119</v>
      </c>
      <c r="D146" s="169" t="s">
        <v>443</v>
      </c>
      <c r="E146" s="169"/>
      <c r="F146" s="169" t="s">
        <v>63</v>
      </c>
      <c r="G146" s="169"/>
      <c r="H146" s="136">
        <v>5313875</v>
      </c>
      <c r="I146" s="136">
        <v>5213875</v>
      </c>
      <c r="J146" s="136">
        <v>5058387</v>
      </c>
      <c r="K146" s="136">
        <v>3677669</v>
      </c>
      <c r="L146" s="136">
        <v>1380718</v>
      </c>
      <c r="M146" s="136">
        <v>0</v>
      </c>
      <c r="N146" s="136">
        <v>155488</v>
      </c>
      <c r="O146" s="136">
        <v>0</v>
      </c>
      <c r="P146" s="136">
        <v>0</v>
      </c>
      <c r="Q146" s="136">
        <v>0</v>
      </c>
      <c r="R146" s="136">
        <v>100000</v>
      </c>
      <c r="S146" s="136">
        <v>100000</v>
      </c>
      <c r="T146" s="170">
        <v>0</v>
      </c>
      <c r="U146" s="170"/>
      <c r="V146" s="136">
        <v>0</v>
      </c>
      <c r="W146" s="136">
        <v>0</v>
      </c>
    </row>
    <row r="147" spans="1:23" ht="12.75" customHeight="1">
      <c r="A147" s="171"/>
      <c r="B147" s="171"/>
      <c r="C147" s="171"/>
      <c r="D147" s="169"/>
      <c r="E147" s="169"/>
      <c r="F147" s="169" t="s">
        <v>64</v>
      </c>
      <c r="G147" s="169"/>
      <c r="H147" s="136">
        <v>0</v>
      </c>
      <c r="I147" s="136">
        <v>0</v>
      </c>
      <c r="J147" s="136">
        <v>0</v>
      </c>
      <c r="K147" s="136">
        <v>0</v>
      </c>
      <c r="L147" s="136">
        <v>0</v>
      </c>
      <c r="M147" s="136">
        <v>0</v>
      </c>
      <c r="N147" s="136">
        <v>0</v>
      </c>
      <c r="O147" s="136">
        <v>0</v>
      </c>
      <c r="P147" s="136">
        <v>0</v>
      </c>
      <c r="Q147" s="136">
        <v>0</v>
      </c>
      <c r="R147" s="136">
        <v>0</v>
      </c>
      <c r="S147" s="136">
        <v>0</v>
      </c>
      <c r="T147" s="170">
        <v>0</v>
      </c>
      <c r="U147" s="170"/>
      <c r="V147" s="136">
        <v>0</v>
      </c>
      <c r="W147" s="136">
        <v>0</v>
      </c>
    </row>
    <row r="148" spans="1:23" ht="12.75" customHeight="1">
      <c r="A148" s="171"/>
      <c r="B148" s="171"/>
      <c r="C148" s="171"/>
      <c r="D148" s="169"/>
      <c r="E148" s="169"/>
      <c r="F148" s="169" t="s">
        <v>65</v>
      </c>
      <c r="G148" s="169"/>
      <c r="H148" s="136">
        <v>14635</v>
      </c>
      <c r="I148" s="136">
        <v>14635</v>
      </c>
      <c r="J148" s="136">
        <v>14635</v>
      </c>
      <c r="K148" s="136">
        <v>13635</v>
      </c>
      <c r="L148" s="136">
        <v>1000</v>
      </c>
      <c r="M148" s="136">
        <v>0</v>
      </c>
      <c r="N148" s="136">
        <v>0</v>
      </c>
      <c r="O148" s="136">
        <v>0</v>
      </c>
      <c r="P148" s="136">
        <v>0</v>
      </c>
      <c r="Q148" s="136">
        <v>0</v>
      </c>
      <c r="R148" s="136">
        <v>0</v>
      </c>
      <c r="S148" s="136">
        <v>0</v>
      </c>
      <c r="T148" s="170">
        <v>0</v>
      </c>
      <c r="U148" s="170"/>
      <c r="V148" s="136">
        <v>0</v>
      </c>
      <c r="W148" s="136">
        <v>0</v>
      </c>
    </row>
    <row r="149" spans="1:23" ht="12.75" customHeight="1">
      <c r="A149" s="171"/>
      <c r="B149" s="171"/>
      <c r="C149" s="171"/>
      <c r="D149" s="169"/>
      <c r="E149" s="169"/>
      <c r="F149" s="169" t="s">
        <v>66</v>
      </c>
      <c r="G149" s="169"/>
      <c r="H149" s="136">
        <v>5328510</v>
      </c>
      <c r="I149" s="136">
        <v>5228510</v>
      </c>
      <c r="J149" s="136">
        <v>5073022</v>
      </c>
      <c r="K149" s="136">
        <v>3691304</v>
      </c>
      <c r="L149" s="136">
        <v>1381718</v>
      </c>
      <c r="M149" s="136">
        <v>0</v>
      </c>
      <c r="N149" s="136">
        <v>155488</v>
      </c>
      <c r="O149" s="136">
        <v>0</v>
      </c>
      <c r="P149" s="136">
        <v>0</v>
      </c>
      <c r="Q149" s="136">
        <v>0</v>
      </c>
      <c r="R149" s="136">
        <v>100000</v>
      </c>
      <c r="S149" s="136">
        <v>100000</v>
      </c>
      <c r="T149" s="170">
        <v>0</v>
      </c>
      <c r="U149" s="170"/>
      <c r="V149" s="136">
        <v>0</v>
      </c>
      <c r="W149" s="136">
        <v>0</v>
      </c>
    </row>
    <row r="150" spans="1:23" ht="12.75" customHeight="1">
      <c r="A150" s="171" t="s">
        <v>379</v>
      </c>
      <c r="B150" s="171" t="s">
        <v>119</v>
      </c>
      <c r="C150" s="171" t="s">
        <v>119</v>
      </c>
      <c r="D150" s="169" t="s">
        <v>380</v>
      </c>
      <c r="E150" s="169"/>
      <c r="F150" s="169" t="s">
        <v>63</v>
      </c>
      <c r="G150" s="169"/>
      <c r="H150" s="136">
        <v>2320732</v>
      </c>
      <c r="I150" s="136">
        <v>572000</v>
      </c>
      <c r="J150" s="136">
        <v>140000</v>
      </c>
      <c r="K150" s="136">
        <v>5000</v>
      </c>
      <c r="L150" s="136">
        <v>135000</v>
      </c>
      <c r="M150" s="136">
        <v>432000</v>
      </c>
      <c r="N150" s="136">
        <v>0</v>
      </c>
      <c r="O150" s="136">
        <v>0</v>
      </c>
      <c r="P150" s="136">
        <v>0</v>
      </c>
      <c r="Q150" s="136">
        <v>0</v>
      </c>
      <c r="R150" s="136">
        <v>1748732</v>
      </c>
      <c r="S150" s="136">
        <v>1748732</v>
      </c>
      <c r="T150" s="170">
        <v>1533392</v>
      </c>
      <c r="U150" s="170"/>
      <c r="V150" s="136">
        <v>0</v>
      </c>
      <c r="W150" s="136">
        <v>0</v>
      </c>
    </row>
    <row r="151" spans="1:23" ht="12.75" customHeight="1">
      <c r="A151" s="171"/>
      <c r="B151" s="171"/>
      <c r="C151" s="171"/>
      <c r="D151" s="169"/>
      <c r="E151" s="169"/>
      <c r="F151" s="169" t="s">
        <v>64</v>
      </c>
      <c r="G151" s="169"/>
      <c r="H151" s="136">
        <v>0</v>
      </c>
      <c r="I151" s="136">
        <v>0</v>
      </c>
      <c r="J151" s="136">
        <v>0</v>
      </c>
      <c r="K151" s="136">
        <v>0</v>
      </c>
      <c r="L151" s="136">
        <v>0</v>
      </c>
      <c r="M151" s="136">
        <v>0</v>
      </c>
      <c r="N151" s="136">
        <v>0</v>
      </c>
      <c r="O151" s="136">
        <v>0</v>
      </c>
      <c r="P151" s="136">
        <v>0</v>
      </c>
      <c r="Q151" s="136">
        <v>0</v>
      </c>
      <c r="R151" s="136">
        <v>0</v>
      </c>
      <c r="S151" s="136">
        <v>0</v>
      </c>
      <c r="T151" s="170">
        <v>0</v>
      </c>
      <c r="U151" s="170"/>
      <c r="V151" s="136">
        <v>0</v>
      </c>
      <c r="W151" s="136">
        <v>0</v>
      </c>
    </row>
    <row r="152" spans="1:23" ht="12.75" customHeight="1">
      <c r="A152" s="171"/>
      <c r="B152" s="171"/>
      <c r="C152" s="171"/>
      <c r="D152" s="169"/>
      <c r="E152" s="169"/>
      <c r="F152" s="169" t="s">
        <v>65</v>
      </c>
      <c r="G152" s="169"/>
      <c r="H152" s="136">
        <v>128430</v>
      </c>
      <c r="I152" s="136">
        <v>128430</v>
      </c>
      <c r="J152" s="136">
        <v>128430</v>
      </c>
      <c r="K152" s="136">
        <v>0</v>
      </c>
      <c r="L152" s="136">
        <v>128430</v>
      </c>
      <c r="M152" s="136">
        <v>0</v>
      </c>
      <c r="N152" s="136">
        <v>0</v>
      </c>
      <c r="O152" s="136">
        <v>0</v>
      </c>
      <c r="P152" s="136">
        <v>0</v>
      </c>
      <c r="Q152" s="136">
        <v>0</v>
      </c>
      <c r="R152" s="136">
        <v>0</v>
      </c>
      <c r="S152" s="136">
        <v>0</v>
      </c>
      <c r="T152" s="170">
        <v>0</v>
      </c>
      <c r="U152" s="170"/>
      <c r="V152" s="136">
        <v>0</v>
      </c>
      <c r="W152" s="136">
        <v>0</v>
      </c>
    </row>
    <row r="153" spans="1:23" ht="12.75" customHeight="1">
      <c r="A153" s="171"/>
      <c r="B153" s="171"/>
      <c r="C153" s="171"/>
      <c r="D153" s="169"/>
      <c r="E153" s="169"/>
      <c r="F153" s="169" t="s">
        <v>66</v>
      </c>
      <c r="G153" s="169"/>
      <c r="H153" s="136">
        <v>2449162</v>
      </c>
      <c r="I153" s="136">
        <v>700430</v>
      </c>
      <c r="J153" s="136">
        <v>268430</v>
      </c>
      <c r="K153" s="136">
        <v>5000</v>
      </c>
      <c r="L153" s="136">
        <v>263430</v>
      </c>
      <c r="M153" s="136">
        <v>432000</v>
      </c>
      <c r="N153" s="136">
        <v>0</v>
      </c>
      <c r="O153" s="136">
        <v>0</v>
      </c>
      <c r="P153" s="136">
        <v>0</v>
      </c>
      <c r="Q153" s="136">
        <v>0</v>
      </c>
      <c r="R153" s="136">
        <v>1748732</v>
      </c>
      <c r="S153" s="136">
        <v>1748732</v>
      </c>
      <c r="T153" s="170">
        <v>1533392</v>
      </c>
      <c r="U153" s="170"/>
      <c r="V153" s="136">
        <v>0</v>
      </c>
      <c r="W153" s="136">
        <v>0</v>
      </c>
    </row>
    <row r="154" spans="1:23" ht="12.75" customHeight="1">
      <c r="A154" s="171" t="s">
        <v>119</v>
      </c>
      <c r="B154" s="171" t="s">
        <v>452</v>
      </c>
      <c r="C154" s="171" t="s">
        <v>119</v>
      </c>
      <c r="D154" s="169" t="s">
        <v>14</v>
      </c>
      <c r="E154" s="169"/>
      <c r="F154" s="169" t="s">
        <v>63</v>
      </c>
      <c r="G154" s="169"/>
      <c r="H154" s="136">
        <v>1888732</v>
      </c>
      <c r="I154" s="136">
        <v>140000</v>
      </c>
      <c r="J154" s="136">
        <v>140000</v>
      </c>
      <c r="K154" s="136">
        <v>5000</v>
      </c>
      <c r="L154" s="136">
        <v>135000</v>
      </c>
      <c r="M154" s="136">
        <v>0</v>
      </c>
      <c r="N154" s="136">
        <v>0</v>
      </c>
      <c r="O154" s="136">
        <v>0</v>
      </c>
      <c r="P154" s="136">
        <v>0</v>
      </c>
      <c r="Q154" s="136">
        <v>0</v>
      </c>
      <c r="R154" s="136">
        <v>1748732</v>
      </c>
      <c r="S154" s="136">
        <v>1748732</v>
      </c>
      <c r="T154" s="170">
        <v>1533392</v>
      </c>
      <c r="U154" s="170"/>
      <c r="V154" s="136">
        <v>0</v>
      </c>
      <c r="W154" s="136">
        <v>0</v>
      </c>
    </row>
    <row r="155" spans="1:23" ht="12.75" customHeight="1">
      <c r="A155" s="171"/>
      <c r="B155" s="171"/>
      <c r="C155" s="171"/>
      <c r="D155" s="169"/>
      <c r="E155" s="169"/>
      <c r="F155" s="169" t="s">
        <v>64</v>
      </c>
      <c r="G155" s="169"/>
      <c r="H155" s="136">
        <v>0</v>
      </c>
      <c r="I155" s="136">
        <v>0</v>
      </c>
      <c r="J155" s="136">
        <v>0</v>
      </c>
      <c r="K155" s="136">
        <v>0</v>
      </c>
      <c r="L155" s="136">
        <v>0</v>
      </c>
      <c r="M155" s="136">
        <v>0</v>
      </c>
      <c r="N155" s="136">
        <v>0</v>
      </c>
      <c r="O155" s="136">
        <v>0</v>
      </c>
      <c r="P155" s="136">
        <v>0</v>
      </c>
      <c r="Q155" s="136">
        <v>0</v>
      </c>
      <c r="R155" s="136">
        <v>0</v>
      </c>
      <c r="S155" s="136">
        <v>0</v>
      </c>
      <c r="T155" s="170">
        <v>0</v>
      </c>
      <c r="U155" s="170"/>
      <c r="V155" s="136">
        <v>0</v>
      </c>
      <c r="W155" s="136">
        <v>0</v>
      </c>
    </row>
    <row r="156" spans="1:23" ht="12.75" customHeight="1">
      <c r="A156" s="171"/>
      <c r="B156" s="171"/>
      <c r="C156" s="171"/>
      <c r="D156" s="169"/>
      <c r="E156" s="169"/>
      <c r="F156" s="169" t="s">
        <v>65</v>
      </c>
      <c r="G156" s="169"/>
      <c r="H156" s="136">
        <v>128430</v>
      </c>
      <c r="I156" s="136">
        <v>128430</v>
      </c>
      <c r="J156" s="136">
        <v>128430</v>
      </c>
      <c r="K156" s="136">
        <v>0</v>
      </c>
      <c r="L156" s="136">
        <v>128430</v>
      </c>
      <c r="M156" s="136">
        <v>0</v>
      </c>
      <c r="N156" s="136">
        <v>0</v>
      </c>
      <c r="O156" s="136">
        <v>0</v>
      </c>
      <c r="P156" s="136">
        <v>0</v>
      </c>
      <c r="Q156" s="136">
        <v>0</v>
      </c>
      <c r="R156" s="136">
        <v>0</v>
      </c>
      <c r="S156" s="136">
        <v>0</v>
      </c>
      <c r="T156" s="170">
        <v>0</v>
      </c>
      <c r="U156" s="170"/>
      <c r="V156" s="136">
        <v>0</v>
      </c>
      <c r="W156" s="136">
        <v>0</v>
      </c>
    </row>
    <row r="157" spans="1:23" ht="12.75" customHeight="1">
      <c r="A157" s="171"/>
      <c r="B157" s="171"/>
      <c r="C157" s="171"/>
      <c r="D157" s="169"/>
      <c r="E157" s="169"/>
      <c r="F157" s="169" t="s">
        <v>66</v>
      </c>
      <c r="G157" s="169"/>
      <c r="H157" s="136">
        <v>2017162</v>
      </c>
      <c r="I157" s="136">
        <v>268430</v>
      </c>
      <c r="J157" s="136">
        <v>268430</v>
      </c>
      <c r="K157" s="136">
        <v>5000</v>
      </c>
      <c r="L157" s="136">
        <v>263430</v>
      </c>
      <c r="M157" s="136">
        <v>0</v>
      </c>
      <c r="N157" s="136">
        <v>0</v>
      </c>
      <c r="O157" s="136">
        <v>0</v>
      </c>
      <c r="P157" s="136">
        <v>0</v>
      </c>
      <c r="Q157" s="136">
        <v>0</v>
      </c>
      <c r="R157" s="136">
        <v>1748732</v>
      </c>
      <c r="S157" s="136">
        <v>1748732</v>
      </c>
      <c r="T157" s="170">
        <v>1533392</v>
      </c>
      <c r="U157" s="170"/>
      <c r="V157" s="136">
        <v>0</v>
      </c>
      <c r="W157" s="136">
        <v>0</v>
      </c>
    </row>
    <row r="158" spans="1:23" ht="12.75" customHeight="1">
      <c r="A158" s="171" t="s">
        <v>486</v>
      </c>
      <c r="B158" s="171" t="s">
        <v>119</v>
      </c>
      <c r="C158" s="171" t="s">
        <v>119</v>
      </c>
      <c r="D158" s="169" t="s">
        <v>487</v>
      </c>
      <c r="E158" s="169"/>
      <c r="F158" s="169" t="s">
        <v>63</v>
      </c>
      <c r="G158" s="169"/>
      <c r="H158" s="136">
        <v>214856</v>
      </c>
      <c r="I158" s="136">
        <v>87588</v>
      </c>
      <c r="J158" s="136">
        <v>87588</v>
      </c>
      <c r="K158" s="136">
        <v>20000</v>
      </c>
      <c r="L158" s="136">
        <v>67588</v>
      </c>
      <c r="M158" s="136">
        <v>0</v>
      </c>
      <c r="N158" s="136">
        <v>0</v>
      </c>
      <c r="O158" s="136">
        <v>0</v>
      </c>
      <c r="P158" s="136">
        <v>0</v>
      </c>
      <c r="Q158" s="136">
        <v>0</v>
      </c>
      <c r="R158" s="136">
        <v>127268</v>
      </c>
      <c r="S158" s="136">
        <v>127268</v>
      </c>
      <c r="T158" s="170">
        <v>0</v>
      </c>
      <c r="U158" s="170"/>
      <c r="V158" s="136">
        <v>0</v>
      </c>
      <c r="W158" s="136">
        <v>0</v>
      </c>
    </row>
    <row r="159" spans="1:23" ht="12.75" customHeight="1">
      <c r="A159" s="171"/>
      <c r="B159" s="171"/>
      <c r="C159" s="171"/>
      <c r="D159" s="169"/>
      <c r="E159" s="169"/>
      <c r="F159" s="169" t="s">
        <v>64</v>
      </c>
      <c r="G159" s="169"/>
      <c r="H159" s="136">
        <v>0</v>
      </c>
      <c r="I159" s="136">
        <v>0</v>
      </c>
      <c r="J159" s="136">
        <v>0</v>
      </c>
      <c r="K159" s="136">
        <v>0</v>
      </c>
      <c r="L159" s="136">
        <v>0</v>
      </c>
      <c r="M159" s="136">
        <v>0</v>
      </c>
      <c r="N159" s="136">
        <v>0</v>
      </c>
      <c r="O159" s="136">
        <v>0</v>
      </c>
      <c r="P159" s="136">
        <v>0</v>
      </c>
      <c r="Q159" s="136">
        <v>0</v>
      </c>
      <c r="R159" s="136">
        <v>0</v>
      </c>
      <c r="S159" s="136">
        <v>0</v>
      </c>
      <c r="T159" s="170">
        <v>0</v>
      </c>
      <c r="U159" s="170"/>
      <c r="V159" s="136">
        <v>0</v>
      </c>
      <c r="W159" s="136">
        <v>0</v>
      </c>
    </row>
    <row r="160" spans="1:23" ht="12.75" customHeight="1">
      <c r="A160" s="171"/>
      <c r="B160" s="171"/>
      <c r="C160" s="171"/>
      <c r="D160" s="169"/>
      <c r="E160" s="169"/>
      <c r="F160" s="169" t="s">
        <v>65</v>
      </c>
      <c r="G160" s="169"/>
      <c r="H160" s="136">
        <v>15319</v>
      </c>
      <c r="I160" s="136">
        <v>0</v>
      </c>
      <c r="J160" s="136">
        <v>0</v>
      </c>
      <c r="K160" s="136">
        <v>0</v>
      </c>
      <c r="L160" s="136">
        <v>0</v>
      </c>
      <c r="M160" s="136">
        <v>0</v>
      </c>
      <c r="N160" s="136">
        <v>0</v>
      </c>
      <c r="O160" s="136">
        <v>0</v>
      </c>
      <c r="P160" s="136">
        <v>0</v>
      </c>
      <c r="Q160" s="136">
        <v>0</v>
      </c>
      <c r="R160" s="136">
        <v>15319</v>
      </c>
      <c r="S160" s="136">
        <v>15319</v>
      </c>
      <c r="T160" s="170">
        <v>0</v>
      </c>
      <c r="U160" s="170"/>
      <c r="V160" s="136">
        <v>0</v>
      </c>
      <c r="W160" s="136">
        <v>0</v>
      </c>
    </row>
    <row r="161" spans="1:23" ht="12.75" customHeight="1">
      <c r="A161" s="171"/>
      <c r="B161" s="171"/>
      <c r="C161" s="171"/>
      <c r="D161" s="169"/>
      <c r="E161" s="169"/>
      <c r="F161" s="169" t="s">
        <v>66</v>
      </c>
      <c r="G161" s="169"/>
      <c r="H161" s="136">
        <v>230175</v>
      </c>
      <c r="I161" s="136">
        <v>87588</v>
      </c>
      <c r="J161" s="136">
        <v>87588</v>
      </c>
      <c r="K161" s="136">
        <v>20000</v>
      </c>
      <c r="L161" s="136">
        <v>67588</v>
      </c>
      <c r="M161" s="136">
        <v>0</v>
      </c>
      <c r="N161" s="136">
        <v>0</v>
      </c>
      <c r="O161" s="136">
        <v>0</v>
      </c>
      <c r="P161" s="136">
        <v>0</v>
      </c>
      <c r="Q161" s="136">
        <v>0</v>
      </c>
      <c r="R161" s="136">
        <v>142587</v>
      </c>
      <c r="S161" s="136">
        <v>142587</v>
      </c>
      <c r="T161" s="170">
        <v>0</v>
      </c>
      <c r="U161" s="170"/>
      <c r="V161" s="136">
        <v>0</v>
      </c>
      <c r="W161" s="136">
        <v>0</v>
      </c>
    </row>
    <row r="162" spans="1:23" ht="12.75" customHeight="1">
      <c r="A162" s="171" t="s">
        <v>119</v>
      </c>
      <c r="B162" s="171" t="s">
        <v>488</v>
      </c>
      <c r="C162" s="171" t="s">
        <v>119</v>
      </c>
      <c r="D162" s="169" t="s">
        <v>14</v>
      </c>
      <c r="E162" s="169"/>
      <c r="F162" s="169" t="s">
        <v>63</v>
      </c>
      <c r="G162" s="169"/>
      <c r="H162" s="136">
        <v>128768</v>
      </c>
      <c r="I162" s="136">
        <v>1500</v>
      </c>
      <c r="J162" s="136">
        <v>1500</v>
      </c>
      <c r="K162" s="136">
        <v>0</v>
      </c>
      <c r="L162" s="136">
        <v>1500</v>
      </c>
      <c r="M162" s="136">
        <v>0</v>
      </c>
      <c r="N162" s="136">
        <v>0</v>
      </c>
      <c r="O162" s="136">
        <v>0</v>
      </c>
      <c r="P162" s="136">
        <v>0</v>
      </c>
      <c r="Q162" s="136">
        <v>0</v>
      </c>
      <c r="R162" s="136">
        <v>127268</v>
      </c>
      <c r="S162" s="136">
        <v>127268</v>
      </c>
      <c r="T162" s="170">
        <v>0</v>
      </c>
      <c r="U162" s="170"/>
      <c r="V162" s="136">
        <v>0</v>
      </c>
      <c r="W162" s="136">
        <v>0</v>
      </c>
    </row>
    <row r="163" spans="1:23" ht="12.75" customHeight="1">
      <c r="A163" s="171"/>
      <c r="B163" s="171"/>
      <c r="C163" s="171"/>
      <c r="D163" s="169"/>
      <c r="E163" s="169"/>
      <c r="F163" s="169" t="s">
        <v>64</v>
      </c>
      <c r="G163" s="169"/>
      <c r="H163" s="136">
        <v>0</v>
      </c>
      <c r="I163" s="136">
        <v>0</v>
      </c>
      <c r="J163" s="136">
        <v>0</v>
      </c>
      <c r="K163" s="136">
        <v>0</v>
      </c>
      <c r="L163" s="136">
        <v>0</v>
      </c>
      <c r="M163" s="136">
        <v>0</v>
      </c>
      <c r="N163" s="136">
        <v>0</v>
      </c>
      <c r="O163" s="136">
        <v>0</v>
      </c>
      <c r="P163" s="136">
        <v>0</v>
      </c>
      <c r="Q163" s="136">
        <v>0</v>
      </c>
      <c r="R163" s="136">
        <v>0</v>
      </c>
      <c r="S163" s="136">
        <v>0</v>
      </c>
      <c r="T163" s="170">
        <v>0</v>
      </c>
      <c r="U163" s="170"/>
      <c r="V163" s="136">
        <v>0</v>
      </c>
      <c r="W163" s="136">
        <v>0</v>
      </c>
    </row>
    <row r="164" spans="1:23" ht="12.75" customHeight="1">
      <c r="A164" s="171"/>
      <c r="B164" s="171"/>
      <c r="C164" s="171"/>
      <c r="D164" s="169"/>
      <c r="E164" s="169"/>
      <c r="F164" s="169" t="s">
        <v>65</v>
      </c>
      <c r="G164" s="169"/>
      <c r="H164" s="136">
        <v>15319</v>
      </c>
      <c r="I164" s="136">
        <v>0</v>
      </c>
      <c r="J164" s="136">
        <v>0</v>
      </c>
      <c r="K164" s="136">
        <v>0</v>
      </c>
      <c r="L164" s="136">
        <v>0</v>
      </c>
      <c r="M164" s="136">
        <v>0</v>
      </c>
      <c r="N164" s="136">
        <v>0</v>
      </c>
      <c r="O164" s="136">
        <v>0</v>
      </c>
      <c r="P164" s="136">
        <v>0</v>
      </c>
      <c r="Q164" s="136">
        <v>0</v>
      </c>
      <c r="R164" s="136">
        <v>15319</v>
      </c>
      <c r="S164" s="136">
        <v>15319</v>
      </c>
      <c r="T164" s="170">
        <v>0</v>
      </c>
      <c r="U164" s="170"/>
      <c r="V164" s="136">
        <v>0</v>
      </c>
      <c r="W164" s="136">
        <v>0</v>
      </c>
    </row>
    <row r="165" spans="1:23" ht="12.75" customHeight="1">
      <c r="A165" s="171"/>
      <c r="B165" s="171"/>
      <c r="C165" s="171"/>
      <c r="D165" s="169"/>
      <c r="E165" s="169"/>
      <c r="F165" s="169" t="s">
        <v>66</v>
      </c>
      <c r="G165" s="169"/>
      <c r="H165" s="136">
        <v>144087</v>
      </c>
      <c r="I165" s="136">
        <v>1500</v>
      </c>
      <c r="J165" s="136">
        <v>1500</v>
      </c>
      <c r="K165" s="136">
        <v>0</v>
      </c>
      <c r="L165" s="136">
        <v>1500</v>
      </c>
      <c r="M165" s="136">
        <v>0</v>
      </c>
      <c r="N165" s="136">
        <v>0</v>
      </c>
      <c r="O165" s="136">
        <v>0</v>
      </c>
      <c r="P165" s="136">
        <v>0</v>
      </c>
      <c r="Q165" s="136">
        <v>0</v>
      </c>
      <c r="R165" s="136">
        <v>142587</v>
      </c>
      <c r="S165" s="136">
        <v>142587</v>
      </c>
      <c r="T165" s="170">
        <v>0</v>
      </c>
      <c r="U165" s="170"/>
      <c r="V165" s="136">
        <v>0</v>
      </c>
      <c r="W165" s="136">
        <v>0</v>
      </c>
    </row>
    <row r="166" spans="1:23" ht="12.75" customHeight="1">
      <c r="A166" s="179" t="s">
        <v>18</v>
      </c>
      <c r="B166" s="179"/>
      <c r="C166" s="179"/>
      <c r="D166" s="179"/>
      <c r="E166" s="179"/>
      <c r="F166" s="169" t="s">
        <v>63</v>
      </c>
      <c r="G166" s="169"/>
      <c r="H166" s="148">
        <v>110132563.17</v>
      </c>
      <c r="I166" s="148">
        <v>89202589.17</v>
      </c>
      <c r="J166" s="148">
        <v>81777014.17</v>
      </c>
      <c r="K166" s="148">
        <v>55564288</v>
      </c>
      <c r="L166" s="148">
        <v>26212726.17</v>
      </c>
      <c r="M166" s="137">
        <v>1926415</v>
      </c>
      <c r="N166" s="137">
        <v>3076261</v>
      </c>
      <c r="O166" s="137">
        <v>1792496</v>
      </c>
      <c r="P166" s="137">
        <v>615403</v>
      </c>
      <c r="Q166" s="137">
        <v>15000</v>
      </c>
      <c r="R166" s="137">
        <v>20929974</v>
      </c>
      <c r="S166" s="137">
        <v>17929974</v>
      </c>
      <c r="T166" s="178">
        <v>7839464</v>
      </c>
      <c r="U166" s="178"/>
      <c r="V166" s="137">
        <v>3000000</v>
      </c>
      <c r="W166" s="136">
        <v>0</v>
      </c>
    </row>
    <row r="167" spans="1:23" ht="12.75" customHeight="1">
      <c r="A167" s="179"/>
      <c r="B167" s="179"/>
      <c r="C167" s="179"/>
      <c r="D167" s="179"/>
      <c r="E167" s="179"/>
      <c r="F167" s="169" t="s">
        <v>64</v>
      </c>
      <c r="G167" s="169"/>
      <c r="H167" s="148">
        <v>-498728</v>
      </c>
      <c r="I167" s="148">
        <v>-433391</v>
      </c>
      <c r="J167" s="148">
        <v>-287869</v>
      </c>
      <c r="K167" s="148">
        <v>-201448</v>
      </c>
      <c r="L167" s="148">
        <v>-86421</v>
      </c>
      <c r="M167" s="137">
        <v>0</v>
      </c>
      <c r="N167" s="137">
        <v>-3522</v>
      </c>
      <c r="O167" s="137">
        <v>-142000</v>
      </c>
      <c r="P167" s="137">
        <v>0</v>
      </c>
      <c r="Q167" s="137">
        <v>0</v>
      </c>
      <c r="R167" s="137">
        <v>-65337</v>
      </c>
      <c r="S167" s="137">
        <v>-65337</v>
      </c>
      <c r="T167" s="178">
        <v>0</v>
      </c>
      <c r="U167" s="178"/>
      <c r="V167" s="137">
        <v>0</v>
      </c>
      <c r="W167" s="136">
        <v>0</v>
      </c>
    </row>
    <row r="168" spans="1:23" ht="12.75" customHeight="1">
      <c r="A168" s="179"/>
      <c r="B168" s="179"/>
      <c r="C168" s="179"/>
      <c r="D168" s="179"/>
      <c r="E168" s="179"/>
      <c r="F168" s="169" t="s">
        <v>65</v>
      </c>
      <c r="G168" s="169"/>
      <c r="H168" s="148">
        <v>2187468</v>
      </c>
      <c r="I168" s="148">
        <v>2172149</v>
      </c>
      <c r="J168" s="148">
        <v>1099247</v>
      </c>
      <c r="K168" s="148">
        <v>221164</v>
      </c>
      <c r="L168" s="148">
        <v>878083</v>
      </c>
      <c r="M168" s="137">
        <v>0</v>
      </c>
      <c r="N168" s="137">
        <v>21226</v>
      </c>
      <c r="O168" s="137">
        <v>1051676</v>
      </c>
      <c r="P168" s="137">
        <v>0</v>
      </c>
      <c r="Q168" s="137">
        <v>0</v>
      </c>
      <c r="R168" s="137">
        <v>15319</v>
      </c>
      <c r="S168" s="137">
        <v>15319</v>
      </c>
      <c r="T168" s="178">
        <v>0</v>
      </c>
      <c r="U168" s="178"/>
      <c r="V168" s="137">
        <v>0</v>
      </c>
      <c r="W168" s="136">
        <v>0</v>
      </c>
    </row>
    <row r="169" spans="1:23" ht="12.75" customHeight="1">
      <c r="A169" s="179"/>
      <c r="B169" s="179"/>
      <c r="C169" s="179"/>
      <c r="D169" s="179"/>
      <c r="E169" s="179"/>
      <c r="F169" s="169" t="s">
        <v>66</v>
      </c>
      <c r="G169" s="169"/>
      <c r="H169" s="148">
        <v>111821303.17</v>
      </c>
      <c r="I169" s="148">
        <v>90941347.17</v>
      </c>
      <c r="J169" s="148">
        <v>82588392.17</v>
      </c>
      <c r="K169" s="148">
        <v>55584004</v>
      </c>
      <c r="L169" s="148">
        <v>27004388.17</v>
      </c>
      <c r="M169" s="137">
        <v>1926415</v>
      </c>
      <c r="N169" s="137">
        <v>3093965</v>
      </c>
      <c r="O169" s="137">
        <v>2702172</v>
      </c>
      <c r="P169" s="137">
        <v>615403</v>
      </c>
      <c r="Q169" s="137">
        <v>15000</v>
      </c>
      <c r="R169" s="137">
        <v>20879956</v>
      </c>
      <c r="S169" s="137">
        <v>17879956</v>
      </c>
      <c r="T169" s="178">
        <v>7839464</v>
      </c>
      <c r="U169" s="178"/>
      <c r="V169" s="137">
        <v>3000000</v>
      </c>
      <c r="W169" s="136">
        <v>0</v>
      </c>
    </row>
  </sheetData>
  <sheetProtection/>
  <mergeCells count="503">
    <mergeCell ref="T169:U169"/>
    <mergeCell ref="F165:G165"/>
    <mergeCell ref="T165:U165"/>
    <mergeCell ref="A166:E169"/>
    <mergeCell ref="F166:G166"/>
    <mergeCell ref="T166:U166"/>
    <mergeCell ref="F167:G167"/>
    <mergeCell ref="T167:U167"/>
    <mergeCell ref="F168:G168"/>
    <mergeCell ref="T168:U168"/>
    <mergeCell ref="F169:G169"/>
    <mergeCell ref="A162:A165"/>
    <mergeCell ref="B162:B165"/>
    <mergeCell ref="C162:C165"/>
    <mergeCell ref="D162:E165"/>
    <mergeCell ref="F162:G162"/>
    <mergeCell ref="T162:U162"/>
    <mergeCell ref="F163:G163"/>
    <mergeCell ref="T163:U163"/>
    <mergeCell ref="F164:G164"/>
    <mergeCell ref="T164:U164"/>
    <mergeCell ref="F159:G159"/>
    <mergeCell ref="T159:U159"/>
    <mergeCell ref="F160:G160"/>
    <mergeCell ref="T160:U160"/>
    <mergeCell ref="F161:G161"/>
    <mergeCell ref="T161:U161"/>
    <mergeCell ref="F156:G156"/>
    <mergeCell ref="T156:U156"/>
    <mergeCell ref="F157:G157"/>
    <mergeCell ref="T157:U157"/>
    <mergeCell ref="A158:A161"/>
    <mergeCell ref="B158:B161"/>
    <mergeCell ref="C158:C161"/>
    <mergeCell ref="D158:E161"/>
    <mergeCell ref="F158:G158"/>
    <mergeCell ref="T158:U158"/>
    <mergeCell ref="F153:G153"/>
    <mergeCell ref="T153:U153"/>
    <mergeCell ref="A154:A157"/>
    <mergeCell ref="B154:B157"/>
    <mergeCell ref="C154:C157"/>
    <mergeCell ref="D154:E157"/>
    <mergeCell ref="F154:G154"/>
    <mergeCell ref="T154:U154"/>
    <mergeCell ref="F155:G155"/>
    <mergeCell ref="T155:U155"/>
    <mergeCell ref="A150:A153"/>
    <mergeCell ref="B150:B153"/>
    <mergeCell ref="C150:C153"/>
    <mergeCell ref="D150:E153"/>
    <mergeCell ref="F150:G150"/>
    <mergeCell ref="T150:U150"/>
    <mergeCell ref="F151:G151"/>
    <mergeCell ref="T151:U151"/>
    <mergeCell ref="F152:G152"/>
    <mergeCell ref="T152:U152"/>
    <mergeCell ref="F147:G147"/>
    <mergeCell ref="T147:U147"/>
    <mergeCell ref="F148:G148"/>
    <mergeCell ref="T148:U148"/>
    <mergeCell ref="F149:G149"/>
    <mergeCell ref="T149:U149"/>
    <mergeCell ref="F144:G144"/>
    <mergeCell ref="T144:U144"/>
    <mergeCell ref="F145:G145"/>
    <mergeCell ref="T145:U145"/>
    <mergeCell ref="A146:A149"/>
    <mergeCell ref="B146:B149"/>
    <mergeCell ref="C146:C149"/>
    <mergeCell ref="D146:E149"/>
    <mergeCell ref="F146:G146"/>
    <mergeCell ref="T146:U146"/>
    <mergeCell ref="F141:G141"/>
    <mergeCell ref="T141:U141"/>
    <mergeCell ref="A142:A145"/>
    <mergeCell ref="B142:B145"/>
    <mergeCell ref="C142:C145"/>
    <mergeCell ref="D142:E145"/>
    <mergeCell ref="F142:G142"/>
    <mergeCell ref="T142:U142"/>
    <mergeCell ref="F143:G143"/>
    <mergeCell ref="T143:U143"/>
    <mergeCell ref="A138:A141"/>
    <mergeCell ref="B138:B141"/>
    <mergeCell ref="C138:C141"/>
    <mergeCell ref="D138:E141"/>
    <mergeCell ref="F138:G138"/>
    <mergeCell ref="T138:U138"/>
    <mergeCell ref="F139:G139"/>
    <mergeCell ref="T139:U139"/>
    <mergeCell ref="F140:G140"/>
    <mergeCell ref="T140:U140"/>
    <mergeCell ref="F135:G135"/>
    <mergeCell ref="T135:U135"/>
    <mergeCell ref="F136:G136"/>
    <mergeCell ref="T136:U136"/>
    <mergeCell ref="F137:G137"/>
    <mergeCell ref="T137:U137"/>
    <mergeCell ref="F132:G132"/>
    <mergeCell ref="T132:U132"/>
    <mergeCell ref="F133:G133"/>
    <mergeCell ref="T133:U133"/>
    <mergeCell ref="A134:A137"/>
    <mergeCell ref="B134:B137"/>
    <mergeCell ref="C134:C137"/>
    <mergeCell ref="D134:E137"/>
    <mergeCell ref="F134:G134"/>
    <mergeCell ref="T134:U134"/>
    <mergeCell ref="F129:G129"/>
    <mergeCell ref="T129:U129"/>
    <mergeCell ref="A130:A133"/>
    <mergeCell ref="B130:B133"/>
    <mergeCell ref="C130:C133"/>
    <mergeCell ref="D130:E133"/>
    <mergeCell ref="F130:G130"/>
    <mergeCell ref="T130:U130"/>
    <mergeCell ref="F131:G131"/>
    <mergeCell ref="T131:U131"/>
    <mergeCell ref="F126:G126"/>
    <mergeCell ref="T126:U126"/>
    <mergeCell ref="F127:G127"/>
    <mergeCell ref="T127:U127"/>
    <mergeCell ref="F128:G128"/>
    <mergeCell ref="T128:U128"/>
    <mergeCell ref="A122:A125"/>
    <mergeCell ref="B122:B125"/>
    <mergeCell ref="C122:C125"/>
    <mergeCell ref="D122:E125"/>
    <mergeCell ref="A126:A129"/>
    <mergeCell ref="B126:B129"/>
    <mergeCell ref="C126:C129"/>
    <mergeCell ref="D126:E129"/>
    <mergeCell ref="F111:G111"/>
    <mergeCell ref="T111:U111"/>
    <mergeCell ref="F112:G112"/>
    <mergeCell ref="F108:G108"/>
    <mergeCell ref="T108:U108"/>
    <mergeCell ref="F109:G109"/>
    <mergeCell ref="T109:U109"/>
    <mergeCell ref="F110:G110"/>
    <mergeCell ref="T110:U110"/>
    <mergeCell ref="T112:U112"/>
    <mergeCell ref="F113:G113"/>
    <mergeCell ref="T113:U113"/>
    <mergeCell ref="F105:G105"/>
    <mergeCell ref="T105:U105"/>
    <mergeCell ref="A106:A109"/>
    <mergeCell ref="B106:B109"/>
    <mergeCell ref="C106:C109"/>
    <mergeCell ref="D106:E109"/>
    <mergeCell ref="F106:G106"/>
    <mergeCell ref="T106:U106"/>
    <mergeCell ref="F107:G107"/>
    <mergeCell ref="T107:U107"/>
    <mergeCell ref="A102:A105"/>
    <mergeCell ref="B102:B105"/>
    <mergeCell ref="C102:C105"/>
    <mergeCell ref="D102:E105"/>
    <mergeCell ref="F102:G102"/>
    <mergeCell ref="T102:U102"/>
    <mergeCell ref="F103:G103"/>
    <mergeCell ref="T103:U103"/>
    <mergeCell ref="F104:G104"/>
    <mergeCell ref="T104:U104"/>
    <mergeCell ref="F99:G99"/>
    <mergeCell ref="T99:U99"/>
    <mergeCell ref="F100:G100"/>
    <mergeCell ref="T100:U100"/>
    <mergeCell ref="F101:G101"/>
    <mergeCell ref="T101:U101"/>
    <mergeCell ref="F96:G96"/>
    <mergeCell ref="T96:U96"/>
    <mergeCell ref="F97:G97"/>
    <mergeCell ref="T97:U97"/>
    <mergeCell ref="A98:A101"/>
    <mergeCell ref="B98:B101"/>
    <mergeCell ref="C98:C101"/>
    <mergeCell ref="D98:E101"/>
    <mergeCell ref="F98:G98"/>
    <mergeCell ref="T98:U98"/>
    <mergeCell ref="F93:G93"/>
    <mergeCell ref="T93:U93"/>
    <mergeCell ref="A94:A97"/>
    <mergeCell ref="B94:B97"/>
    <mergeCell ref="C94:C97"/>
    <mergeCell ref="D94:E97"/>
    <mergeCell ref="F94:G94"/>
    <mergeCell ref="T94:U94"/>
    <mergeCell ref="F95:G95"/>
    <mergeCell ref="T95:U95"/>
    <mergeCell ref="F90:G90"/>
    <mergeCell ref="T90:U90"/>
    <mergeCell ref="F91:G91"/>
    <mergeCell ref="T91:U91"/>
    <mergeCell ref="F92:G92"/>
    <mergeCell ref="T92:U92"/>
    <mergeCell ref="A86:A89"/>
    <mergeCell ref="B86:B89"/>
    <mergeCell ref="C86:C89"/>
    <mergeCell ref="D86:E89"/>
    <mergeCell ref="A90:A93"/>
    <mergeCell ref="B90:B93"/>
    <mergeCell ref="C90:C93"/>
    <mergeCell ref="D90:E93"/>
    <mergeCell ref="F86:G86"/>
    <mergeCell ref="T86:U86"/>
    <mergeCell ref="F87:G87"/>
    <mergeCell ref="T87:U87"/>
    <mergeCell ref="F88:G88"/>
    <mergeCell ref="T82:U82"/>
    <mergeCell ref="F83:G83"/>
    <mergeCell ref="T83:U83"/>
    <mergeCell ref="F84:G84"/>
    <mergeCell ref="T84:U84"/>
    <mergeCell ref="T88:U88"/>
    <mergeCell ref="F89:G89"/>
    <mergeCell ref="T89:U89"/>
    <mergeCell ref="T85:U85"/>
    <mergeCell ref="N1:T1"/>
    <mergeCell ref="A2:V2"/>
    <mergeCell ref="A78:A81"/>
    <mergeCell ref="B78:B81"/>
    <mergeCell ref="C78:C81"/>
    <mergeCell ref="D78:E81"/>
    <mergeCell ref="A5:A8"/>
    <mergeCell ref="B5:B8"/>
    <mergeCell ref="C5:C8"/>
    <mergeCell ref="D5:G8"/>
    <mergeCell ref="H5:H8"/>
    <mergeCell ref="D9:G9"/>
    <mergeCell ref="A22:A25"/>
    <mergeCell ref="B22:B25"/>
    <mergeCell ref="C22:C25"/>
    <mergeCell ref="I5:W5"/>
    <mergeCell ref="I6:I8"/>
    <mergeCell ref="J6:Q6"/>
    <mergeCell ref="R6:R8"/>
    <mergeCell ref="S6:W6"/>
    <mergeCell ref="J7:J8"/>
    <mergeCell ref="K7:L7"/>
    <mergeCell ref="M7:M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F11:G11"/>
    <mergeCell ref="T11:U11"/>
    <mergeCell ref="F12:G12"/>
    <mergeCell ref="T12:U12"/>
    <mergeCell ref="F13:G13"/>
    <mergeCell ref="T13:U13"/>
    <mergeCell ref="A14:A17"/>
    <mergeCell ref="B14:B17"/>
    <mergeCell ref="C14:C17"/>
    <mergeCell ref="D14:E17"/>
    <mergeCell ref="F14:G14"/>
    <mergeCell ref="T14:U14"/>
    <mergeCell ref="F15:G15"/>
    <mergeCell ref="T15:U15"/>
    <mergeCell ref="F16:G16"/>
    <mergeCell ref="T16:U16"/>
    <mergeCell ref="F17:G17"/>
    <mergeCell ref="T17:U17"/>
    <mergeCell ref="A18:A21"/>
    <mergeCell ref="B18:B21"/>
    <mergeCell ref="C18:C21"/>
    <mergeCell ref="D18:E21"/>
    <mergeCell ref="F18:G18"/>
    <mergeCell ref="T18:U18"/>
    <mergeCell ref="F19:G19"/>
    <mergeCell ref="T19:U19"/>
    <mergeCell ref="F20:G20"/>
    <mergeCell ref="T20:U20"/>
    <mergeCell ref="F21:G21"/>
    <mergeCell ref="T21:U21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7:G67"/>
    <mergeCell ref="T67:U67"/>
    <mergeCell ref="F68:G68"/>
    <mergeCell ref="T68:U68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7:G77"/>
    <mergeCell ref="T77:U77"/>
    <mergeCell ref="F78:G78"/>
    <mergeCell ref="T78:U78"/>
    <mergeCell ref="F79:G79"/>
    <mergeCell ref="T79:U79"/>
    <mergeCell ref="F80:G80"/>
    <mergeCell ref="T80:U80"/>
    <mergeCell ref="F81:G81"/>
    <mergeCell ref="T81:U81"/>
    <mergeCell ref="F85:G85"/>
    <mergeCell ref="A82:A85"/>
    <mergeCell ref="B82:B85"/>
    <mergeCell ref="C82:C85"/>
    <mergeCell ref="D82:E85"/>
    <mergeCell ref="F82:G82"/>
    <mergeCell ref="A110:A113"/>
    <mergeCell ref="B110:B113"/>
    <mergeCell ref="C110:C113"/>
    <mergeCell ref="D110:E113"/>
    <mergeCell ref="A114:A117"/>
    <mergeCell ref="B114:B117"/>
    <mergeCell ref="C114:C117"/>
    <mergeCell ref="D114:E117"/>
    <mergeCell ref="F119:G119"/>
    <mergeCell ref="T119:U119"/>
    <mergeCell ref="F114:G114"/>
    <mergeCell ref="T114:U114"/>
    <mergeCell ref="F115:G115"/>
    <mergeCell ref="T115:U115"/>
    <mergeCell ref="F116:G116"/>
    <mergeCell ref="T116:U116"/>
    <mergeCell ref="F125:G125"/>
    <mergeCell ref="T125:U125"/>
    <mergeCell ref="F117:G117"/>
    <mergeCell ref="T117:U117"/>
    <mergeCell ref="A118:A121"/>
    <mergeCell ref="B118:B121"/>
    <mergeCell ref="C118:C121"/>
    <mergeCell ref="D118:E121"/>
    <mergeCell ref="F118:G118"/>
    <mergeCell ref="T118:U118"/>
    <mergeCell ref="F123:G123"/>
    <mergeCell ref="T123:U123"/>
    <mergeCell ref="F124:G124"/>
    <mergeCell ref="F120:G120"/>
    <mergeCell ref="T120:U120"/>
    <mergeCell ref="F121:G121"/>
    <mergeCell ref="T121:U121"/>
    <mergeCell ref="F122:G122"/>
    <mergeCell ref="T122:U122"/>
    <mergeCell ref="T124:U12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82"/>
  <sheetViews>
    <sheetView workbookViewId="0" topLeftCell="A1">
      <selection activeCell="T1" sqref="T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86"/>
      <c r="B1" s="86"/>
      <c r="C1" s="86"/>
      <c r="D1" s="86"/>
      <c r="E1" s="86"/>
      <c r="F1" s="86"/>
      <c r="G1" s="86"/>
      <c r="H1" s="86"/>
      <c r="I1" s="86"/>
      <c r="J1" s="201" t="s">
        <v>503</v>
      </c>
      <c r="K1" s="201"/>
      <c r="L1" s="201"/>
      <c r="M1" s="201"/>
    </row>
    <row r="2" spans="1:13" ht="15.75">
      <c r="A2" s="202" t="s">
        <v>242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69" t="s">
        <v>0</v>
      </c>
    </row>
    <row r="4" spans="1:13" ht="12.75">
      <c r="A4" s="198" t="s">
        <v>40</v>
      </c>
      <c r="B4" s="198" t="s">
        <v>1</v>
      </c>
      <c r="C4" s="198" t="s">
        <v>55</v>
      </c>
      <c r="D4" s="198" t="s">
        <v>241</v>
      </c>
      <c r="E4" s="198" t="s">
        <v>240</v>
      </c>
      <c r="F4" s="190" t="s">
        <v>54</v>
      </c>
      <c r="G4" s="191"/>
      <c r="H4" s="191"/>
      <c r="I4" s="191"/>
      <c r="J4" s="191"/>
      <c r="K4" s="191"/>
      <c r="L4" s="192"/>
      <c r="M4" s="198" t="s">
        <v>42</v>
      </c>
    </row>
    <row r="5" spans="1:13" ht="12.75">
      <c r="A5" s="198"/>
      <c r="B5" s="198"/>
      <c r="C5" s="198"/>
      <c r="D5" s="198"/>
      <c r="E5" s="198"/>
      <c r="F5" s="198" t="s">
        <v>239</v>
      </c>
      <c r="G5" s="198" t="s">
        <v>53</v>
      </c>
      <c r="H5" s="198"/>
      <c r="I5" s="198"/>
      <c r="J5" s="198"/>
      <c r="K5" s="198"/>
      <c r="L5" s="198"/>
      <c r="M5" s="198"/>
    </row>
    <row r="6" spans="1:13" ht="12.75">
      <c r="A6" s="198"/>
      <c r="B6" s="198"/>
      <c r="C6" s="198"/>
      <c r="D6" s="198"/>
      <c r="E6" s="198"/>
      <c r="F6" s="198"/>
      <c r="G6" s="198" t="s">
        <v>52</v>
      </c>
      <c r="H6" s="198" t="s">
        <v>51</v>
      </c>
      <c r="I6" s="84" t="s">
        <v>26</v>
      </c>
      <c r="J6" s="198" t="s">
        <v>238</v>
      </c>
      <c r="K6" s="198"/>
      <c r="L6" s="198" t="s">
        <v>50</v>
      </c>
      <c r="M6" s="198"/>
    </row>
    <row r="7" spans="1:13" ht="12.75">
      <c r="A7" s="198"/>
      <c r="B7" s="198"/>
      <c r="C7" s="198"/>
      <c r="D7" s="198"/>
      <c r="E7" s="198"/>
      <c r="F7" s="198"/>
      <c r="G7" s="198"/>
      <c r="H7" s="198"/>
      <c r="I7" s="198" t="s">
        <v>49</v>
      </c>
      <c r="J7" s="198"/>
      <c r="K7" s="198"/>
      <c r="L7" s="198"/>
      <c r="M7" s="198"/>
    </row>
    <row r="8" spans="1:13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59.2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3" ht="12.75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199">
        <v>10</v>
      </c>
      <c r="K10" s="200"/>
      <c r="L10" s="83">
        <v>11</v>
      </c>
      <c r="M10" s="83">
        <v>12</v>
      </c>
    </row>
    <row r="11" spans="1:13" ht="67.5">
      <c r="A11" s="78" t="s">
        <v>37</v>
      </c>
      <c r="B11" s="78">
        <v>630</v>
      </c>
      <c r="C11" s="78">
        <v>63095</v>
      </c>
      <c r="D11" s="81" t="s">
        <v>237</v>
      </c>
      <c r="E11" s="76">
        <v>1686</v>
      </c>
      <c r="F11" s="76">
        <f>F12</f>
        <v>332</v>
      </c>
      <c r="G11" s="76">
        <v>332</v>
      </c>
      <c r="H11" s="76">
        <v>0</v>
      </c>
      <c r="I11" s="76">
        <v>0</v>
      </c>
      <c r="J11" s="185" t="s">
        <v>48</v>
      </c>
      <c r="K11" s="186"/>
      <c r="L11" s="76">
        <v>0</v>
      </c>
      <c r="M11" s="75" t="s">
        <v>41</v>
      </c>
    </row>
    <row r="12" spans="1:13" ht="12.75">
      <c r="A12" s="78"/>
      <c r="B12" s="78"/>
      <c r="C12" s="78"/>
      <c r="D12" s="77" t="s">
        <v>203</v>
      </c>
      <c r="E12" s="76">
        <v>1686</v>
      </c>
      <c r="F12" s="76">
        <f>G12+H12++J12+L12</f>
        <v>332</v>
      </c>
      <c r="G12" s="76">
        <f>G11</f>
        <v>332</v>
      </c>
      <c r="H12" s="76">
        <v>0</v>
      </c>
      <c r="I12" s="76">
        <v>0</v>
      </c>
      <c r="J12" s="183">
        <v>0</v>
      </c>
      <c r="K12" s="184"/>
      <c r="L12" s="76">
        <v>0</v>
      </c>
      <c r="M12" s="75"/>
    </row>
    <row r="13" spans="1:13" ht="12.75">
      <c r="A13" s="78"/>
      <c r="B13" s="78"/>
      <c r="C13" s="78"/>
      <c r="D13" s="77" t="s">
        <v>202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183">
        <v>0</v>
      </c>
      <c r="K13" s="184"/>
      <c r="L13" s="76">
        <f>L11</f>
        <v>0</v>
      </c>
      <c r="M13" s="75"/>
    </row>
    <row r="14" spans="1:13" ht="78.75">
      <c r="A14" s="78" t="s">
        <v>36</v>
      </c>
      <c r="B14" s="78">
        <v>700</v>
      </c>
      <c r="C14" s="78">
        <v>70005</v>
      </c>
      <c r="D14" s="77" t="s">
        <v>236</v>
      </c>
      <c r="E14" s="76">
        <v>6150</v>
      </c>
      <c r="F14" s="76">
        <f>G14+H14+L14</f>
        <v>3075</v>
      </c>
      <c r="G14" s="76">
        <v>3075</v>
      </c>
      <c r="H14" s="76">
        <v>0</v>
      </c>
      <c r="I14" s="76">
        <v>0</v>
      </c>
      <c r="J14" s="185" t="s">
        <v>48</v>
      </c>
      <c r="K14" s="186"/>
      <c r="L14" s="76">
        <v>0</v>
      </c>
      <c r="M14" s="75" t="s">
        <v>41</v>
      </c>
    </row>
    <row r="15" spans="1:13" ht="12.75">
      <c r="A15" s="78"/>
      <c r="B15" s="78"/>
      <c r="C15" s="78"/>
      <c r="D15" s="77" t="s">
        <v>203</v>
      </c>
      <c r="E15" s="76">
        <f>E14</f>
        <v>6150</v>
      </c>
      <c r="F15" s="76">
        <f>F14</f>
        <v>3075</v>
      </c>
      <c r="G15" s="76">
        <f>G14</f>
        <v>3075</v>
      </c>
      <c r="H15" s="76">
        <v>0</v>
      </c>
      <c r="I15" s="76">
        <v>0</v>
      </c>
      <c r="J15" s="183">
        <v>0</v>
      </c>
      <c r="K15" s="184"/>
      <c r="L15" s="76">
        <v>0</v>
      </c>
      <c r="M15" s="75"/>
    </row>
    <row r="16" spans="1:13" ht="12.75">
      <c r="A16" s="78"/>
      <c r="B16" s="78"/>
      <c r="C16" s="78"/>
      <c r="D16" s="77" t="s">
        <v>202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183">
        <v>0</v>
      </c>
      <c r="K16" s="184"/>
      <c r="L16" s="76">
        <f>L14</f>
        <v>0</v>
      </c>
      <c r="M16" s="75"/>
    </row>
    <row r="17" spans="1:13" ht="56.25">
      <c r="A17" s="78" t="s">
        <v>35</v>
      </c>
      <c r="B17" s="82" t="s">
        <v>235</v>
      </c>
      <c r="C17" s="78" t="s">
        <v>234</v>
      </c>
      <c r="D17" s="77" t="s">
        <v>233</v>
      </c>
      <c r="E17" s="76">
        <f>SUM(E18:E20)</f>
        <v>17406120</v>
      </c>
      <c r="F17" s="76">
        <f>G17+H17+L17</f>
        <v>2459195</v>
      </c>
      <c r="G17" s="76">
        <f>SUM(G18:G20)</f>
        <v>954533</v>
      </c>
      <c r="H17" s="76">
        <v>0</v>
      </c>
      <c r="I17" s="76">
        <v>0</v>
      </c>
      <c r="J17" s="185" t="s">
        <v>48</v>
      </c>
      <c r="K17" s="186"/>
      <c r="L17" s="76">
        <v>1504662</v>
      </c>
      <c r="M17" s="75" t="s">
        <v>41</v>
      </c>
    </row>
    <row r="18" spans="1:13" ht="12.75">
      <c r="A18" s="78"/>
      <c r="B18" s="78"/>
      <c r="C18" s="78"/>
      <c r="D18" s="77" t="s">
        <v>203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183">
        <v>0</v>
      </c>
      <c r="K18" s="184"/>
      <c r="L18" s="76">
        <v>0</v>
      </c>
      <c r="M18" s="75"/>
    </row>
    <row r="19" spans="1:13" ht="22.5">
      <c r="A19" s="78"/>
      <c r="B19" s="78"/>
      <c r="C19" s="78"/>
      <c r="D19" s="77" t="s">
        <v>232</v>
      </c>
      <c r="E19" s="76">
        <v>16476120</v>
      </c>
      <c r="F19" s="76">
        <f>G19+H19+L19</f>
        <v>2193665</v>
      </c>
      <c r="G19" s="76">
        <v>689003</v>
      </c>
      <c r="H19" s="76">
        <f>H17</f>
        <v>0</v>
      </c>
      <c r="I19" s="76">
        <v>0</v>
      </c>
      <c r="J19" s="183">
        <v>0</v>
      </c>
      <c r="K19" s="184"/>
      <c r="L19" s="76">
        <f>L17</f>
        <v>1504662</v>
      </c>
      <c r="M19" s="75"/>
    </row>
    <row r="20" spans="1:13" ht="22.5">
      <c r="A20" s="78"/>
      <c r="B20" s="78"/>
      <c r="C20" s="78"/>
      <c r="D20" s="77" t="s">
        <v>231</v>
      </c>
      <c r="E20" s="76">
        <v>930000</v>
      </c>
      <c r="F20" s="76">
        <f>G20+H20+L20</f>
        <v>265530</v>
      </c>
      <c r="G20" s="76">
        <v>265530</v>
      </c>
      <c r="H20" s="76">
        <v>0</v>
      </c>
      <c r="I20" s="76">
        <v>0</v>
      </c>
      <c r="J20" s="183">
        <v>0</v>
      </c>
      <c r="K20" s="184"/>
      <c r="L20" s="76">
        <f>L18</f>
        <v>0</v>
      </c>
      <c r="M20" s="75"/>
    </row>
    <row r="21" spans="1:13" ht="112.5">
      <c r="A21" s="78" t="s">
        <v>34</v>
      </c>
      <c r="B21" s="78">
        <v>700</v>
      </c>
      <c r="C21" s="78">
        <v>70095</v>
      </c>
      <c r="D21" s="81" t="s">
        <v>230</v>
      </c>
      <c r="E21" s="76">
        <v>300000</v>
      </c>
      <c r="F21" s="76">
        <v>100000</v>
      </c>
      <c r="G21" s="76">
        <v>100000</v>
      </c>
      <c r="H21" s="76">
        <v>0</v>
      </c>
      <c r="I21" s="76">
        <v>0</v>
      </c>
      <c r="J21" s="185" t="s">
        <v>48</v>
      </c>
      <c r="K21" s="186"/>
      <c r="L21" s="76">
        <v>0</v>
      </c>
      <c r="M21" s="75" t="s">
        <v>41</v>
      </c>
    </row>
    <row r="22" spans="1:13" ht="12.75">
      <c r="A22" s="78"/>
      <c r="B22" s="78"/>
      <c r="C22" s="78"/>
      <c r="D22" s="77" t="s">
        <v>203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183">
        <v>0</v>
      </c>
      <c r="K22" s="184"/>
      <c r="L22" s="76">
        <v>0</v>
      </c>
      <c r="M22" s="75"/>
    </row>
    <row r="23" spans="1:13" ht="12.75">
      <c r="A23" s="78"/>
      <c r="B23" s="78"/>
      <c r="C23" s="78"/>
      <c r="D23" s="77" t="s">
        <v>202</v>
      </c>
      <c r="E23" s="76">
        <f>E21</f>
        <v>300000</v>
      </c>
      <c r="F23" s="76">
        <f>F21</f>
        <v>100000</v>
      </c>
      <c r="G23" s="76">
        <f>G21</f>
        <v>100000</v>
      </c>
      <c r="H23" s="76">
        <v>0</v>
      </c>
      <c r="I23" s="76">
        <v>0</v>
      </c>
      <c r="J23" s="183">
        <v>0</v>
      </c>
      <c r="K23" s="184"/>
      <c r="L23" s="76">
        <f>L21</f>
        <v>0</v>
      </c>
      <c r="M23" s="75"/>
    </row>
    <row r="24" spans="1:13" ht="67.5">
      <c r="A24" s="78" t="s">
        <v>33</v>
      </c>
      <c r="B24" s="78">
        <v>710</v>
      </c>
      <c r="C24" s="78">
        <v>71095</v>
      </c>
      <c r="D24" s="77" t="s">
        <v>229</v>
      </c>
      <c r="E24" s="76">
        <f>SUM(E25:E26)</f>
        <v>3022600</v>
      </c>
      <c r="F24" s="76">
        <f>G24+H24+L24</f>
        <v>1611800</v>
      </c>
      <c r="G24" s="76">
        <v>241770</v>
      </c>
      <c r="H24" s="76">
        <v>0</v>
      </c>
      <c r="I24" s="76">
        <v>0</v>
      </c>
      <c r="J24" s="185" t="s">
        <v>48</v>
      </c>
      <c r="K24" s="186"/>
      <c r="L24" s="76">
        <v>1370030</v>
      </c>
      <c r="M24" s="75" t="s">
        <v>41</v>
      </c>
    </row>
    <row r="25" spans="1:13" ht="12.75">
      <c r="A25" s="78"/>
      <c r="B25" s="78"/>
      <c r="C25" s="78"/>
      <c r="D25" s="77" t="s">
        <v>203</v>
      </c>
      <c r="E25" s="76">
        <v>18000</v>
      </c>
      <c r="F25" s="76">
        <v>0</v>
      </c>
      <c r="G25" s="76">
        <v>0</v>
      </c>
      <c r="H25" s="76">
        <v>0</v>
      </c>
      <c r="I25" s="76">
        <v>0</v>
      </c>
      <c r="J25" s="183">
        <v>0</v>
      </c>
      <c r="K25" s="184"/>
      <c r="L25" s="76">
        <v>0</v>
      </c>
      <c r="M25" s="75"/>
    </row>
    <row r="26" spans="1:13" ht="12.75">
      <c r="A26" s="78"/>
      <c r="B26" s="78"/>
      <c r="C26" s="78"/>
      <c r="D26" s="77" t="s">
        <v>202</v>
      </c>
      <c r="E26" s="76">
        <v>3004600</v>
      </c>
      <c r="F26" s="76">
        <f>F24</f>
        <v>1611800</v>
      </c>
      <c r="G26" s="76">
        <f>G24</f>
        <v>241770</v>
      </c>
      <c r="H26" s="76">
        <v>0</v>
      </c>
      <c r="I26" s="76">
        <v>0</v>
      </c>
      <c r="J26" s="183">
        <v>0</v>
      </c>
      <c r="K26" s="184"/>
      <c r="L26" s="76">
        <f>L24</f>
        <v>1370030</v>
      </c>
      <c r="M26" s="75"/>
    </row>
    <row r="27" spans="1:13" ht="78.75">
      <c r="A27" s="78" t="s">
        <v>32</v>
      </c>
      <c r="B27" s="78">
        <v>720</v>
      </c>
      <c r="C27" s="78">
        <v>72095</v>
      </c>
      <c r="D27" s="80" t="s">
        <v>228</v>
      </c>
      <c r="E27" s="76">
        <f>SUM(E28:E29)</f>
        <v>15000</v>
      </c>
      <c r="F27" s="76">
        <f>G27+H27+L27</f>
        <v>7500</v>
      </c>
      <c r="G27" s="76">
        <f>SUM(G28:G29)</f>
        <v>7500</v>
      </c>
      <c r="H27" s="76">
        <v>0</v>
      </c>
      <c r="I27" s="76">
        <v>0</v>
      </c>
      <c r="J27" s="185" t="s">
        <v>48</v>
      </c>
      <c r="K27" s="186"/>
      <c r="L27" s="76">
        <v>0</v>
      </c>
      <c r="M27" s="79" t="s">
        <v>41</v>
      </c>
    </row>
    <row r="28" spans="1:13" ht="12.75">
      <c r="A28" s="78"/>
      <c r="B28" s="78"/>
      <c r="C28" s="78"/>
      <c r="D28" s="77" t="s">
        <v>203</v>
      </c>
      <c r="E28" s="76">
        <v>15000</v>
      </c>
      <c r="F28" s="76">
        <v>7500</v>
      </c>
      <c r="G28" s="76">
        <v>7500</v>
      </c>
      <c r="H28" s="76">
        <v>0</v>
      </c>
      <c r="I28" s="76">
        <v>0</v>
      </c>
      <c r="J28" s="183">
        <v>0</v>
      </c>
      <c r="K28" s="184"/>
      <c r="L28" s="76">
        <v>0</v>
      </c>
      <c r="M28" s="75"/>
    </row>
    <row r="29" spans="1:13" ht="12.75">
      <c r="A29" s="78"/>
      <c r="B29" s="78"/>
      <c r="C29" s="78"/>
      <c r="D29" s="77" t="s">
        <v>202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183">
        <v>0</v>
      </c>
      <c r="K29" s="184"/>
      <c r="L29" s="76">
        <f>L27</f>
        <v>0</v>
      </c>
      <c r="M29" s="75"/>
    </row>
    <row r="30" spans="1:13" ht="56.25">
      <c r="A30" s="78" t="s">
        <v>31</v>
      </c>
      <c r="B30" s="78">
        <v>720</v>
      </c>
      <c r="C30" s="78">
        <v>72095</v>
      </c>
      <c r="D30" s="77" t="s">
        <v>227</v>
      </c>
      <c r="E30" s="76">
        <v>25215</v>
      </c>
      <c r="F30" s="76">
        <f>G30+H30+L30</f>
        <v>7380</v>
      </c>
      <c r="G30" s="76">
        <v>7380</v>
      </c>
      <c r="H30" s="76">
        <v>0</v>
      </c>
      <c r="I30" s="76">
        <v>0</v>
      </c>
      <c r="J30" s="185" t="s">
        <v>48</v>
      </c>
      <c r="K30" s="186"/>
      <c r="L30" s="76">
        <v>0</v>
      </c>
      <c r="M30" s="75" t="s">
        <v>41</v>
      </c>
    </row>
    <row r="31" spans="1:13" ht="12.75">
      <c r="A31" s="78"/>
      <c r="B31" s="78"/>
      <c r="C31" s="78"/>
      <c r="D31" s="77" t="s">
        <v>203</v>
      </c>
      <c r="E31" s="76">
        <f>E30</f>
        <v>25215</v>
      </c>
      <c r="F31" s="76">
        <f>F30</f>
        <v>7380</v>
      </c>
      <c r="G31" s="76">
        <f>G30</f>
        <v>7380</v>
      </c>
      <c r="H31" s="76">
        <v>0</v>
      </c>
      <c r="I31" s="76">
        <v>0</v>
      </c>
      <c r="J31" s="183">
        <v>0</v>
      </c>
      <c r="K31" s="184"/>
      <c r="L31" s="76">
        <v>0</v>
      </c>
      <c r="M31" s="75"/>
    </row>
    <row r="32" spans="1:13" ht="12.75">
      <c r="A32" s="78"/>
      <c r="B32" s="78"/>
      <c r="C32" s="78"/>
      <c r="D32" s="77" t="s">
        <v>202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183">
        <v>0</v>
      </c>
      <c r="K32" s="184"/>
      <c r="L32" s="76">
        <f>L30</f>
        <v>0</v>
      </c>
      <c r="M32" s="75"/>
    </row>
    <row r="33" spans="1:13" ht="67.5">
      <c r="A33" s="78" t="s">
        <v>39</v>
      </c>
      <c r="B33" s="78">
        <v>801</v>
      </c>
      <c r="C33" s="78">
        <v>80115</v>
      </c>
      <c r="D33" s="77" t="s">
        <v>384</v>
      </c>
      <c r="E33" s="76">
        <v>1893108</v>
      </c>
      <c r="F33" s="76">
        <f>F34</f>
        <v>909676</v>
      </c>
      <c r="G33" s="76">
        <v>0</v>
      </c>
      <c r="H33" s="76">
        <v>0</v>
      </c>
      <c r="I33" s="76">
        <v>0</v>
      </c>
      <c r="J33" s="185" t="s">
        <v>385</v>
      </c>
      <c r="K33" s="186"/>
      <c r="L33" s="76">
        <v>821255</v>
      </c>
      <c r="M33" s="75" t="s">
        <v>41</v>
      </c>
    </row>
    <row r="34" spans="1:13" ht="12.75">
      <c r="A34" s="78"/>
      <c r="B34" s="78"/>
      <c r="C34" s="78"/>
      <c r="D34" s="77" t="s">
        <v>203</v>
      </c>
      <c r="E34" s="76">
        <f>E33</f>
        <v>1893108</v>
      </c>
      <c r="F34" s="76">
        <f>G34+H34+J34+L34</f>
        <v>909676</v>
      </c>
      <c r="G34" s="76">
        <f>G33</f>
        <v>0</v>
      </c>
      <c r="H34" s="76">
        <v>0</v>
      </c>
      <c r="I34" s="76">
        <v>0</v>
      </c>
      <c r="J34" s="183">
        <v>88421</v>
      </c>
      <c r="K34" s="184"/>
      <c r="L34" s="76">
        <f>L33</f>
        <v>821255</v>
      </c>
      <c r="M34" s="75"/>
    </row>
    <row r="35" spans="1:13" ht="12.75">
      <c r="A35" s="78"/>
      <c r="B35" s="78"/>
      <c r="C35" s="78"/>
      <c r="D35" s="77" t="s">
        <v>202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183">
        <v>0</v>
      </c>
      <c r="K35" s="184"/>
      <c r="L35" s="76">
        <v>0</v>
      </c>
      <c r="M35" s="75"/>
    </row>
    <row r="36" spans="1:13" ht="90">
      <c r="A36" s="78" t="s">
        <v>38</v>
      </c>
      <c r="B36" s="78">
        <v>801</v>
      </c>
      <c r="C36" s="78">
        <v>80195</v>
      </c>
      <c r="D36" s="77" t="s">
        <v>226</v>
      </c>
      <c r="E36" s="76">
        <v>7404770</v>
      </c>
      <c r="F36" s="76">
        <f>G36+H36+L36</f>
        <v>3966719</v>
      </c>
      <c r="G36" s="76">
        <v>2387716</v>
      </c>
      <c r="H36" s="76">
        <v>0</v>
      </c>
      <c r="I36" s="76">
        <v>0</v>
      </c>
      <c r="J36" s="185" t="s">
        <v>48</v>
      </c>
      <c r="K36" s="186"/>
      <c r="L36" s="76">
        <v>1579003</v>
      </c>
      <c r="M36" s="75" t="s">
        <v>41</v>
      </c>
    </row>
    <row r="37" spans="1:13" ht="12.75">
      <c r="A37" s="78"/>
      <c r="B37" s="78"/>
      <c r="C37" s="78"/>
      <c r="D37" s="77" t="s">
        <v>203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183">
        <v>0</v>
      </c>
      <c r="K37" s="184"/>
      <c r="L37" s="76">
        <v>0</v>
      </c>
      <c r="M37" s="75"/>
    </row>
    <row r="38" spans="1:13" ht="12.75">
      <c r="A38" s="78"/>
      <c r="B38" s="78"/>
      <c r="C38" s="78"/>
      <c r="D38" s="77" t="s">
        <v>202</v>
      </c>
      <c r="E38" s="76">
        <f>E36</f>
        <v>7404770</v>
      </c>
      <c r="F38" s="76">
        <f>F36</f>
        <v>3966719</v>
      </c>
      <c r="G38" s="76">
        <f>G36</f>
        <v>2387716</v>
      </c>
      <c r="H38" s="76">
        <v>0</v>
      </c>
      <c r="I38" s="76">
        <v>0</v>
      </c>
      <c r="J38" s="183">
        <v>0</v>
      </c>
      <c r="K38" s="184"/>
      <c r="L38" s="76">
        <f>L36</f>
        <v>1579003</v>
      </c>
      <c r="M38" s="75"/>
    </row>
    <row r="39" spans="1:13" ht="48" customHeight="1">
      <c r="A39" s="78" t="s">
        <v>57</v>
      </c>
      <c r="B39" s="78">
        <v>801</v>
      </c>
      <c r="C39" s="78">
        <v>80195</v>
      </c>
      <c r="D39" s="77" t="s">
        <v>292</v>
      </c>
      <c r="E39" s="76">
        <v>707100</v>
      </c>
      <c r="F39" s="76">
        <f>G39+H39+L39</f>
        <v>407580</v>
      </c>
      <c r="G39" s="76">
        <v>0</v>
      </c>
      <c r="H39" s="76">
        <v>0</v>
      </c>
      <c r="I39" s="76">
        <v>0</v>
      </c>
      <c r="J39" s="185" t="s">
        <v>48</v>
      </c>
      <c r="K39" s="186"/>
      <c r="L39" s="76">
        <v>407580</v>
      </c>
      <c r="M39" s="75" t="s">
        <v>149</v>
      </c>
    </row>
    <row r="40" spans="1:13" ht="12.75">
      <c r="A40" s="78"/>
      <c r="B40" s="78"/>
      <c r="C40" s="78"/>
      <c r="D40" s="77" t="s">
        <v>203</v>
      </c>
      <c r="E40" s="76">
        <v>707100</v>
      </c>
      <c r="F40" s="76">
        <f>F39</f>
        <v>407580</v>
      </c>
      <c r="G40" s="76">
        <v>0</v>
      </c>
      <c r="H40" s="76">
        <v>0</v>
      </c>
      <c r="I40" s="76">
        <v>0</v>
      </c>
      <c r="J40" s="183">
        <v>0</v>
      </c>
      <c r="K40" s="184"/>
      <c r="L40" s="76">
        <f>L39</f>
        <v>407580</v>
      </c>
      <c r="M40" s="75"/>
    </row>
    <row r="41" spans="1:13" ht="12.75">
      <c r="A41" s="78"/>
      <c r="B41" s="78"/>
      <c r="C41" s="78"/>
      <c r="D41" s="77" t="s">
        <v>202</v>
      </c>
      <c r="E41" s="76">
        <v>0</v>
      </c>
      <c r="F41" s="76">
        <v>0</v>
      </c>
      <c r="G41" s="76">
        <f>G39</f>
        <v>0</v>
      </c>
      <c r="H41" s="76">
        <v>0</v>
      </c>
      <c r="I41" s="76">
        <v>0</v>
      </c>
      <c r="J41" s="183">
        <v>0</v>
      </c>
      <c r="K41" s="184"/>
      <c r="L41" s="76">
        <v>0</v>
      </c>
      <c r="M41" s="75"/>
    </row>
    <row r="42" spans="1:13" ht="43.5" customHeight="1">
      <c r="A42" s="78" t="s">
        <v>61</v>
      </c>
      <c r="B42" s="78">
        <v>801</v>
      </c>
      <c r="C42" s="78">
        <v>80195</v>
      </c>
      <c r="D42" s="77" t="s">
        <v>225</v>
      </c>
      <c r="E42" s="76">
        <v>158900</v>
      </c>
      <c r="F42" s="76">
        <f>G42+H42+L42</f>
        <v>1000</v>
      </c>
      <c r="G42" s="76">
        <v>0</v>
      </c>
      <c r="H42" s="76">
        <v>0</v>
      </c>
      <c r="I42" s="76">
        <v>0</v>
      </c>
      <c r="J42" s="185" t="s">
        <v>48</v>
      </c>
      <c r="K42" s="186"/>
      <c r="L42" s="76">
        <v>1000</v>
      </c>
      <c r="M42" s="75" t="s">
        <v>223</v>
      </c>
    </row>
    <row r="43" spans="1:13" ht="12.75">
      <c r="A43" s="78"/>
      <c r="B43" s="78"/>
      <c r="C43" s="78"/>
      <c r="D43" s="77" t="s">
        <v>203</v>
      </c>
      <c r="E43" s="76">
        <v>3000</v>
      </c>
      <c r="F43" s="76">
        <f>F42</f>
        <v>1000</v>
      </c>
      <c r="G43" s="76">
        <v>0</v>
      </c>
      <c r="H43" s="76">
        <v>0</v>
      </c>
      <c r="I43" s="76">
        <v>0</v>
      </c>
      <c r="J43" s="183">
        <v>0</v>
      </c>
      <c r="K43" s="184"/>
      <c r="L43" s="76">
        <f>L42</f>
        <v>1000</v>
      </c>
      <c r="M43" s="75"/>
    </row>
    <row r="44" spans="1:13" ht="12.75">
      <c r="A44" s="78"/>
      <c r="B44" s="78"/>
      <c r="C44" s="78"/>
      <c r="D44" s="77" t="s">
        <v>202</v>
      </c>
      <c r="E44" s="76">
        <v>155900</v>
      </c>
      <c r="F44" s="76">
        <v>0</v>
      </c>
      <c r="G44" s="76">
        <f>G42</f>
        <v>0</v>
      </c>
      <c r="H44" s="76">
        <v>0</v>
      </c>
      <c r="I44" s="76">
        <v>0</v>
      </c>
      <c r="J44" s="183">
        <v>0</v>
      </c>
      <c r="K44" s="184"/>
      <c r="L44" s="76">
        <v>0</v>
      </c>
      <c r="M44" s="75"/>
    </row>
    <row r="45" spans="1:13" ht="43.5" customHeight="1">
      <c r="A45" s="78" t="s">
        <v>60</v>
      </c>
      <c r="B45" s="78">
        <v>801</v>
      </c>
      <c r="C45" s="78">
        <v>80195</v>
      </c>
      <c r="D45" s="77" t="s">
        <v>224</v>
      </c>
      <c r="E45" s="76">
        <v>926328</v>
      </c>
      <c r="F45" s="76">
        <f>G45+H45+L45</f>
        <v>614804</v>
      </c>
      <c r="G45" s="76">
        <v>0</v>
      </c>
      <c r="H45" s="76">
        <v>0</v>
      </c>
      <c r="I45" s="76">
        <v>0</v>
      </c>
      <c r="J45" s="185" t="s">
        <v>48</v>
      </c>
      <c r="K45" s="186"/>
      <c r="L45" s="76">
        <v>614804</v>
      </c>
      <c r="M45" s="75" t="s">
        <v>223</v>
      </c>
    </row>
    <row r="46" spans="1:13" ht="12.75">
      <c r="A46" s="78"/>
      <c r="B46" s="78"/>
      <c r="C46" s="78"/>
      <c r="D46" s="77" t="s">
        <v>203</v>
      </c>
      <c r="E46" s="76">
        <v>926328</v>
      </c>
      <c r="F46" s="76">
        <f>F45</f>
        <v>614804</v>
      </c>
      <c r="G46" s="76">
        <v>0</v>
      </c>
      <c r="H46" s="76">
        <v>0</v>
      </c>
      <c r="I46" s="76">
        <v>0</v>
      </c>
      <c r="J46" s="183">
        <v>0</v>
      </c>
      <c r="K46" s="184"/>
      <c r="L46" s="76">
        <f>L45</f>
        <v>614804</v>
      </c>
      <c r="M46" s="75"/>
    </row>
    <row r="47" spans="1:13" ht="12.75">
      <c r="A47" s="78"/>
      <c r="B47" s="78"/>
      <c r="C47" s="78"/>
      <c r="D47" s="77" t="s">
        <v>202</v>
      </c>
      <c r="E47" s="76">
        <v>0</v>
      </c>
      <c r="F47" s="76">
        <v>0</v>
      </c>
      <c r="G47" s="76">
        <f>G45</f>
        <v>0</v>
      </c>
      <c r="H47" s="76">
        <v>0</v>
      </c>
      <c r="I47" s="76">
        <v>0</v>
      </c>
      <c r="J47" s="183">
        <v>0</v>
      </c>
      <c r="K47" s="184"/>
      <c r="L47" s="76">
        <v>0</v>
      </c>
      <c r="M47" s="75"/>
    </row>
    <row r="48" spans="1:13" ht="60" customHeight="1">
      <c r="A48" s="78" t="s">
        <v>58</v>
      </c>
      <c r="B48" s="78">
        <v>801</v>
      </c>
      <c r="C48" s="78">
        <v>80195</v>
      </c>
      <c r="D48" s="77" t="s">
        <v>222</v>
      </c>
      <c r="E48" s="76">
        <v>366941</v>
      </c>
      <c r="F48" s="76">
        <v>78000</v>
      </c>
      <c r="G48" s="76">
        <v>0</v>
      </c>
      <c r="H48" s="76">
        <v>0</v>
      </c>
      <c r="I48" s="76">
        <v>0</v>
      </c>
      <c r="J48" s="185" t="s">
        <v>221</v>
      </c>
      <c r="K48" s="186"/>
      <c r="L48" s="76">
        <v>0</v>
      </c>
      <c r="M48" s="129" t="s">
        <v>383</v>
      </c>
    </row>
    <row r="49" spans="1:13" ht="12.75">
      <c r="A49" s="78"/>
      <c r="B49" s="78"/>
      <c r="C49" s="78"/>
      <c r="D49" s="77" t="s">
        <v>203</v>
      </c>
      <c r="E49" s="76">
        <v>366941</v>
      </c>
      <c r="F49" s="76">
        <f>F48</f>
        <v>78000</v>
      </c>
      <c r="G49" s="76">
        <f>G48</f>
        <v>0</v>
      </c>
      <c r="H49" s="76">
        <v>0</v>
      </c>
      <c r="I49" s="76">
        <v>0</v>
      </c>
      <c r="J49" s="183">
        <v>78000</v>
      </c>
      <c r="K49" s="184"/>
      <c r="L49" s="76">
        <f>L48</f>
        <v>0</v>
      </c>
      <c r="M49" s="75"/>
    </row>
    <row r="50" spans="1:13" ht="12.75">
      <c r="A50" s="78"/>
      <c r="B50" s="78"/>
      <c r="C50" s="78"/>
      <c r="D50" s="77" t="s">
        <v>202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183">
        <v>0</v>
      </c>
      <c r="K50" s="184"/>
      <c r="L50" s="76">
        <v>0</v>
      </c>
      <c r="M50" s="75"/>
    </row>
    <row r="51" spans="1:13" ht="54.75" customHeight="1">
      <c r="A51" s="78" t="s">
        <v>59</v>
      </c>
      <c r="B51" s="78">
        <v>852</v>
      </c>
      <c r="C51" s="78">
        <v>85295</v>
      </c>
      <c r="D51" s="77" t="s">
        <v>220</v>
      </c>
      <c r="E51" s="76">
        <f>SUM(E52:E53)</f>
        <v>1227043</v>
      </c>
      <c r="F51" s="76">
        <f>F52</f>
        <v>209775</v>
      </c>
      <c r="G51" s="76">
        <v>155775</v>
      </c>
      <c r="H51" s="76">
        <v>0</v>
      </c>
      <c r="I51" s="76">
        <v>0</v>
      </c>
      <c r="J51" s="185" t="s">
        <v>219</v>
      </c>
      <c r="K51" s="186"/>
      <c r="L51" s="76">
        <v>0</v>
      </c>
      <c r="M51" s="75" t="s">
        <v>218</v>
      </c>
    </row>
    <row r="52" spans="1:13" ht="12.75">
      <c r="A52" s="78"/>
      <c r="B52" s="78"/>
      <c r="C52" s="78"/>
      <c r="D52" s="77" t="s">
        <v>203</v>
      </c>
      <c r="E52" s="76">
        <v>926543</v>
      </c>
      <c r="F52" s="76">
        <f>G52+H52+J52+L52</f>
        <v>209775</v>
      </c>
      <c r="G52" s="76">
        <f>G51</f>
        <v>155775</v>
      </c>
      <c r="H52" s="76">
        <v>0</v>
      </c>
      <c r="I52" s="76">
        <v>0</v>
      </c>
      <c r="J52" s="183">
        <v>54000</v>
      </c>
      <c r="K52" s="184"/>
      <c r="L52" s="76">
        <f>L51</f>
        <v>0</v>
      </c>
      <c r="M52" s="75"/>
    </row>
    <row r="53" spans="1:13" ht="12.75">
      <c r="A53" s="78"/>
      <c r="B53" s="78"/>
      <c r="C53" s="78"/>
      <c r="D53" s="77" t="s">
        <v>202</v>
      </c>
      <c r="E53" s="76">
        <v>300500</v>
      </c>
      <c r="F53" s="76">
        <v>0</v>
      </c>
      <c r="G53" s="76">
        <v>0</v>
      </c>
      <c r="H53" s="76">
        <v>0</v>
      </c>
      <c r="I53" s="76">
        <v>0</v>
      </c>
      <c r="J53" s="183">
        <v>0</v>
      </c>
      <c r="K53" s="184"/>
      <c r="L53" s="76">
        <v>0</v>
      </c>
      <c r="M53" s="75"/>
    </row>
    <row r="54" spans="1:13" ht="56.25">
      <c r="A54" s="78" t="s">
        <v>62</v>
      </c>
      <c r="B54" s="78">
        <v>852</v>
      </c>
      <c r="C54" s="78">
        <v>85295</v>
      </c>
      <c r="D54" s="77" t="s">
        <v>217</v>
      </c>
      <c r="E54" s="76">
        <f>SUM(E55:E56)</f>
        <v>982978.2</v>
      </c>
      <c r="F54" s="76">
        <f>SUM(F55:F56)</f>
        <v>183108</v>
      </c>
      <c r="G54" s="76">
        <f>SUM(G55:G56)</f>
        <v>129108</v>
      </c>
      <c r="H54" s="76">
        <v>0</v>
      </c>
      <c r="I54" s="76">
        <v>0</v>
      </c>
      <c r="J54" s="185" t="s">
        <v>216</v>
      </c>
      <c r="K54" s="186"/>
      <c r="L54" s="76">
        <v>0</v>
      </c>
      <c r="M54" s="75" t="s">
        <v>215</v>
      </c>
    </row>
    <row r="55" spans="1:13" ht="12.75">
      <c r="A55" s="78"/>
      <c r="B55" s="78"/>
      <c r="C55" s="78"/>
      <c r="D55" s="77" t="s">
        <v>203</v>
      </c>
      <c r="E55" s="76">
        <v>627926.4</v>
      </c>
      <c r="F55" s="76">
        <f>G55+H55+J55+L55</f>
        <v>183108</v>
      </c>
      <c r="G55" s="76">
        <v>129108</v>
      </c>
      <c r="H55" s="76">
        <v>0</v>
      </c>
      <c r="I55" s="76">
        <v>0</v>
      </c>
      <c r="J55" s="183">
        <v>54000</v>
      </c>
      <c r="K55" s="184"/>
      <c r="L55" s="76">
        <f>L54</f>
        <v>0</v>
      </c>
      <c r="M55" s="75"/>
    </row>
    <row r="56" spans="1:13" ht="12.75">
      <c r="A56" s="78"/>
      <c r="B56" s="78"/>
      <c r="C56" s="78"/>
      <c r="D56" s="77" t="s">
        <v>202</v>
      </c>
      <c r="E56" s="76">
        <v>355051.8</v>
      </c>
      <c r="F56" s="76">
        <f>G56+H56+J56+L56</f>
        <v>0</v>
      </c>
      <c r="G56" s="76">
        <v>0</v>
      </c>
      <c r="H56" s="76">
        <v>0</v>
      </c>
      <c r="I56" s="76">
        <v>0</v>
      </c>
      <c r="J56" s="183">
        <v>0</v>
      </c>
      <c r="K56" s="184"/>
      <c r="L56" s="76">
        <v>0</v>
      </c>
      <c r="M56" s="75"/>
    </row>
    <row r="57" spans="1:13" ht="45">
      <c r="A57" s="78" t="s">
        <v>125</v>
      </c>
      <c r="B57" s="78">
        <v>852</v>
      </c>
      <c r="C57" s="78">
        <v>85295</v>
      </c>
      <c r="D57" s="77" t="s">
        <v>214</v>
      </c>
      <c r="E57" s="76">
        <f>SUM(E58:E59)</f>
        <v>782197.6</v>
      </c>
      <c r="F57" s="76">
        <f>SUM(F58:F59)</f>
        <v>186765</v>
      </c>
      <c r="G57" s="76">
        <f>SUM(G58:G59)</f>
        <v>114765</v>
      </c>
      <c r="H57" s="76">
        <v>0</v>
      </c>
      <c r="I57" s="76">
        <v>0</v>
      </c>
      <c r="J57" s="185" t="s">
        <v>213</v>
      </c>
      <c r="K57" s="186"/>
      <c r="L57" s="76">
        <v>0</v>
      </c>
      <c r="M57" s="75" t="s">
        <v>212</v>
      </c>
    </row>
    <row r="58" spans="1:13" ht="12.75">
      <c r="A58" s="78"/>
      <c r="B58" s="78"/>
      <c r="C58" s="78"/>
      <c r="D58" s="77" t="s">
        <v>203</v>
      </c>
      <c r="E58" s="76">
        <v>622945</v>
      </c>
      <c r="F58" s="76">
        <f>G58+H58+J58+L58</f>
        <v>186765</v>
      </c>
      <c r="G58" s="76">
        <v>114765</v>
      </c>
      <c r="H58" s="76">
        <v>0</v>
      </c>
      <c r="I58" s="76">
        <v>0</v>
      </c>
      <c r="J58" s="183">
        <v>72000</v>
      </c>
      <c r="K58" s="184"/>
      <c r="L58" s="76">
        <f>L57</f>
        <v>0</v>
      </c>
      <c r="M58" s="75"/>
    </row>
    <row r="59" spans="1:13" ht="12.75">
      <c r="A59" s="78"/>
      <c r="B59" s="78"/>
      <c r="C59" s="78"/>
      <c r="D59" s="77" t="s">
        <v>202</v>
      </c>
      <c r="E59" s="76">
        <v>159252.6</v>
      </c>
      <c r="F59" s="76">
        <f>G59+H59+J59+L59</f>
        <v>0</v>
      </c>
      <c r="G59" s="76">
        <v>0</v>
      </c>
      <c r="H59" s="76">
        <v>0</v>
      </c>
      <c r="I59" s="76">
        <v>0</v>
      </c>
      <c r="J59" s="183">
        <v>0</v>
      </c>
      <c r="K59" s="184"/>
      <c r="L59" s="76">
        <v>0</v>
      </c>
      <c r="M59" s="75"/>
    </row>
    <row r="60" spans="1:13" ht="45">
      <c r="A60" s="78" t="s">
        <v>126</v>
      </c>
      <c r="B60" s="78">
        <v>853</v>
      </c>
      <c r="C60" s="78">
        <v>85395</v>
      </c>
      <c r="D60" s="77" t="s">
        <v>211</v>
      </c>
      <c r="E60" s="76">
        <f>(E61+E62)</f>
        <v>734840</v>
      </c>
      <c r="F60" s="76">
        <f>(F61+F62)</f>
        <v>251431</v>
      </c>
      <c r="G60" s="76">
        <v>0</v>
      </c>
      <c r="H60" s="76">
        <v>0</v>
      </c>
      <c r="I60" s="76">
        <v>0</v>
      </c>
      <c r="J60" s="185" t="s">
        <v>210</v>
      </c>
      <c r="K60" s="186"/>
      <c r="L60" s="76">
        <f>(L61+L62)</f>
        <v>231490</v>
      </c>
      <c r="M60" s="75" t="s">
        <v>209</v>
      </c>
    </row>
    <row r="61" spans="1:13" ht="12.75">
      <c r="A61" s="78"/>
      <c r="B61" s="78"/>
      <c r="C61" s="78"/>
      <c r="D61" s="77" t="s">
        <v>203</v>
      </c>
      <c r="E61" s="76">
        <v>734840</v>
      </c>
      <c r="F61" s="76">
        <f>G61+H61++J61+L61</f>
        <v>251431</v>
      </c>
      <c r="G61" s="76">
        <f>G60</f>
        <v>0</v>
      </c>
      <c r="H61" s="76">
        <v>0</v>
      </c>
      <c r="I61" s="76">
        <v>0</v>
      </c>
      <c r="J61" s="183">
        <v>19941</v>
      </c>
      <c r="K61" s="184"/>
      <c r="L61" s="76">
        <v>231490</v>
      </c>
      <c r="M61" s="75"/>
    </row>
    <row r="62" spans="1:13" ht="12.75">
      <c r="A62" s="78"/>
      <c r="B62" s="78"/>
      <c r="C62" s="78"/>
      <c r="D62" s="77" t="s">
        <v>202</v>
      </c>
      <c r="E62" s="76">
        <v>0</v>
      </c>
      <c r="F62" s="76">
        <f>G62+H62++J62+L62</f>
        <v>0</v>
      </c>
      <c r="G62" s="76">
        <v>0</v>
      </c>
      <c r="H62" s="76">
        <v>0</v>
      </c>
      <c r="I62" s="76">
        <v>0</v>
      </c>
      <c r="J62" s="183">
        <v>0</v>
      </c>
      <c r="K62" s="184"/>
      <c r="L62" s="76">
        <v>0</v>
      </c>
      <c r="M62" s="75"/>
    </row>
    <row r="63" spans="1:13" ht="43.5" customHeight="1">
      <c r="A63" s="78" t="s">
        <v>127</v>
      </c>
      <c r="B63" s="78">
        <v>853</v>
      </c>
      <c r="C63" s="78">
        <v>85395</v>
      </c>
      <c r="D63" s="77" t="s">
        <v>208</v>
      </c>
      <c r="E63" s="76">
        <f>(E64+E65)</f>
        <v>847099</v>
      </c>
      <c r="F63" s="76">
        <f>(F64+F65)</f>
        <v>517681</v>
      </c>
      <c r="G63" s="76">
        <v>0</v>
      </c>
      <c r="H63" s="76">
        <v>0</v>
      </c>
      <c r="I63" s="76">
        <v>0</v>
      </c>
      <c r="J63" s="185" t="s">
        <v>207</v>
      </c>
      <c r="K63" s="186"/>
      <c r="L63" s="76">
        <f>(L64+L65)</f>
        <v>476932</v>
      </c>
      <c r="M63" s="75" t="s">
        <v>41</v>
      </c>
    </row>
    <row r="64" spans="1:13" ht="12.75">
      <c r="A64" s="78"/>
      <c r="B64" s="78"/>
      <c r="C64" s="78"/>
      <c r="D64" s="77" t="s">
        <v>203</v>
      </c>
      <c r="E64" s="76">
        <v>847099</v>
      </c>
      <c r="F64" s="76">
        <f>G64+H64++J64+L64</f>
        <v>517681</v>
      </c>
      <c r="G64" s="76">
        <f>G63</f>
        <v>0</v>
      </c>
      <c r="H64" s="76">
        <v>0</v>
      </c>
      <c r="I64" s="76">
        <v>0</v>
      </c>
      <c r="J64" s="183">
        <v>40749</v>
      </c>
      <c r="K64" s="184"/>
      <c r="L64" s="76">
        <v>476932</v>
      </c>
      <c r="M64" s="75"/>
    </row>
    <row r="65" spans="1:13" ht="12.75">
      <c r="A65" s="78"/>
      <c r="B65" s="78"/>
      <c r="C65" s="78"/>
      <c r="D65" s="77" t="s">
        <v>202</v>
      </c>
      <c r="E65" s="76">
        <v>0</v>
      </c>
      <c r="F65" s="76">
        <f>G65+H65++J65+L65</f>
        <v>0</v>
      </c>
      <c r="G65" s="76">
        <v>0</v>
      </c>
      <c r="H65" s="76">
        <v>0</v>
      </c>
      <c r="I65" s="76">
        <v>0</v>
      </c>
      <c r="J65" s="183">
        <v>0</v>
      </c>
      <c r="K65" s="184"/>
      <c r="L65" s="76">
        <v>0</v>
      </c>
      <c r="M65" s="75"/>
    </row>
    <row r="66" spans="1:13" ht="67.5">
      <c r="A66" s="78" t="s">
        <v>137</v>
      </c>
      <c r="B66" s="78">
        <v>921</v>
      </c>
      <c r="C66" s="78">
        <v>92195</v>
      </c>
      <c r="D66" s="77" t="s">
        <v>206</v>
      </c>
      <c r="E66" s="76">
        <f>(E67+E68)</f>
        <v>8869851</v>
      </c>
      <c r="F66" s="76">
        <f>(F67+F68)</f>
        <v>1748732</v>
      </c>
      <c r="G66" s="76">
        <v>445307</v>
      </c>
      <c r="H66" s="76">
        <v>0</v>
      </c>
      <c r="I66" s="76">
        <v>0</v>
      </c>
      <c r="J66" s="185" t="s">
        <v>204</v>
      </c>
      <c r="K66" s="186"/>
      <c r="L66" s="76">
        <f>(L67+L68)</f>
        <v>1303425</v>
      </c>
      <c r="M66" s="75" t="s">
        <v>41</v>
      </c>
    </row>
    <row r="67" spans="1:13" ht="12.75">
      <c r="A67" s="78"/>
      <c r="B67" s="78"/>
      <c r="C67" s="78"/>
      <c r="D67" s="77" t="s">
        <v>203</v>
      </c>
      <c r="E67" s="76">
        <v>0</v>
      </c>
      <c r="F67" s="76">
        <f>G67+H67++J67+L67</f>
        <v>0</v>
      </c>
      <c r="G67" s="76">
        <v>0</v>
      </c>
      <c r="H67" s="76">
        <v>0</v>
      </c>
      <c r="I67" s="76">
        <v>0</v>
      </c>
      <c r="J67" s="183">
        <v>0</v>
      </c>
      <c r="K67" s="184"/>
      <c r="L67" s="76">
        <v>0</v>
      </c>
      <c r="M67" s="75"/>
    </row>
    <row r="68" spans="1:13" ht="12.75">
      <c r="A68" s="78"/>
      <c r="B68" s="78"/>
      <c r="C68" s="78"/>
      <c r="D68" s="77" t="s">
        <v>202</v>
      </c>
      <c r="E68" s="76">
        <v>8869851</v>
      </c>
      <c r="F68" s="76">
        <f>G68+H68+J68+L68</f>
        <v>1748732</v>
      </c>
      <c r="G68" s="76">
        <f>G66</f>
        <v>445307</v>
      </c>
      <c r="H68" s="76">
        <v>0</v>
      </c>
      <c r="I68" s="76">
        <v>0</v>
      </c>
      <c r="J68" s="183">
        <v>0</v>
      </c>
      <c r="K68" s="184"/>
      <c r="L68" s="76">
        <v>1303425</v>
      </c>
      <c r="M68" s="75"/>
    </row>
    <row r="69" spans="1:13" ht="57" customHeight="1">
      <c r="A69" s="78" t="s">
        <v>156</v>
      </c>
      <c r="B69" s="10">
        <v>926</v>
      </c>
      <c r="C69" s="10">
        <v>92695</v>
      </c>
      <c r="D69" s="9" t="s">
        <v>205</v>
      </c>
      <c r="E69" s="76">
        <f>(E70+E71)</f>
        <v>7000</v>
      </c>
      <c r="F69" s="76">
        <f>(F70+F71)</f>
        <v>1000</v>
      </c>
      <c r="G69" s="76">
        <v>1000</v>
      </c>
      <c r="H69" s="76">
        <v>0</v>
      </c>
      <c r="I69" s="76">
        <v>0</v>
      </c>
      <c r="J69" s="185" t="s">
        <v>204</v>
      </c>
      <c r="K69" s="186"/>
      <c r="L69" s="76">
        <f>(L70+L71)</f>
        <v>0</v>
      </c>
      <c r="M69" s="75" t="s">
        <v>41</v>
      </c>
    </row>
    <row r="70" spans="1:13" ht="12.75">
      <c r="A70" s="78"/>
      <c r="B70" s="78"/>
      <c r="C70" s="78"/>
      <c r="D70" s="77" t="s">
        <v>203</v>
      </c>
      <c r="E70" s="76">
        <v>7000</v>
      </c>
      <c r="F70" s="76">
        <f>G70+H70++J70+L70</f>
        <v>1000</v>
      </c>
      <c r="G70" s="76">
        <f>G69</f>
        <v>1000</v>
      </c>
      <c r="H70" s="76">
        <v>0</v>
      </c>
      <c r="I70" s="76">
        <v>0</v>
      </c>
      <c r="J70" s="183">
        <v>0</v>
      </c>
      <c r="K70" s="184"/>
      <c r="L70" s="76">
        <v>0</v>
      </c>
      <c r="M70" s="75"/>
    </row>
    <row r="71" spans="1:13" ht="12.75" customHeight="1">
      <c r="A71" s="78"/>
      <c r="B71" s="78"/>
      <c r="C71" s="78"/>
      <c r="D71" s="77" t="s">
        <v>202</v>
      </c>
      <c r="E71" s="76">
        <v>0</v>
      </c>
      <c r="F71" s="76">
        <f>G71+H71+J71+L71</f>
        <v>0</v>
      </c>
      <c r="G71" s="76">
        <v>0</v>
      </c>
      <c r="H71" s="76">
        <v>0</v>
      </c>
      <c r="I71" s="76">
        <v>0</v>
      </c>
      <c r="J71" s="183">
        <v>0</v>
      </c>
      <c r="K71" s="184"/>
      <c r="L71" s="76">
        <v>0</v>
      </c>
      <c r="M71" s="75"/>
    </row>
    <row r="72" spans="1:13" ht="21" customHeight="1">
      <c r="A72" s="190" t="s">
        <v>30</v>
      </c>
      <c r="B72" s="191"/>
      <c r="C72" s="191"/>
      <c r="D72" s="192"/>
      <c r="E72" s="74">
        <f aca="true" t="shared" si="0" ref="E72:I73">SUM(E11+E14+E17+E21+E24+E27+E30+E33+E36+E39+E42+E45+E48+E51+E54+E57+E60+E63+E66+E69)</f>
        <v>45684926.800000004</v>
      </c>
      <c r="F72" s="74">
        <f t="shared" si="0"/>
        <v>13265553</v>
      </c>
      <c r="G72" s="74">
        <f t="shared" si="0"/>
        <v>4548261</v>
      </c>
      <c r="H72" s="74">
        <f t="shared" si="0"/>
        <v>0</v>
      </c>
      <c r="I72" s="74">
        <f t="shared" si="0"/>
        <v>0</v>
      </c>
      <c r="J72" s="193">
        <f>SUM(J73+J74)</f>
        <v>407111</v>
      </c>
      <c r="K72" s="194"/>
      <c r="L72" s="74">
        <f>SUM(L11+L14+L17+L21+L24+L27+L30+L33+L36+L39+L42+L45+L48+L51+L54+L57+L60+L63+L66+L69)</f>
        <v>8310181</v>
      </c>
      <c r="M72" s="26" t="s">
        <v>47</v>
      </c>
    </row>
    <row r="73" spans="1:13" ht="21" customHeight="1">
      <c r="A73" s="180" t="s">
        <v>30</v>
      </c>
      <c r="B73" s="181"/>
      <c r="C73" s="182"/>
      <c r="D73" s="73" t="s">
        <v>203</v>
      </c>
      <c r="E73" s="72">
        <f t="shared" si="0"/>
        <v>7728881.4</v>
      </c>
      <c r="F73" s="72">
        <f t="shared" si="0"/>
        <v>3379107</v>
      </c>
      <c r="G73" s="72">
        <f t="shared" si="0"/>
        <v>418935</v>
      </c>
      <c r="H73" s="72">
        <f t="shared" si="0"/>
        <v>0</v>
      </c>
      <c r="I73" s="72">
        <f t="shared" si="0"/>
        <v>0</v>
      </c>
      <c r="J73" s="187">
        <f>SUM(J12+J15+J18+J22+J25+J28+J31+J34+J37+J43+J46+J49+J52+J55+J58+J61+J64+J67+J70)</f>
        <v>407111</v>
      </c>
      <c r="K73" s="188"/>
      <c r="L73" s="72">
        <f>SUM(L12+L15+L18+L22+L25+L28+L31+L34+L37+L40+L43+L46+L49+L52+L55+L58+L61+L64+L67+L70)</f>
        <v>2553061</v>
      </c>
      <c r="M73" s="71" t="s">
        <v>47</v>
      </c>
    </row>
    <row r="74" spans="1:13" ht="21" customHeight="1">
      <c r="A74" s="180" t="s">
        <v>30</v>
      </c>
      <c r="B74" s="181"/>
      <c r="C74" s="182"/>
      <c r="D74" s="73" t="s">
        <v>202</v>
      </c>
      <c r="E74" s="72">
        <f>SUM(E13+E16+E19+E20+E23+E26+E29+E32+E35+E38+E41+E44+E47+E50+E53+E56+E59+E62+E65+E68+E71)</f>
        <v>37956045.400000006</v>
      </c>
      <c r="F74" s="72">
        <f>SUM(F13+F16+F19+F20+F23+F26+F29+F32+F35+F38+F41+F44+F47+F50+F53+F56+F59+F62+F65+F68+F71)</f>
        <v>9886446</v>
      </c>
      <c r="G74" s="72">
        <f>SUM(G13+G16+G19+G20+G23+G26+G29+G32+G35+G38+G41+G44+G47+G50+G53+G56+G59+G62+G65+G68+G71)</f>
        <v>4129326</v>
      </c>
      <c r="H74" s="72">
        <f>SUM(H13+H16+H19+H20+H23+H26+H29+H32+H35+H38+H41+H44+H47+H50+H53+H56+H59+H62+H65+H68+H71)</f>
        <v>0</v>
      </c>
      <c r="I74" s="72">
        <f>SUM(I13+I16+I19+I20+I23+I26+I29+I32+I35+I38+I41+I44+I47+I50+I53+I56+I59+I62+I65+I68+I71)</f>
        <v>0</v>
      </c>
      <c r="J74" s="187">
        <f>SUM(J13+J16+J19+J23+J26+J29+J32+J38+J44+J47+J50+J53+J56+J59+J62+J65+J68+J71)</f>
        <v>0</v>
      </c>
      <c r="K74" s="188"/>
      <c r="L74" s="72">
        <f>SUM(L13+L16+L19+L20+L23+L26+L29+L32+L35+L38+L41+L44+L47+L50+L53+L56+L59+L62+L65+L68+L71)</f>
        <v>5757120</v>
      </c>
      <c r="M74" s="71" t="s">
        <v>47</v>
      </c>
    </row>
    <row r="75" spans="1:13" ht="23.25" customHeight="1">
      <c r="A75" s="69"/>
      <c r="B75" s="69"/>
      <c r="C75" s="69"/>
      <c r="D75" s="69"/>
      <c r="E75" s="69"/>
      <c r="F75" s="69"/>
      <c r="G75" s="70"/>
      <c r="H75" s="69"/>
      <c r="I75" s="69"/>
      <c r="J75" s="195"/>
      <c r="K75" s="195"/>
      <c r="L75" s="69"/>
      <c r="M75" s="69"/>
    </row>
    <row r="76" spans="1:13" ht="12.75">
      <c r="A76" s="189" t="s">
        <v>46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</row>
    <row r="77" spans="1:13" ht="12.75">
      <c r="A77" s="189" t="s">
        <v>45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</row>
    <row r="78" spans="1:13" ht="12.75">
      <c r="A78" s="189" t="s">
        <v>44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</row>
    <row r="79" spans="1:13" ht="12.75">
      <c r="A79" s="189" t="s">
        <v>201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</row>
    <row r="80" spans="1:13" ht="12.75">
      <c r="A80" s="189" t="s">
        <v>43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</row>
    <row r="81" ht="7.5" customHeight="1"/>
    <row r="82" spans="1:13" ht="21" customHeight="1">
      <c r="A82" s="196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</row>
  </sheetData>
  <sheetProtection/>
  <mergeCells count="91">
    <mergeCell ref="J24:K24"/>
    <mergeCell ref="J74:K74"/>
    <mergeCell ref="J30:K30"/>
    <mergeCell ref="J31:K31"/>
    <mergeCell ref="J32:K32"/>
    <mergeCell ref="J48:K48"/>
    <mergeCell ref="J26:K26"/>
    <mergeCell ref="J49:K49"/>
    <mergeCell ref="J34:K34"/>
    <mergeCell ref="J35:K35"/>
    <mergeCell ref="J28:K28"/>
    <mergeCell ref="J38:K38"/>
    <mergeCell ref="J27:K27"/>
    <mergeCell ref="J40:K40"/>
    <mergeCell ref="J21:K21"/>
    <mergeCell ref="J13:K13"/>
    <mergeCell ref="J16:K16"/>
    <mergeCell ref="J17:K17"/>
    <mergeCell ref="J18:K18"/>
    <mergeCell ref="J19:K19"/>
    <mergeCell ref="J20:K20"/>
    <mergeCell ref="E4:E9"/>
    <mergeCell ref="J33:K33"/>
    <mergeCell ref="F4:L4"/>
    <mergeCell ref="J50:K50"/>
    <mergeCell ref="J42:K42"/>
    <mergeCell ref="J22:K22"/>
    <mergeCell ref="J23:K23"/>
    <mergeCell ref="J44:K44"/>
    <mergeCell ref="J36:K36"/>
    <mergeCell ref="J37:K37"/>
    <mergeCell ref="J45:K45"/>
    <mergeCell ref="J29:K29"/>
    <mergeCell ref="J6:K9"/>
    <mergeCell ref="J41:K41"/>
    <mergeCell ref="J1:M1"/>
    <mergeCell ref="L6:L9"/>
    <mergeCell ref="A2:M2"/>
    <mergeCell ref="A4:A9"/>
    <mergeCell ref="M4:M9"/>
    <mergeCell ref="D4:D9"/>
    <mergeCell ref="J69:K69"/>
    <mergeCell ref="J25:K25"/>
    <mergeCell ref="J46:K46"/>
    <mergeCell ref="F5:F9"/>
    <mergeCell ref="G5:L5"/>
    <mergeCell ref="G6:G9"/>
    <mergeCell ref="H6:H9"/>
    <mergeCell ref="J12:K12"/>
    <mergeCell ref="J14:K14"/>
    <mergeCell ref="J15:K15"/>
    <mergeCell ref="J75:K75"/>
    <mergeCell ref="A82:M82"/>
    <mergeCell ref="I7:I9"/>
    <mergeCell ref="J10:K10"/>
    <mergeCell ref="B4:B9"/>
    <mergeCell ref="C4:C9"/>
    <mergeCell ref="A79:M79"/>
    <mergeCell ref="J11:K11"/>
    <mergeCell ref="J52:K52"/>
    <mergeCell ref="J64:K64"/>
    <mergeCell ref="J59:K59"/>
    <mergeCell ref="J39:K39"/>
    <mergeCell ref="J60:K60"/>
    <mergeCell ref="J47:K47"/>
    <mergeCell ref="J43:K43"/>
    <mergeCell ref="A80:M80"/>
    <mergeCell ref="A72:D72"/>
    <mergeCell ref="J72:K72"/>
    <mergeCell ref="A76:M76"/>
    <mergeCell ref="A77:M77"/>
    <mergeCell ref="A74:C74"/>
    <mergeCell ref="J73:K73"/>
    <mergeCell ref="J71:K71"/>
    <mergeCell ref="J53:K53"/>
    <mergeCell ref="J55:K55"/>
    <mergeCell ref="A78:M78"/>
    <mergeCell ref="J56:K56"/>
    <mergeCell ref="J61:K61"/>
    <mergeCell ref="J63:K63"/>
    <mergeCell ref="J70:K70"/>
    <mergeCell ref="A73:C73"/>
    <mergeCell ref="J68:K68"/>
    <mergeCell ref="J51:K51"/>
    <mergeCell ref="J54:K54"/>
    <mergeCell ref="J66:K66"/>
    <mergeCell ref="J67:K67"/>
    <mergeCell ref="J58:K58"/>
    <mergeCell ref="J57:K57"/>
    <mergeCell ref="J62:K62"/>
    <mergeCell ref="J65:K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64"/>
  <sheetViews>
    <sheetView view="pageLayout" workbookViewId="0" topLeftCell="A1">
      <selection activeCell="J11" sqref="J11"/>
    </sheetView>
  </sheetViews>
  <sheetFormatPr defaultColWidth="9.33203125" defaultRowHeight="12.75"/>
  <cols>
    <col min="1" max="1" width="5.16015625" style="11" customWidth="1"/>
    <col min="2" max="2" width="6.16015625" style="11" customWidth="1"/>
    <col min="3" max="3" width="8.66015625" style="11" customWidth="1"/>
    <col min="4" max="4" width="20.16015625" style="11" customWidth="1"/>
    <col min="5" max="5" width="13.83203125" style="11" customWidth="1"/>
    <col min="6" max="6" width="12.33203125" style="11" customWidth="1"/>
    <col min="7" max="7" width="8.83203125" style="11" customWidth="1"/>
    <col min="8" max="8" width="11.16015625" style="11" customWidth="1"/>
    <col min="9" max="9" width="12" style="11" customWidth="1"/>
    <col min="10" max="10" width="8.5" style="11" customWidth="1"/>
    <col min="11" max="11" width="12" style="11" customWidth="1"/>
    <col min="12" max="16384" width="9.33203125" style="11" customWidth="1"/>
  </cols>
  <sheetData>
    <row r="1" spans="1:11" ht="18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0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8" t="s">
        <v>0</v>
      </c>
    </row>
    <row r="3" spans="1:11" s="12" customFormat="1" ht="19.5" customHeight="1">
      <c r="A3" s="214" t="s">
        <v>40</v>
      </c>
      <c r="B3" s="214" t="s">
        <v>1</v>
      </c>
      <c r="C3" s="214" t="s">
        <v>55</v>
      </c>
      <c r="D3" s="215" t="s">
        <v>89</v>
      </c>
      <c r="E3" s="215" t="s">
        <v>54</v>
      </c>
      <c r="F3" s="215"/>
      <c r="G3" s="215"/>
      <c r="H3" s="215"/>
      <c r="I3" s="215"/>
      <c r="J3" s="215"/>
      <c r="K3" s="216" t="s">
        <v>42</v>
      </c>
    </row>
    <row r="4" spans="1:11" s="12" customFormat="1" ht="19.5" customHeight="1">
      <c r="A4" s="214"/>
      <c r="B4" s="214"/>
      <c r="C4" s="214"/>
      <c r="D4" s="215"/>
      <c r="E4" s="215" t="s">
        <v>88</v>
      </c>
      <c r="F4" s="215" t="s">
        <v>53</v>
      </c>
      <c r="G4" s="215"/>
      <c r="H4" s="215"/>
      <c r="I4" s="215"/>
      <c r="J4" s="215"/>
      <c r="K4" s="216"/>
    </row>
    <row r="5" spans="1:11" s="12" customFormat="1" ht="19.5" customHeight="1">
      <c r="A5" s="214"/>
      <c r="B5" s="214"/>
      <c r="C5" s="214"/>
      <c r="D5" s="215"/>
      <c r="E5" s="215"/>
      <c r="F5" s="209" t="s">
        <v>52</v>
      </c>
      <c r="G5" s="206" t="s">
        <v>51</v>
      </c>
      <c r="H5" s="17" t="s">
        <v>26</v>
      </c>
      <c r="I5" s="209" t="s">
        <v>87</v>
      </c>
      <c r="J5" s="206" t="s">
        <v>50</v>
      </c>
      <c r="K5" s="216"/>
    </row>
    <row r="6" spans="1:11" s="12" customFormat="1" ht="29.25" customHeight="1">
      <c r="A6" s="214"/>
      <c r="B6" s="214"/>
      <c r="C6" s="214"/>
      <c r="D6" s="215"/>
      <c r="E6" s="215"/>
      <c r="F6" s="210"/>
      <c r="G6" s="207"/>
      <c r="H6" s="212" t="s">
        <v>49</v>
      </c>
      <c r="I6" s="210"/>
      <c r="J6" s="207"/>
      <c r="K6" s="216"/>
    </row>
    <row r="7" spans="1:11" s="12" customFormat="1" ht="19.5" customHeight="1">
      <c r="A7" s="214"/>
      <c r="B7" s="214"/>
      <c r="C7" s="214"/>
      <c r="D7" s="215"/>
      <c r="E7" s="215"/>
      <c r="F7" s="210"/>
      <c r="G7" s="207"/>
      <c r="H7" s="212"/>
      <c r="I7" s="210"/>
      <c r="J7" s="207"/>
      <c r="K7" s="216"/>
    </row>
    <row r="8" spans="1:11" s="12" customFormat="1" ht="12.75" customHeight="1">
      <c r="A8" s="214"/>
      <c r="B8" s="214"/>
      <c r="C8" s="214"/>
      <c r="D8" s="215"/>
      <c r="E8" s="215"/>
      <c r="F8" s="211"/>
      <c r="G8" s="208"/>
      <c r="H8" s="212"/>
      <c r="I8" s="211"/>
      <c r="J8" s="208"/>
      <c r="K8" s="216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21">
        <v>11</v>
      </c>
    </row>
    <row r="10" spans="1:11" ht="57" customHeight="1">
      <c r="A10" s="10" t="s">
        <v>37</v>
      </c>
      <c r="B10" s="10">
        <v>600</v>
      </c>
      <c r="C10" s="10">
        <v>60014</v>
      </c>
      <c r="D10" s="24" t="s">
        <v>86</v>
      </c>
      <c r="E10" s="15">
        <v>80000</v>
      </c>
      <c r="F10" s="15">
        <v>80000</v>
      </c>
      <c r="G10" s="15">
        <v>0</v>
      </c>
      <c r="H10" s="15">
        <v>0</v>
      </c>
      <c r="I10" s="9" t="s">
        <v>80</v>
      </c>
      <c r="J10" s="14">
        <v>0</v>
      </c>
      <c r="K10" s="22" t="s">
        <v>84</v>
      </c>
    </row>
    <row r="11" spans="1:11" ht="51" customHeight="1">
      <c r="A11" s="10" t="s">
        <v>36</v>
      </c>
      <c r="B11" s="10">
        <v>600</v>
      </c>
      <c r="C11" s="10">
        <v>60014</v>
      </c>
      <c r="D11" s="24" t="s">
        <v>85</v>
      </c>
      <c r="E11" s="15">
        <v>160000</v>
      </c>
      <c r="F11" s="15">
        <v>160000</v>
      </c>
      <c r="G11" s="15">
        <v>0</v>
      </c>
      <c r="H11" s="15">
        <v>0</v>
      </c>
      <c r="I11" s="9" t="s">
        <v>80</v>
      </c>
      <c r="J11" s="14">
        <v>0</v>
      </c>
      <c r="K11" s="22" t="s">
        <v>84</v>
      </c>
    </row>
    <row r="12" spans="1:11" ht="51" customHeight="1">
      <c r="A12" s="10" t="s">
        <v>35</v>
      </c>
      <c r="B12" s="10">
        <v>600</v>
      </c>
      <c r="C12" s="10">
        <v>60014</v>
      </c>
      <c r="D12" s="24" t="s">
        <v>122</v>
      </c>
      <c r="E12" s="15">
        <v>200000</v>
      </c>
      <c r="F12" s="15">
        <v>200000</v>
      </c>
      <c r="G12" s="15">
        <v>0</v>
      </c>
      <c r="H12" s="15">
        <v>0</v>
      </c>
      <c r="I12" s="9" t="s">
        <v>80</v>
      </c>
      <c r="J12" s="14">
        <v>0</v>
      </c>
      <c r="K12" s="22" t="s">
        <v>84</v>
      </c>
    </row>
    <row r="13" spans="1:11" ht="64.5" customHeight="1">
      <c r="A13" s="10" t="s">
        <v>34</v>
      </c>
      <c r="B13" s="10">
        <v>600</v>
      </c>
      <c r="C13" s="10">
        <v>60014</v>
      </c>
      <c r="D13" s="25" t="s">
        <v>140</v>
      </c>
      <c r="E13" s="15">
        <v>81673</v>
      </c>
      <c r="F13" s="15">
        <v>40837</v>
      </c>
      <c r="G13" s="15">
        <v>0</v>
      </c>
      <c r="H13" s="15">
        <v>0</v>
      </c>
      <c r="I13" s="9" t="s">
        <v>146</v>
      </c>
      <c r="J13" s="14">
        <v>0</v>
      </c>
      <c r="K13" s="22" t="s">
        <v>84</v>
      </c>
    </row>
    <row r="14" spans="1:11" ht="63.75" customHeight="1">
      <c r="A14" s="10" t="s">
        <v>33</v>
      </c>
      <c r="B14" s="10">
        <v>600</v>
      </c>
      <c r="C14" s="10">
        <v>60014</v>
      </c>
      <c r="D14" s="25" t="s">
        <v>141</v>
      </c>
      <c r="E14" s="15">
        <v>296884</v>
      </c>
      <c r="F14" s="15">
        <v>148442</v>
      </c>
      <c r="G14" s="15">
        <v>0</v>
      </c>
      <c r="H14" s="15">
        <v>0</v>
      </c>
      <c r="I14" s="9" t="s">
        <v>321</v>
      </c>
      <c r="J14" s="14">
        <v>0</v>
      </c>
      <c r="K14" s="22" t="s">
        <v>84</v>
      </c>
    </row>
    <row r="15" spans="1:11" ht="51.75" customHeight="1">
      <c r="A15" s="10" t="s">
        <v>32</v>
      </c>
      <c r="B15" s="10">
        <v>600</v>
      </c>
      <c r="C15" s="10">
        <v>60014</v>
      </c>
      <c r="D15" s="25" t="s">
        <v>145</v>
      </c>
      <c r="E15" s="15">
        <v>72281</v>
      </c>
      <c r="F15" s="15">
        <v>36141</v>
      </c>
      <c r="G15" s="15">
        <v>0</v>
      </c>
      <c r="H15" s="15">
        <v>0</v>
      </c>
      <c r="I15" s="9" t="s">
        <v>322</v>
      </c>
      <c r="J15" s="14">
        <v>0</v>
      </c>
      <c r="K15" s="22" t="s">
        <v>84</v>
      </c>
    </row>
    <row r="16" spans="1:11" ht="97.5" customHeight="1">
      <c r="A16" s="10" t="s">
        <v>31</v>
      </c>
      <c r="B16" s="10">
        <v>600</v>
      </c>
      <c r="C16" s="10">
        <v>60014</v>
      </c>
      <c r="D16" s="25" t="s">
        <v>142</v>
      </c>
      <c r="E16" s="15">
        <v>246958</v>
      </c>
      <c r="F16" s="15">
        <v>123479</v>
      </c>
      <c r="G16" s="15">
        <v>0</v>
      </c>
      <c r="H16" s="15">
        <v>0</v>
      </c>
      <c r="I16" s="9" t="s">
        <v>147</v>
      </c>
      <c r="J16" s="14">
        <v>0</v>
      </c>
      <c r="K16" s="22" t="s">
        <v>84</v>
      </c>
    </row>
    <row r="17" spans="1:11" ht="69" customHeight="1">
      <c r="A17" s="10" t="s">
        <v>39</v>
      </c>
      <c r="B17" s="10">
        <v>600</v>
      </c>
      <c r="C17" s="10">
        <v>60014</v>
      </c>
      <c r="D17" s="25" t="s">
        <v>144</v>
      </c>
      <c r="E17" s="15">
        <v>1210258</v>
      </c>
      <c r="F17" s="15">
        <v>605129</v>
      </c>
      <c r="G17" s="15">
        <v>0</v>
      </c>
      <c r="H17" s="15">
        <v>0</v>
      </c>
      <c r="I17" s="9" t="s">
        <v>323</v>
      </c>
      <c r="J17" s="14">
        <v>0</v>
      </c>
      <c r="K17" s="22" t="s">
        <v>84</v>
      </c>
    </row>
    <row r="18" spans="1:11" ht="51.75" customHeight="1">
      <c r="A18" s="10" t="s">
        <v>38</v>
      </c>
      <c r="B18" s="10">
        <v>600</v>
      </c>
      <c r="C18" s="10">
        <v>60014</v>
      </c>
      <c r="D18" s="25" t="s">
        <v>143</v>
      </c>
      <c r="E18" s="15">
        <v>613220</v>
      </c>
      <c r="F18" s="15">
        <v>306610</v>
      </c>
      <c r="G18" s="15">
        <v>0</v>
      </c>
      <c r="H18" s="15">
        <v>0</v>
      </c>
      <c r="I18" s="9" t="s">
        <v>324</v>
      </c>
      <c r="J18" s="14">
        <v>0</v>
      </c>
      <c r="K18" s="22" t="s">
        <v>84</v>
      </c>
    </row>
    <row r="19" spans="1:11" ht="81.75" customHeight="1">
      <c r="A19" s="10" t="s">
        <v>57</v>
      </c>
      <c r="B19" s="10">
        <v>600</v>
      </c>
      <c r="C19" s="10">
        <v>60014</v>
      </c>
      <c r="D19" s="25" t="s">
        <v>139</v>
      </c>
      <c r="E19" s="15">
        <v>127738</v>
      </c>
      <c r="F19" s="15">
        <v>34835</v>
      </c>
      <c r="G19" s="15">
        <v>0</v>
      </c>
      <c r="H19" s="15">
        <v>0</v>
      </c>
      <c r="I19" s="9" t="s">
        <v>325</v>
      </c>
      <c r="J19" s="14">
        <v>0</v>
      </c>
      <c r="K19" s="22" t="s">
        <v>84</v>
      </c>
    </row>
    <row r="20" spans="1:11" ht="71.25" customHeight="1">
      <c r="A20" s="10" t="s">
        <v>61</v>
      </c>
      <c r="B20" s="10">
        <v>600</v>
      </c>
      <c r="C20" s="10">
        <v>60014</v>
      </c>
      <c r="D20" s="25" t="s">
        <v>327</v>
      </c>
      <c r="E20" s="15">
        <v>30000</v>
      </c>
      <c r="F20" s="15">
        <v>30000</v>
      </c>
      <c r="G20" s="15">
        <v>0</v>
      </c>
      <c r="H20" s="15">
        <v>0</v>
      </c>
      <c r="I20" s="9" t="s">
        <v>326</v>
      </c>
      <c r="J20" s="14">
        <v>0</v>
      </c>
      <c r="K20" s="22" t="s">
        <v>84</v>
      </c>
    </row>
    <row r="21" spans="1:11" ht="58.5" customHeight="1">
      <c r="A21" s="10" t="s">
        <v>60</v>
      </c>
      <c r="B21" s="10">
        <v>600</v>
      </c>
      <c r="C21" s="10">
        <v>60014</v>
      </c>
      <c r="D21" s="25" t="s">
        <v>329</v>
      </c>
      <c r="E21" s="15">
        <v>70000</v>
      </c>
      <c r="F21" s="15">
        <v>70000</v>
      </c>
      <c r="G21" s="15">
        <v>0</v>
      </c>
      <c r="H21" s="15">
        <v>0</v>
      </c>
      <c r="I21" s="9" t="s">
        <v>80</v>
      </c>
      <c r="J21" s="14">
        <v>0</v>
      </c>
      <c r="K21" s="22" t="s">
        <v>84</v>
      </c>
    </row>
    <row r="22" spans="1:11" ht="81.75" customHeight="1">
      <c r="A22" s="10" t="s">
        <v>58</v>
      </c>
      <c r="B22" s="10">
        <v>600</v>
      </c>
      <c r="C22" s="10">
        <v>60014</v>
      </c>
      <c r="D22" s="25" t="s">
        <v>328</v>
      </c>
      <c r="E22" s="15">
        <v>25000</v>
      </c>
      <c r="F22" s="15">
        <v>25000</v>
      </c>
      <c r="G22" s="15">
        <v>0</v>
      </c>
      <c r="H22" s="15">
        <v>0</v>
      </c>
      <c r="I22" s="9" t="s">
        <v>326</v>
      </c>
      <c r="J22" s="14">
        <v>0</v>
      </c>
      <c r="K22" s="22" t="s">
        <v>84</v>
      </c>
    </row>
    <row r="23" spans="1:11" ht="66.75" customHeight="1">
      <c r="A23" s="10" t="s">
        <v>59</v>
      </c>
      <c r="B23" s="10">
        <v>600</v>
      </c>
      <c r="C23" s="10">
        <v>60014</v>
      </c>
      <c r="D23" s="25" t="s">
        <v>330</v>
      </c>
      <c r="E23" s="15">
        <v>15000</v>
      </c>
      <c r="F23" s="15">
        <v>15000</v>
      </c>
      <c r="G23" s="15">
        <v>0</v>
      </c>
      <c r="H23" s="15">
        <v>0</v>
      </c>
      <c r="I23" s="9" t="s">
        <v>326</v>
      </c>
      <c r="J23" s="14">
        <v>0</v>
      </c>
      <c r="K23" s="22" t="s">
        <v>84</v>
      </c>
    </row>
    <row r="24" spans="1:11" ht="51" customHeight="1">
      <c r="A24" s="10" t="s">
        <v>62</v>
      </c>
      <c r="B24" s="10">
        <v>750</v>
      </c>
      <c r="C24" s="10">
        <v>75020</v>
      </c>
      <c r="D24" s="24" t="s">
        <v>83</v>
      </c>
      <c r="E24" s="15">
        <f>F24</f>
        <v>36000</v>
      </c>
      <c r="F24" s="15">
        <v>36000</v>
      </c>
      <c r="G24" s="15">
        <v>0</v>
      </c>
      <c r="H24" s="15">
        <v>0</v>
      </c>
      <c r="I24" s="9" t="s">
        <v>48</v>
      </c>
      <c r="J24" s="14">
        <v>0</v>
      </c>
      <c r="K24" s="22" t="s">
        <v>41</v>
      </c>
    </row>
    <row r="25" spans="1:11" ht="47.25" customHeight="1">
      <c r="A25" s="10" t="s">
        <v>125</v>
      </c>
      <c r="B25" s="10">
        <v>750</v>
      </c>
      <c r="C25" s="10">
        <v>75020</v>
      </c>
      <c r="D25" s="24" t="s">
        <v>82</v>
      </c>
      <c r="E25" s="15">
        <f>F25</f>
        <v>16000</v>
      </c>
      <c r="F25" s="15">
        <v>16000</v>
      </c>
      <c r="G25" s="15">
        <v>0</v>
      </c>
      <c r="H25" s="15">
        <v>0</v>
      </c>
      <c r="I25" s="9" t="s">
        <v>48</v>
      </c>
      <c r="J25" s="14">
        <v>0</v>
      </c>
      <c r="K25" s="22" t="s">
        <v>41</v>
      </c>
    </row>
    <row r="26" spans="1:11" ht="45">
      <c r="A26" s="10" t="s">
        <v>126</v>
      </c>
      <c r="B26" s="10">
        <v>750</v>
      </c>
      <c r="C26" s="10">
        <v>75020</v>
      </c>
      <c r="D26" s="24" t="s">
        <v>81</v>
      </c>
      <c r="E26" s="15">
        <v>30000</v>
      </c>
      <c r="F26" s="15">
        <v>30000</v>
      </c>
      <c r="G26" s="15">
        <v>0</v>
      </c>
      <c r="H26" s="15">
        <v>0</v>
      </c>
      <c r="I26" s="9" t="s">
        <v>48</v>
      </c>
      <c r="J26" s="14">
        <v>0</v>
      </c>
      <c r="K26" s="22" t="s">
        <v>41</v>
      </c>
    </row>
    <row r="27" spans="1:11" ht="66.75" customHeight="1">
      <c r="A27" s="10" t="s">
        <v>127</v>
      </c>
      <c r="B27" s="10">
        <v>755</v>
      </c>
      <c r="C27" s="10">
        <v>75501</v>
      </c>
      <c r="D27" s="24" t="s">
        <v>200</v>
      </c>
      <c r="E27" s="15">
        <v>5000</v>
      </c>
      <c r="F27" s="15">
        <v>5000</v>
      </c>
      <c r="G27" s="15">
        <v>0</v>
      </c>
      <c r="H27" s="15">
        <v>0</v>
      </c>
      <c r="I27" s="9" t="s">
        <v>48</v>
      </c>
      <c r="J27" s="14">
        <v>0</v>
      </c>
      <c r="K27" s="22" t="s">
        <v>41</v>
      </c>
    </row>
    <row r="28" spans="1:11" ht="58.5">
      <c r="A28" s="10" t="s">
        <v>137</v>
      </c>
      <c r="B28" s="10">
        <v>801</v>
      </c>
      <c r="C28" s="10">
        <v>80195</v>
      </c>
      <c r="D28" s="24" t="s">
        <v>150</v>
      </c>
      <c r="E28" s="15">
        <v>25200</v>
      </c>
      <c r="F28" s="15">
        <v>25200</v>
      </c>
      <c r="G28" s="15">
        <v>0</v>
      </c>
      <c r="H28" s="15">
        <v>0</v>
      </c>
      <c r="I28" s="9" t="s">
        <v>48</v>
      </c>
      <c r="J28" s="14">
        <v>0</v>
      </c>
      <c r="K28" s="22" t="s">
        <v>149</v>
      </c>
    </row>
    <row r="29" spans="1:11" ht="45">
      <c r="A29" s="10" t="s">
        <v>156</v>
      </c>
      <c r="B29" s="10">
        <v>801</v>
      </c>
      <c r="C29" s="10">
        <v>80195</v>
      </c>
      <c r="D29" s="24" t="s">
        <v>154</v>
      </c>
      <c r="E29" s="15">
        <v>617062</v>
      </c>
      <c r="F29" s="15">
        <v>617062</v>
      </c>
      <c r="G29" s="15">
        <v>0</v>
      </c>
      <c r="H29" s="15">
        <v>0</v>
      </c>
      <c r="I29" s="9" t="s">
        <v>174</v>
      </c>
      <c r="J29" s="14">
        <v>0</v>
      </c>
      <c r="K29" s="22" t="s">
        <v>41</v>
      </c>
    </row>
    <row r="30" spans="1:11" ht="49.5" customHeight="1">
      <c r="A30" s="10" t="s">
        <v>157</v>
      </c>
      <c r="B30" s="10">
        <v>851</v>
      </c>
      <c r="C30" s="10">
        <v>85111</v>
      </c>
      <c r="D30" s="24" t="s">
        <v>169</v>
      </c>
      <c r="E30" s="15">
        <v>1206600</v>
      </c>
      <c r="F30" s="15">
        <v>1206600</v>
      </c>
      <c r="G30" s="15">
        <v>0</v>
      </c>
      <c r="H30" s="15">
        <v>0</v>
      </c>
      <c r="I30" s="9" t="s">
        <v>173</v>
      </c>
      <c r="J30" s="14">
        <v>0</v>
      </c>
      <c r="K30" s="22" t="s">
        <v>41</v>
      </c>
    </row>
    <row r="31" spans="1:11" ht="49.5" customHeight="1">
      <c r="A31" s="10" t="s">
        <v>158</v>
      </c>
      <c r="B31" s="10">
        <v>851</v>
      </c>
      <c r="C31" s="10">
        <v>85195</v>
      </c>
      <c r="D31" s="24" t="s">
        <v>138</v>
      </c>
      <c r="E31" s="15">
        <v>3000000</v>
      </c>
      <c r="F31" s="15">
        <v>3000000</v>
      </c>
      <c r="G31" s="15">
        <v>0</v>
      </c>
      <c r="H31" s="15">
        <v>0</v>
      </c>
      <c r="I31" s="9" t="s">
        <v>48</v>
      </c>
      <c r="J31" s="14">
        <v>0</v>
      </c>
      <c r="K31" s="22" t="s">
        <v>41</v>
      </c>
    </row>
    <row r="32" spans="1:11" ht="45">
      <c r="A32" s="10" t="s">
        <v>159</v>
      </c>
      <c r="B32" s="10">
        <v>852</v>
      </c>
      <c r="C32" s="10">
        <v>85202</v>
      </c>
      <c r="D32" s="24" t="s">
        <v>93</v>
      </c>
      <c r="E32" s="15">
        <v>170000</v>
      </c>
      <c r="F32" s="15">
        <v>90000</v>
      </c>
      <c r="G32" s="15">
        <v>0</v>
      </c>
      <c r="H32" s="15">
        <v>0</v>
      </c>
      <c r="I32" s="9" t="s">
        <v>171</v>
      </c>
      <c r="J32" s="14">
        <v>0</v>
      </c>
      <c r="K32" s="22" t="s">
        <v>97</v>
      </c>
    </row>
    <row r="33" spans="1:11" ht="48.75">
      <c r="A33" s="10" t="s">
        <v>160</v>
      </c>
      <c r="B33" s="10">
        <v>852</v>
      </c>
      <c r="C33" s="10">
        <v>85202</v>
      </c>
      <c r="D33" s="24" t="s">
        <v>98</v>
      </c>
      <c r="E33" s="15">
        <v>145000</v>
      </c>
      <c r="F33" s="15">
        <v>65000</v>
      </c>
      <c r="G33" s="15">
        <v>0</v>
      </c>
      <c r="H33" s="15">
        <v>0</v>
      </c>
      <c r="I33" s="9" t="s">
        <v>171</v>
      </c>
      <c r="J33" s="14">
        <v>0</v>
      </c>
      <c r="K33" s="22" t="s">
        <v>97</v>
      </c>
    </row>
    <row r="34" spans="1:11" ht="45">
      <c r="A34" s="10" t="s">
        <v>161</v>
      </c>
      <c r="B34" s="10">
        <v>852</v>
      </c>
      <c r="C34" s="10">
        <v>85202</v>
      </c>
      <c r="D34" s="24" t="s">
        <v>128</v>
      </c>
      <c r="E34" s="15">
        <v>86500</v>
      </c>
      <c r="F34" s="15">
        <v>86500</v>
      </c>
      <c r="G34" s="15">
        <v>0</v>
      </c>
      <c r="H34" s="15">
        <v>0</v>
      </c>
      <c r="I34" s="9" t="s">
        <v>91</v>
      </c>
      <c r="J34" s="14">
        <v>0</v>
      </c>
      <c r="K34" s="22" t="s">
        <v>92</v>
      </c>
    </row>
    <row r="35" spans="1:11" ht="45">
      <c r="A35" s="10" t="s">
        <v>162</v>
      </c>
      <c r="B35" s="10">
        <v>852</v>
      </c>
      <c r="C35" s="10">
        <v>85202</v>
      </c>
      <c r="D35" s="24" t="s">
        <v>93</v>
      </c>
      <c r="E35" s="15">
        <v>150000</v>
      </c>
      <c r="F35" s="15">
        <v>70000</v>
      </c>
      <c r="G35" s="15">
        <v>0</v>
      </c>
      <c r="H35" s="15">
        <v>0</v>
      </c>
      <c r="I35" s="9" t="s">
        <v>171</v>
      </c>
      <c r="J35" s="14">
        <v>0</v>
      </c>
      <c r="K35" s="22" t="s">
        <v>92</v>
      </c>
    </row>
    <row r="36" spans="1:11" ht="45">
      <c r="A36" s="10" t="s">
        <v>163</v>
      </c>
      <c r="B36" s="10">
        <v>852</v>
      </c>
      <c r="C36" s="10">
        <v>85202</v>
      </c>
      <c r="D36" s="24" t="s">
        <v>148</v>
      </c>
      <c r="E36" s="15">
        <v>80000</v>
      </c>
      <c r="F36" s="15">
        <v>80000</v>
      </c>
      <c r="G36" s="15">
        <v>0</v>
      </c>
      <c r="H36" s="15">
        <v>0</v>
      </c>
      <c r="I36" s="9" t="s">
        <v>91</v>
      </c>
      <c r="J36" s="14">
        <v>0</v>
      </c>
      <c r="K36" s="22" t="s">
        <v>92</v>
      </c>
    </row>
    <row r="37" spans="1:11" ht="45">
      <c r="A37" s="10" t="s">
        <v>164</v>
      </c>
      <c r="B37" s="10">
        <v>852</v>
      </c>
      <c r="C37" s="10">
        <v>85202</v>
      </c>
      <c r="D37" s="24" t="s">
        <v>132</v>
      </c>
      <c r="E37" s="15">
        <v>28362</v>
      </c>
      <c r="F37" s="15">
        <v>28362</v>
      </c>
      <c r="G37" s="15">
        <v>0</v>
      </c>
      <c r="H37" s="15">
        <v>0</v>
      </c>
      <c r="I37" s="9" t="s">
        <v>91</v>
      </c>
      <c r="J37" s="14">
        <v>0</v>
      </c>
      <c r="K37" s="22" t="s">
        <v>131</v>
      </c>
    </row>
    <row r="38" spans="1:11" ht="59.25" customHeight="1">
      <c r="A38" s="10" t="s">
        <v>165</v>
      </c>
      <c r="B38" s="10">
        <v>852</v>
      </c>
      <c r="C38" s="10">
        <v>85203</v>
      </c>
      <c r="D38" s="25" t="s">
        <v>136</v>
      </c>
      <c r="E38" s="15">
        <v>136448</v>
      </c>
      <c r="F38" s="15">
        <v>136448</v>
      </c>
      <c r="G38" s="15">
        <v>0</v>
      </c>
      <c r="H38" s="15">
        <v>0</v>
      </c>
      <c r="I38" s="9" t="s">
        <v>91</v>
      </c>
      <c r="J38" s="14">
        <v>0</v>
      </c>
      <c r="K38" s="22" t="s">
        <v>41</v>
      </c>
    </row>
    <row r="39" spans="1:11" ht="45">
      <c r="A39" s="10" t="s">
        <v>166</v>
      </c>
      <c r="B39" s="10">
        <v>853</v>
      </c>
      <c r="C39" s="10">
        <v>85311</v>
      </c>
      <c r="D39" s="24" t="s">
        <v>95</v>
      </c>
      <c r="E39" s="15">
        <v>40000</v>
      </c>
      <c r="F39" s="15">
        <v>40000</v>
      </c>
      <c r="G39" s="15">
        <v>0</v>
      </c>
      <c r="H39" s="15">
        <v>0</v>
      </c>
      <c r="I39" s="9" t="s">
        <v>91</v>
      </c>
      <c r="J39" s="14">
        <v>0</v>
      </c>
      <c r="K39" s="22" t="s">
        <v>41</v>
      </c>
    </row>
    <row r="40" spans="1:11" ht="49.5" customHeight="1">
      <c r="A40" s="10" t="s">
        <v>167</v>
      </c>
      <c r="B40" s="10">
        <v>853</v>
      </c>
      <c r="C40" s="10">
        <v>85311</v>
      </c>
      <c r="D40" s="24" t="s">
        <v>98</v>
      </c>
      <c r="E40" s="15">
        <v>65000</v>
      </c>
      <c r="F40" s="15">
        <v>65000</v>
      </c>
      <c r="G40" s="15">
        <v>0</v>
      </c>
      <c r="H40" s="15">
        <v>0</v>
      </c>
      <c r="I40" s="9" t="s">
        <v>91</v>
      </c>
      <c r="J40" s="14">
        <v>0</v>
      </c>
      <c r="K40" s="22" t="s">
        <v>41</v>
      </c>
    </row>
    <row r="41" spans="1:11" ht="54" customHeight="1">
      <c r="A41" s="10" t="s">
        <v>168</v>
      </c>
      <c r="B41" s="10">
        <v>854</v>
      </c>
      <c r="C41" s="10">
        <v>85403</v>
      </c>
      <c r="D41" s="24" t="s">
        <v>93</v>
      </c>
      <c r="E41" s="15">
        <v>145000</v>
      </c>
      <c r="F41" s="15">
        <v>65000</v>
      </c>
      <c r="G41" s="15">
        <v>0</v>
      </c>
      <c r="H41" s="15">
        <v>0</v>
      </c>
      <c r="I41" s="9" t="s">
        <v>171</v>
      </c>
      <c r="J41" s="14">
        <v>0</v>
      </c>
      <c r="K41" s="22" t="s">
        <v>94</v>
      </c>
    </row>
    <row r="42" spans="1:11" ht="54" customHeight="1">
      <c r="A42" s="10" t="s">
        <v>170</v>
      </c>
      <c r="B42" s="10">
        <v>854</v>
      </c>
      <c r="C42" s="10">
        <v>85403</v>
      </c>
      <c r="D42" s="24" t="s">
        <v>124</v>
      </c>
      <c r="E42" s="15">
        <v>134500</v>
      </c>
      <c r="F42" s="15">
        <v>134500</v>
      </c>
      <c r="G42" s="15">
        <v>0</v>
      </c>
      <c r="H42" s="15">
        <v>0</v>
      </c>
      <c r="I42" s="9" t="s">
        <v>91</v>
      </c>
      <c r="J42" s="14">
        <v>0</v>
      </c>
      <c r="K42" s="22" t="s">
        <v>123</v>
      </c>
    </row>
    <row r="43" spans="1:11" ht="71.25" customHeight="1">
      <c r="A43" s="10" t="s">
        <v>179</v>
      </c>
      <c r="B43" s="10">
        <v>854</v>
      </c>
      <c r="C43" s="10">
        <v>85403</v>
      </c>
      <c r="D43" s="24" t="s">
        <v>96</v>
      </c>
      <c r="E43" s="15">
        <v>16301</v>
      </c>
      <c r="F43" s="15">
        <v>16301</v>
      </c>
      <c r="G43" s="15">
        <v>0</v>
      </c>
      <c r="H43" s="15">
        <v>0</v>
      </c>
      <c r="I43" s="9" t="s">
        <v>80</v>
      </c>
      <c r="J43" s="14">
        <v>0</v>
      </c>
      <c r="K43" s="129" t="s">
        <v>383</v>
      </c>
    </row>
    <row r="44" spans="1:11" ht="69.75" customHeight="1">
      <c r="A44" s="10" t="s">
        <v>180</v>
      </c>
      <c r="B44" s="10">
        <v>854</v>
      </c>
      <c r="C44" s="10">
        <v>85403</v>
      </c>
      <c r="D44" s="25" t="s">
        <v>172</v>
      </c>
      <c r="E44" s="15">
        <v>58699</v>
      </c>
      <c r="F44" s="15">
        <v>58699</v>
      </c>
      <c r="G44" s="15">
        <v>0</v>
      </c>
      <c r="H44" s="15">
        <v>0</v>
      </c>
      <c r="I44" s="9" t="s">
        <v>80</v>
      </c>
      <c r="J44" s="14">
        <v>0</v>
      </c>
      <c r="K44" s="129" t="s">
        <v>383</v>
      </c>
    </row>
    <row r="45" spans="1:11" ht="48" customHeight="1">
      <c r="A45" s="10" t="s">
        <v>181</v>
      </c>
      <c r="B45" s="10">
        <v>854</v>
      </c>
      <c r="C45" s="10">
        <v>85403</v>
      </c>
      <c r="D45" s="24" t="s">
        <v>155</v>
      </c>
      <c r="E45" s="15">
        <v>107033</v>
      </c>
      <c r="F45" s="15">
        <v>107033</v>
      </c>
      <c r="G45" s="15">
        <v>0</v>
      </c>
      <c r="H45" s="15">
        <v>0</v>
      </c>
      <c r="I45" s="9" t="s">
        <v>174</v>
      </c>
      <c r="J45" s="14">
        <v>0</v>
      </c>
      <c r="K45" s="22" t="s">
        <v>41</v>
      </c>
    </row>
    <row r="46" spans="1:11" ht="79.5" customHeight="1">
      <c r="A46" s="10" t="s">
        <v>182</v>
      </c>
      <c r="B46" s="10">
        <v>854</v>
      </c>
      <c r="C46" s="10">
        <v>85410</v>
      </c>
      <c r="D46" s="25" t="s">
        <v>151</v>
      </c>
      <c r="E46" s="15">
        <v>74800</v>
      </c>
      <c r="F46" s="15">
        <v>74800</v>
      </c>
      <c r="G46" s="15">
        <v>0</v>
      </c>
      <c r="H46" s="15">
        <v>0</v>
      </c>
      <c r="I46" s="9" t="s">
        <v>48</v>
      </c>
      <c r="J46" s="14">
        <v>0</v>
      </c>
      <c r="K46" s="22" t="s">
        <v>149</v>
      </c>
    </row>
    <row r="47" spans="1:11" ht="53.25" customHeight="1">
      <c r="A47" s="10" t="s">
        <v>183</v>
      </c>
      <c r="B47" s="10">
        <v>854</v>
      </c>
      <c r="C47" s="10">
        <v>85410</v>
      </c>
      <c r="D47" s="24" t="s">
        <v>153</v>
      </c>
      <c r="E47" s="15">
        <v>846995</v>
      </c>
      <c r="F47" s="15">
        <v>846995</v>
      </c>
      <c r="G47" s="15">
        <v>0</v>
      </c>
      <c r="H47" s="15">
        <v>0</v>
      </c>
      <c r="I47" s="9" t="s">
        <v>173</v>
      </c>
      <c r="J47" s="14">
        <v>0</v>
      </c>
      <c r="K47" s="22" t="s">
        <v>41</v>
      </c>
    </row>
    <row r="48" spans="1:11" ht="54" customHeight="1">
      <c r="A48" s="10" t="s">
        <v>317</v>
      </c>
      <c r="B48" s="10">
        <v>855</v>
      </c>
      <c r="C48" s="10">
        <v>85510</v>
      </c>
      <c r="D48" s="24" t="s">
        <v>133</v>
      </c>
      <c r="E48" s="15">
        <v>50000</v>
      </c>
      <c r="F48" s="15">
        <v>50000</v>
      </c>
      <c r="G48" s="15">
        <v>0</v>
      </c>
      <c r="H48" s="15">
        <v>0</v>
      </c>
      <c r="I48" s="9" t="s">
        <v>80</v>
      </c>
      <c r="J48" s="14">
        <v>0</v>
      </c>
      <c r="K48" s="22" t="s">
        <v>135</v>
      </c>
    </row>
    <row r="49" spans="1:11" ht="54" customHeight="1">
      <c r="A49" s="10" t="s">
        <v>318</v>
      </c>
      <c r="B49" s="10">
        <v>855</v>
      </c>
      <c r="C49" s="10">
        <v>85510</v>
      </c>
      <c r="D49" s="24" t="s">
        <v>133</v>
      </c>
      <c r="E49" s="15">
        <v>50000</v>
      </c>
      <c r="F49" s="15">
        <v>50000</v>
      </c>
      <c r="G49" s="15">
        <v>0</v>
      </c>
      <c r="H49" s="15">
        <v>0</v>
      </c>
      <c r="I49" s="9" t="s">
        <v>80</v>
      </c>
      <c r="J49" s="14">
        <v>0</v>
      </c>
      <c r="K49" s="22" t="s">
        <v>134</v>
      </c>
    </row>
    <row r="50" spans="1:11" ht="54" customHeight="1">
      <c r="A50" s="10" t="s">
        <v>319</v>
      </c>
      <c r="B50" s="10">
        <v>926</v>
      </c>
      <c r="C50" s="10">
        <v>92695</v>
      </c>
      <c r="D50" s="24" t="s">
        <v>175</v>
      </c>
      <c r="E50" s="15">
        <v>54123</v>
      </c>
      <c r="F50" s="15">
        <v>29423</v>
      </c>
      <c r="G50" s="15">
        <v>0</v>
      </c>
      <c r="H50" s="15">
        <v>0</v>
      </c>
      <c r="I50" s="9" t="s">
        <v>382</v>
      </c>
      <c r="J50" s="14">
        <v>0</v>
      </c>
      <c r="K50" s="22" t="s">
        <v>41</v>
      </c>
    </row>
    <row r="51" spans="1:11" ht="54" customHeight="1">
      <c r="A51" s="10" t="s">
        <v>320</v>
      </c>
      <c r="B51" s="10">
        <v>926</v>
      </c>
      <c r="C51" s="10">
        <v>92695</v>
      </c>
      <c r="D51" s="24" t="s">
        <v>176</v>
      </c>
      <c r="E51" s="15">
        <v>88464</v>
      </c>
      <c r="F51" s="15">
        <v>53764</v>
      </c>
      <c r="G51" s="15">
        <v>0</v>
      </c>
      <c r="H51" s="15">
        <v>0</v>
      </c>
      <c r="I51" s="9" t="s">
        <v>381</v>
      </c>
      <c r="J51" s="14">
        <v>0</v>
      </c>
      <c r="K51" s="22" t="s">
        <v>41</v>
      </c>
    </row>
    <row r="52" spans="1:11" ht="33.75" customHeight="1">
      <c r="A52" s="203" t="s">
        <v>30</v>
      </c>
      <c r="B52" s="204"/>
      <c r="C52" s="204"/>
      <c r="D52" s="205"/>
      <c r="E52" s="19">
        <f>SUM(E10:E51)</f>
        <v>10692099</v>
      </c>
      <c r="F52" s="19">
        <f>SUM(F10:F51)</f>
        <v>8959160</v>
      </c>
      <c r="G52" s="19">
        <f>SUM(G10:G51)</f>
        <v>0</v>
      </c>
      <c r="H52" s="19">
        <f>SUM(H10:H51)</f>
        <v>0</v>
      </c>
      <c r="I52" s="126">
        <v>1791638</v>
      </c>
      <c r="J52" s="19">
        <f>SUM(J10:J51)</f>
        <v>0</v>
      </c>
      <c r="K52" s="23" t="s">
        <v>47</v>
      </c>
    </row>
    <row r="53" spans="1:1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2.75">
      <c r="A54" s="20" t="s">
        <v>46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2.75">
      <c r="A55" s="20" t="s">
        <v>45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2.75">
      <c r="A56" s="20" t="s">
        <v>44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12" t="s">
        <v>79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2.75">
      <c r="A58" s="12" t="s">
        <v>43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3"/>
      <c r="F62" s="12"/>
      <c r="G62" s="12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52:D52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Rady Powiatu w Opatowie Nr XIV.61.2019
z dnia 20 września 2019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1"/>
  <sheetViews>
    <sheetView zoomScalePageLayoutView="0" workbookViewId="0" topLeftCell="A1">
      <selection activeCell="P7" sqref="P7"/>
    </sheetView>
  </sheetViews>
  <sheetFormatPr defaultColWidth="9.33203125" defaultRowHeight="12.75"/>
  <cols>
    <col min="1" max="1" width="4.66015625" style="29" customWidth="1"/>
    <col min="2" max="2" width="23.66015625" style="29" customWidth="1"/>
    <col min="3" max="4" width="10.66015625" style="29" customWidth="1"/>
    <col min="5" max="5" width="7" style="29" customWidth="1"/>
    <col min="6" max="6" width="8.83203125" style="29" customWidth="1"/>
    <col min="7" max="7" width="19" style="29" customWidth="1"/>
    <col min="8" max="8" width="12.66015625" style="29" customWidth="1"/>
    <col min="9" max="9" width="12.33203125" style="29" customWidth="1"/>
    <col min="10" max="16384" width="9.33203125" style="29" customWidth="1"/>
  </cols>
  <sheetData>
    <row r="1" spans="1:9" ht="40.5" customHeight="1">
      <c r="A1" s="31"/>
      <c r="B1" s="31"/>
      <c r="C1" s="31"/>
      <c r="D1" s="31"/>
      <c r="E1" s="31"/>
      <c r="F1" s="31"/>
      <c r="G1" s="228" t="s">
        <v>504</v>
      </c>
      <c r="H1" s="228"/>
      <c r="I1" s="228"/>
    </row>
    <row r="2" spans="1:9" ht="12.75">
      <c r="A2" s="229" t="s">
        <v>291</v>
      </c>
      <c r="B2" s="229"/>
      <c r="C2" s="229"/>
      <c r="D2" s="229"/>
      <c r="E2" s="229"/>
      <c r="F2" s="229"/>
      <c r="G2" s="229"/>
      <c r="H2" s="229"/>
      <c r="I2" s="229"/>
    </row>
    <row r="3" spans="1:9" ht="12.75">
      <c r="A3" s="229"/>
      <c r="B3" s="229"/>
      <c r="C3" s="229"/>
      <c r="D3" s="229"/>
      <c r="E3" s="229"/>
      <c r="F3" s="229"/>
      <c r="G3" s="229"/>
      <c r="H3" s="229"/>
      <c r="I3" s="229"/>
    </row>
    <row r="4" spans="1:9" ht="12.75">
      <c r="A4" s="229"/>
      <c r="B4" s="229"/>
      <c r="C4" s="229"/>
      <c r="D4" s="229"/>
      <c r="E4" s="229"/>
      <c r="F4" s="229"/>
      <c r="G4" s="229"/>
      <c r="H4" s="229"/>
      <c r="I4" s="229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22.5" customHeight="1">
      <c r="A6" s="230" t="s">
        <v>290</v>
      </c>
      <c r="B6" s="230" t="s">
        <v>289</v>
      </c>
      <c r="C6" s="230" t="s">
        <v>288</v>
      </c>
      <c r="D6" s="230" t="s">
        <v>42</v>
      </c>
      <c r="E6" s="230" t="s">
        <v>1</v>
      </c>
      <c r="F6" s="230" t="s">
        <v>2</v>
      </c>
      <c r="G6" s="230" t="s">
        <v>287</v>
      </c>
      <c r="H6" s="230"/>
      <c r="I6" s="230" t="s">
        <v>286</v>
      </c>
    </row>
    <row r="7" spans="1:9" ht="66" customHeight="1">
      <c r="A7" s="230"/>
      <c r="B7" s="230"/>
      <c r="C7" s="230"/>
      <c r="D7" s="230"/>
      <c r="E7" s="230"/>
      <c r="F7" s="230"/>
      <c r="G7" s="45" t="s">
        <v>285</v>
      </c>
      <c r="H7" s="45" t="s">
        <v>284</v>
      </c>
      <c r="I7" s="230"/>
    </row>
    <row r="8" spans="1:9" ht="12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</row>
    <row r="9" spans="1:9" ht="22.5" customHeight="1">
      <c r="A9" s="217" t="s">
        <v>37</v>
      </c>
      <c r="B9" s="220" t="s">
        <v>257</v>
      </c>
      <c r="C9" s="220" t="s">
        <v>283</v>
      </c>
      <c r="D9" s="220" t="s">
        <v>41</v>
      </c>
      <c r="E9" s="217" t="s">
        <v>282</v>
      </c>
      <c r="F9" s="217" t="s">
        <v>281</v>
      </c>
      <c r="G9" s="100" t="s">
        <v>255</v>
      </c>
      <c r="H9" s="95">
        <f>H10+H14</f>
        <v>17406120</v>
      </c>
      <c r="I9" s="95">
        <f>I10+I14</f>
        <v>2459195</v>
      </c>
    </row>
    <row r="10" spans="1:9" ht="20.25" customHeight="1">
      <c r="A10" s="218"/>
      <c r="B10" s="222"/>
      <c r="C10" s="221"/>
      <c r="D10" s="221"/>
      <c r="E10" s="218"/>
      <c r="F10" s="218"/>
      <c r="G10" s="100" t="s">
        <v>250</v>
      </c>
      <c r="H10" s="95">
        <f>H11+H12+H13</f>
        <v>0</v>
      </c>
      <c r="I10" s="95">
        <f>I11+I12+I13</f>
        <v>0</v>
      </c>
    </row>
    <row r="11" spans="1:9" ht="12.75">
      <c r="A11" s="218"/>
      <c r="B11" s="220" t="s">
        <v>280</v>
      </c>
      <c r="C11" s="221"/>
      <c r="D11" s="221"/>
      <c r="E11" s="218"/>
      <c r="F11" s="218"/>
      <c r="G11" s="99" t="s">
        <v>248</v>
      </c>
      <c r="H11" s="90">
        <v>0</v>
      </c>
      <c r="I11" s="90">
        <v>0</v>
      </c>
    </row>
    <row r="12" spans="1:9" ht="22.5">
      <c r="A12" s="218"/>
      <c r="B12" s="221"/>
      <c r="C12" s="221"/>
      <c r="D12" s="221"/>
      <c r="E12" s="218"/>
      <c r="F12" s="218"/>
      <c r="G12" s="98" t="s">
        <v>247</v>
      </c>
      <c r="H12" s="90">
        <v>0</v>
      </c>
      <c r="I12" s="90">
        <v>0</v>
      </c>
    </row>
    <row r="13" spans="1:9" ht="33.75">
      <c r="A13" s="218"/>
      <c r="B13" s="221" t="s">
        <v>279</v>
      </c>
      <c r="C13" s="221"/>
      <c r="D13" s="221"/>
      <c r="E13" s="218"/>
      <c r="F13" s="218"/>
      <c r="G13" s="98" t="s">
        <v>246</v>
      </c>
      <c r="H13" s="90">
        <v>0</v>
      </c>
      <c r="I13" s="90">
        <v>0</v>
      </c>
    </row>
    <row r="14" spans="1:9" ht="12.75">
      <c r="A14" s="218"/>
      <c r="B14" s="221"/>
      <c r="C14" s="221"/>
      <c r="D14" s="221"/>
      <c r="E14" s="218"/>
      <c r="F14" s="218"/>
      <c r="G14" s="100" t="s">
        <v>249</v>
      </c>
      <c r="H14" s="95">
        <f>H15+H16+H17+H18</f>
        <v>17406120</v>
      </c>
      <c r="I14" s="95">
        <f>I15+I16+I17+I18</f>
        <v>2459195</v>
      </c>
    </row>
    <row r="15" spans="1:9" ht="12.75">
      <c r="A15" s="218"/>
      <c r="B15" s="221"/>
      <c r="C15" s="221"/>
      <c r="D15" s="221"/>
      <c r="E15" s="218"/>
      <c r="F15" s="218"/>
      <c r="G15" s="99" t="s">
        <v>248</v>
      </c>
      <c r="H15" s="90">
        <v>5235574</v>
      </c>
      <c r="I15" s="90">
        <v>954533</v>
      </c>
    </row>
    <row r="16" spans="1:9" ht="22.5">
      <c r="A16" s="218"/>
      <c r="B16" s="221"/>
      <c r="C16" s="221"/>
      <c r="D16" s="221"/>
      <c r="E16" s="218"/>
      <c r="F16" s="218"/>
      <c r="G16" s="98" t="s">
        <v>247</v>
      </c>
      <c r="H16" s="90">
        <v>0</v>
      </c>
      <c r="I16" s="90">
        <v>0</v>
      </c>
    </row>
    <row r="17" spans="1:9" ht="33.75">
      <c r="A17" s="218"/>
      <c r="B17" s="221" t="s">
        <v>278</v>
      </c>
      <c r="C17" s="221"/>
      <c r="D17" s="221"/>
      <c r="E17" s="218"/>
      <c r="F17" s="218"/>
      <c r="G17" s="98" t="s">
        <v>246</v>
      </c>
      <c r="H17" s="90">
        <v>12170546</v>
      </c>
      <c r="I17" s="90">
        <v>1504662</v>
      </c>
    </row>
    <row r="18" spans="1:9" ht="45">
      <c r="A18" s="219"/>
      <c r="B18" s="222"/>
      <c r="C18" s="222"/>
      <c r="D18" s="222"/>
      <c r="E18" s="219"/>
      <c r="F18" s="219"/>
      <c r="G18" s="97" t="s">
        <v>245</v>
      </c>
      <c r="H18" s="90">
        <v>0</v>
      </c>
      <c r="I18" s="90">
        <v>0</v>
      </c>
    </row>
    <row r="19" spans="1:9" ht="44.25" customHeight="1">
      <c r="A19" s="223" t="s">
        <v>36</v>
      </c>
      <c r="B19" s="97" t="s">
        <v>257</v>
      </c>
      <c r="C19" s="234" t="s">
        <v>266</v>
      </c>
      <c r="D19" s="234" t="s">
        <v>41</v>
      </c>
      <c r="E19" s="231" t="s">
        <v>277</v>
      </c>
      <c r="F19" s="231" t="s">
        <v>276</v>
      </c>
      <c r="G19" s="100" t="s">
        <v>255</v>
      </c>
      <c r="H19" s="95">
        <f>H20+H24</f>
        <v>3022600</v>
      </c>
      <c r="I19" s="95">
        <f>I20+I24</f>
        <v>1611800</v>
      </c>
    </row>
    <row r="20" spans="1:9" ht="27" customHeight="1">
      <c r="A20" s="224"/>
      <c r="B20" s="97" t="s">
        <v>254</v>
      </c>
      <c r="C20" s="235"/>
      <c r="D20" s="235"/>
      <c r="E20" s="232"/>
      <c r="F20" s="232"/>
      <c r="G20" s="100" t="s">
        <v>250</v>
      </c>
      <c r="H20" s="95">
        <f>H21+H22+H23</f>
        <v>18000</v>
      </c>
      <c r="I20" s="95">
        <f>I21+I22+I23</f>
        <v>0</v>
      </c>
    </row>
    <row r="21" spans="1:9" ht="15" customHeight="1">
      <c r="A21" s="224"/>
      <c r="B21" s="220" t="s">
        <v>275</v>
      </c>
      <c r="C21" s="235"/>
      <c r="D21" s="235"/>
      <c r="E21" s="232"/>
      <c r="F21" s="232"/>
      <c r="G21" s="99" t="s">
        <v>248</v>
      </c>
      <c r="H21" s="90">
        <v>2700</v>
      </c>
      <c r="I21" s="90">
        <v>0</v>
      </c>
    </row>
    <row r="22" spans="1:9" ht="24.75" customHeight="1">
      <c r="A22" s="224"/>
      <c r="B22" s="221"/>
      <c r="C22" s="235"/>
      <c r="D22" s="235"/>
      <c r="E22" s="232"/>
      <c r="F22" s="232"/>
      <c r="G22" s="98" t="s">
        <v>247</v>
      </c>
      <c r="H22" s="90">
        <v>0</v>
      </c>
      <c r="I22" s="90">
        <v>0</v>
      </c>
    </row>
    <row r="23" spans="1:9" ht="36" customHeight="1">
      <c r="A23" s="224"/>
      <c r="B23" s="221"/>
      <c r="C23" s="235"/>
      <c r="D23" s="235"/>
      <c r="E23" s="232"/>
      <c r="F23" s="232"/>
      <c r="G23" s="98" t="s">
        <v>246</v>
      </c>
      <c r="H23" s="90">
        <v>15300</v>
      </c>
      <c r="I23" s="90">
        <v>0</v>
      </c>
    </row>
    <row r="24" spans="1:9" ht="14.25" customHeight="1">
      <c r="A24" s="224"/>
      <c r="B24" s="221"/>
      <c r="C24" s="235"/>
      <c r="D24" s="235"/>
      <c r="E24" s="232"/>
      <c r="F24" s="232"/>
      <c r="G24" s="100" t="s">
        <v>249</v>
      </c>
      <c r="H24" s="95">
        <f>H25+H26+H27+H28</f>
        <v>3004600</v>
      </c>
      <c r="I24" s="95">
        <f>I25+I26+I27+I28</f>
        <v>1611800</v>
      </c>
    </row>
    <row r="25" spans="1:9" ht="16.5" customHeight="1">
      <c r="A25" s="224"/>
      <c r="B25" s="221"/>
      <c r="C25" s="235"/>
      <c r="D25" s="235"/>
      <c r="E25" s="232"/>
      <c r="F25" s="232"/>
      <c r="G25" s="99" t="s">
        <v>248</v>
      </c>
      <c r="H25" s="90">
        <v>450690</v>
      </c>
      <c r="I25" s="90">
        <v>241770</v>
      </c>
    </row>
    <row r="26" spans="1:9" ht="24.75" customHeight="1">
      <c r="A26" s="224"/>
      <c r="B26" s="221"/>
      <c r="C26" s="235"/>
      <c r="D26" s="235"/>
      <c r="E26" s="232"/>
      <c r="F26" s="232"/>
      <c r="G26" s="98" t="s">
        <v>247</v>
      </c>
      <c r="H26" s="90">
        <v>0</v>
      </c>
      <c r="I26" s="90">
        <v>0</v>
      </c>
    </row>
    <row r="27" spans="1:9" ht="36" customHeight="1">
      <c r="A27" s="224"/>
      <c r="B27" s="221"/>
      <c r="C27" s="235"/>
      <c r="D27" s="235"/>
      <c r="E27" s="232"/>
      <c r="F27" s="232"/>
      <c r="G27" s="98" t="s">
        <v>246</v>
      </c>
      <c r="H27" s="90">
        <v>2553910</v>
      </c>
      <c r="I27" s="90">
        <v>1370030</v>
      </c>
    </row>
    <row r="28" spans="1:9" ht="48.75" customHeight="1">
      <c r="A28" s="225"/>
      <c r="B28" s="222"/>
      <c r="C28" s="236"/>
      <c r="D28" s="236"/>
      <c r="E28" s="233"/>
      <c r="F28" s="233"/>
      <c r="G28" s="97" t="s">
        <v>245</v>
      </c>
      <c r="H28" s="90">
        <v>0</v>
      </c>
      <c r="I28" s="90">
        <v>0</v>
      </c>
    </row>
    <row r="29" spans="1:9" ht="16.5" customHeight="1">
      <c r="A29" s="223" t="s">
        <v>35</v>
      </c>
      <c r="B29" s="220" t="s">
        <v>257</v>
      </c>
      <c r="C29" s="132" t="s">
        <v>386</v>
      </c>
      <c r="D29" s="220" t="s">
        <v>41</v>
      </c>
      <c r="E29" s="134">
        <v>801</v>
      </c>
      <c r="F29" s="134">
        <v>80115</v>
      </c>
      <c r="G29" s="100" t="s">
        <v>255</v>
      </c>
      <c r="H29" s="95">
        <f>SUM(H30+H34)</f>
        <v>1893108</v>
      </c>
      <c r="I29" s="95">
        <f>SUM(I30+I34)</f>
        <v>909676</v>
      </c>
    </row>
    <row r="30" spans="1:9" ht="15" customHeight="1">
      <c r="A30" s="224"/>
      <c r="B30" s="226"/>
      <c r="C30" s="130"/>
      <c r="D30" s="221"/>
      <c r="E30" s="135"/>
      <c r="F30" s="135"/>
      <c r="G30" s="100" t="s">
        <v>250</v>
      </c>
      <c r="H30" s="95">
        <f>SUM(H31:H33)</f>
        <v>1893108</v>
      </c>
      <c r="I30" s="95">
        <f>SUM(I31:I33)</f>
        <v>909676</v>
      </c>
    </row>
    <row r="31" spans="1:9" ht="17.25" customHeight="1">
      <c r="A31" s="224"/>
      <c r="B31" s="226"/>
      <c r="C31" s="130"/>
      <c r="D31" s="221"/>
      <c r="E31" s="135"/>
      <c r="F31" s="135"/>
      <c r="G31" s="99" t="s">
        <v>248</v>
      </c>
      <c r="H31" s="90">
        <v>0</v>
      </c>
      <c r="I31" s="90">
        <v>0</v>
      </c>
    </row>
    <row r="32" spans="1:9" ht="24" customHeight="1">
      <c r="A32" s="224"/>
      <c r="B32" s="227"/>
      <c r="C32" s="130"/>
      <c r="D32" s="221"/>
      <c r="E32" s="135"/>
      <c r="F32" s="135"/>
      <c r="G32" s="98" t="s">
        <v>247</v>
      </c>
      <c r="H32" s="90">
        <v>184010</v>
      </c>
      <c r="I32" s="90">
        <v>88421</v>
      </c>
    </row>
    <row r="33" spans="1:9" ht="34.5" customHeight="1">
      <c r="A33" s="224"/>
      <c r="B33" s="132" t="s">
        <v>270</v>
      </c>
      <c r="C33" s="130"/>
      <c r="D33" s="221"/>
      <c r="E33" s="135"/>
      <c r="F33" s="135"/>
      <c r="G33" s="98" t="s">
        <v>246</v>
      </c>
      <c r="H33" s="90">
        <v>1709098</v>
      </c>
      <c r="I33" s="90">
        <v>821255</v>
      </c>
    </row>
    <row r="34" spans="1:9" ht="16.5" customHeight="1">
      <c r="A34" s="224"/>
      <c r="B34" s="221" t="s">
        <v>387</v>
      </c>
      <c r="C34" s="130"/>
      <c r="D34" s="221"/>
      <c r="E34" s="135"/>
      <c r="F34" s="135"/>
      <c r="G34" s="100" t="s">
        <v>249</v>
      </c>
      <c r="H34" s="95">
        <f>SUM(H35:H38)</f>
        <v>0</v>
      </c>
      <c r="I34" s="95">
        <f>SUM(I35:I38)</f>
        <v>0</v>
      </c>
    </row>
    <row r="35" spans="1:9" ht="13.5" customHeight="1">
      <c r="A35" s="224"/>
      <c r="B35" s="221"/>
      <c r="C35" s="130"/>
      <c r="D35" s="221"/>
      <c r="E35" s="135"/>
      <c r="F35" s="135"/>
      <c r="G35" s="99" t="s">
        <v>248</v>
      </c>
      <c r="H35" s="90">
        <v>0</v>
      </c>
      <c r="I35" s="90">
        <v>0</v>
      </c>
    </row>
    <row r="36" spans="1:9" ht="26.25" customHeight="1">
      <c r="A36" s="224"/>
      <c r="B36" s="221"/>
      <c r="C36" s="130"/>
      <c r="D36" s="221"/>
      <c r="E36" s="135"/>
      <c r="F36" s="135"/>
      <c r="G36" s="98" t="s">
        <v>247</v>
      </c>
      <c r="H36" s="90">
        <v>0</v>
      </c>
      <c r="I36" s="90">
        <v>0</v>
      </c>
    </row>
    <row r="37" spans="1:9" ht="34.5" customHeight="1">
      <c r="A37" s="224"/>
      <c r="B37" s="221" t="s">
        <v>388</v>
      </c>
      <c r="C37" s="130"/>
      <c r="D37" s="221"/>
      <c r="E37" s="135"/>
      <c r="F37" s="135"/>
      <c r="G37" s="98" t="s">
        <v>246</v>
      </c>
      <c r="H37" s="90">
        <v>0</v>
      </c>
      <c r="I37" s="90">
        <v>0</v>
      </c>
    </row>
    <row r="38" spans="1:9" ht="48.75" customHeight="1">
      <c r="A38" s="225"/>
      <c r="B38" s="222"/>
      <c r="C38" s="131"/>
      <c r="D38" s="222"/>
      <c r="E38" s="102"/>
      <c r="F38" s="102"/>
      <c r="G38" s="133" t="s">
        <v>245</v>
      </c>
      <c r="H38" s="90">
        <v>0</v>
      </c>
      <c r="I38" s="90">
        <v>0</v>
      </c>
    </row>
    <row r="39" spans="1:9" ht="15.75" customHeight="1">
      <c r="A39" s="223" t="s">
        <v>34</v>
      </c>
      <c r="B39" s="220" t="s">
        <v>257</v>
      </c>
      <c r="C39" s="132" t="s">
        <v>274</v>
      </c>
      <c r="D39" s="220" t="s">
        <v>41</v>
      </c>
      <c r="E39" s="134">
        <v>801</v>
      </c>
      <c r="F39" s="134">
        <v>80195</v>
      </c>
      <c r="G39" s="100" t="s">
        <v>255</v>
      </c>
      <c r="H39" s="95">
        <f>SUM(H40+H44)</f>
        <v>7404770</v>
      </c>
      <c r="I39" s="95">
        <f>SUM(I40+I44)</f>
        <v>3966719</v>
      </c>
    </row>
    <row r="40" spans="1:9" ht="16.5" customHeight="1">
      <c r="A40" s="224"/>
      <c r="B40" s="226"/>
      <c r="C40" s="130"/>
      <c r="D40" s="221"/>
      <c r="E40" s="135"/>
      <c r="F40" s="135"/>
      <c r="G40" s="100" t="s">
        <v>250</v>
      </c>
      <c r="H40" s="95">
        <f>SUM(H41:H43)</f>
        <v>0</v>
      </c>
      <c r="I40" s="95">
        <f>SUM(I41:I43)</f>
        <v>0</v>
      </c>
    </row>
    <row r="41" spans="1:9" ht="15" customHeight="1">
      <c r="A41" s="224"/>
      <c r="B41" s="226"/>
      <c r="C41" s="130"/>
      <c r="D41" s="221"/>
      <c r="E41" s="135"/>
      <c r="F41" s="135"/>
      <c r="G41" s="99" t="s">
        <v>248</v>
      </c>
      <c r="H41" s="90">
        <v>0</v>
      </c>
      <c r="I41" s="90">
        <v>0</v>
      </c>
    </row>
    <row r="42" spans="1:9" ht="25.5" customHeight="1">
      <c r="A42" s="224"/>
      <c r="B42" s="227"/>
      <c r="C42" s="130"/>
      <c r="D42" s="221"/>
      <c r="E42" s="135"/>
      <c r="F42" s="135"/>
      <c r="G42" s="98" t="s">
        <v>247</v>
      </c>
      <c r="H42" s="90">
        <v>0</v>
      </c>
      <c r="I42" s="90">
        <v>0</v>
      </c>
    </row>
    <row r="43" spans="1:9" ht="36.75" customHeight="1">
      <c r="A43" s="224"/>
      <c r="B43" s="132" t="s">
        <v>254</v>
      </c>
      <c r="C43" s="130"/>
      <c r="D43" s="221"/>
      <c r="E43" s="135"/>
      <c r="F43" s="135"/>
      <c r="G43" s="98" t="s">
        <v>246</v>
      </c>
      <c r="H43" s="90">
        <v>0</v>
      </c>
      <c r="I43" s="90">
        <v>0</v>
      </c>
    </row>
    <row r="44" spans="1:9" ht="18" customHeight="1">
      <c r="A44" s="224"/>
      <c r="B44" s="221" t="s">
        <v>273</v>
      </c>
      <c r="C44" s="130"/>
      <c r="D44" s="221"/>
      <c r="E44" s="135"/>
      <c r="F44" s="135"/>
      <c r="G44" s="100" t="s">
        <v>249</v>
      </c>
      <c r="H44" s="95">
        <f>SUM(H45:H48)</f>
        <v>7404770</v>
      </c>
      <c r="I44" s="95">
        <f>SUM(I45:I48)</f>
        <v>3966719</v>
      </c>
    </row>
    <row r="45" spans="1:9" ht="16.5" customHeight="1">
      <c r="A45" s="224"/>
      <c r="B45" s="221"/>
      <c r="C45" s="130"/>
      <c r="D45" s="221"/>
      <c r="E45" s="135"/>
      <c r="F45" s="135"/>
      <c r="G45" s="99" t="s">
        <v>248</v>
      </c>
      <c r="H45" s="90">
        <v>4381325</v>
      </c>
      <c r="I45" s="90">
        <v>2387716</v>
      </c>
    </row>
    <row r="46" spans="1:9" ht="26.25" customHeight="1">
      <c r="A46" s="224"/>
      <c r="B46" s="221"/>
      <c r="C46" s="130"/>
      <c r="D46" s="221"/>
      <c r="E46" s="135"/>
      <c r="F46" s="135"/>
      <c r="G46" s="98" t="s">
        <v>247</v>
      </c>
      <c r="H46" s="90">
        <v>0</v>
      </c>
      <c r="I46" s="90">
        <v>0</v>
      </c>
    </row>
    <row r="47" spans="1:9" ht="36.75" customHeight="1">
      <c r="A47" s="224"/>
      <c r="B47" s="251" t="s">
        <v>272</v>
      </c>
      <c r="C47" s="130"/>
      <c r="D47" s="221"/>
      <c r="E47" s="135"/>
      <c r="F47" s="135"/>
      <c r="G47" s="98" t="s">
        <v>246</v>
      </c>
      <c r="H47" s="90">
        <v>3023445</v>
      </c>
      <c r="I47" s="90">
        <v>1579003</v>
      </c>
    </row>
    <row r="48" spans="1:9" ht="48.75" customHeight="1">
      <c r="A48" s="225"/>
      <c r="B48" s="252"/>
      <c r="C48" s="131"/>
      <c r="D48" s="222"/>
      <c r="E48" s="102"/>
      <c r="F48" s="102"/>
      <c r="G48" s="133" t="s">
        <v>245</v>
      </c>
      <c r="H48" s="90">
        <v>0</v>
      </c>
      <c r="I48" s="90">
        <v>0</v>
      </c>
    </row>
    <row r="49" spans="1:9" ht="15" customHeight="1">
      <c r="A49" s="223" t="s">
        <v>33</v>
      </c>
      <c r="B49" s="220" t="s">
        <v>257</v>
      </c>
      <c r="C49" s="132" t="s">
        <v>256</v>
      </c>
      <c r="D49" s="250" t="s">
        <v>271</v>
      </c>
      <c r="E49" s="134">
        <v>801</v>
      </c>
      <c r="F49" s="134">
        <v>80195</v>
      </c>
      <c r="G49" s="100" t="s">
        <v>255</v>
      </c>
      <c r="H49" s="95">
        <f>SUM(H50+H54)</f>
        <v>158900</v>
      </c>
      <c r="I49" s="95">
        <f>SUM(I50+I54)</f>
        <v>1000</v>
      </c>
    </row>
    <row r="50" spans="1:9" ht="14.25" customHeight="1">
      <c r="A50" s="224"/>
      <c r="B50" s="226"/>
      <c r="C50" s="130"/>
      <c r="D50" s="251"/>
      <c r="E50" s="135"/>
      <c r="F50" s="135"/>
      <c r="G50" s="100" t="s">
        <v>250</v>
      </c>
      <c r="H50" s="95">
        <f>SUM(H51:H53)</f>
        <v>3000</v>
      </c>
      <c r="I50" s="95">
        <f>SUM(I51:I53)</f>
        <v>1000</v>
      </c>
    </row>
    <row r="51" spans="1:9" ht="15" customHeight="1">
      <c r="A51" s="224"/>
      <c r="B51" s="226"/>
      <c r="C51" s="130"/>
      <c r="D51" s="251"/>
      <c r="E51" s="135"/>
      <c r="F51" s="135"/>
      <c r="G51" s="99" t="s">
        <v>248</v>
      </c>
      <c r="H51" s="90">
        <v>0</v>
      </c>
      <c r="I51" s="90">
        <v>0</v>
      </c>
    </row>
    <row r="52" spans="1:9" ht="23.25" customHeight="1">
      <c r="A52" s="224"/>
      <c r="B52" s="227"/>
      <c r="C52" s="130"/>
      <c r="D52" s="251"/>
      <c r="E52" s="135"/>
      <c r="F52" s="135"/>
      <c r="G52" s="98" t="s">
        <v>247</v>
      </c>
      <c r="H52" s="90">
        <v>0</v>
      </c>
      <c r="I52" s="90">
        <v>0</v>
      </c>
    </row>
    <row r="53" spans="1:9" ht="35.25" customHeight="1">
      <c r="A53" s="224"/>
      <c r="B53" s="132" t="s">
        <v>270</v>
      </c>
      <c r="C53" s="130"/>
      <c r="D53" s="251"/>
      <c r="E53" s="135"/>
      <c r="F53" s="135"/>
      <c r="G53" s="98" t="s">
        <v>246</v>
      </c>
      <c r="H53" s="90">
        <v>3000</v>
      </c>
      <c r="I53" s="90">
        <v>1000</v>
      </c>
    </row>
    <row r="54" spans="1:9" ht="15" customHeight="1">
      <c r="A54" s="224"/>
      <c r="B54" s="221" t="s">
        <v>269</v>
      </c>
      <c r="C54" s="130"/>
      <c r="D54" s="251"/>
      <c r="E54" s="135"/>
      <c r="F54" s="135"/>
      <c r="G54" s="100" t="s">
        <v>249</v>
      </c>
      <c r="H54" s="95">
        <f>SUM(H55:H58)</f>
        <v>155900</v>
      </c>
      <c r="I54" s="95">
        <f>SUM(I55:I58)</f>
        <v>0</v>
      </c>
    </row>
    <row r="55" spans="1:9" ht="15" customHeight="1">
      <c r="A55" s="224"/>
      <c r="B55" s="221"/>
      <c r="C55" s="130"/>
      <c r="D55" s="251"/>
      <c r="E55" s="135"/>
      <c r="F55" s="135"/>
      <c r="G55" s="99" t="s">
        <v>248</v>
      </c>
      <c r="H55" s="90">
        <v>0</v>
      </c>
      <c r="I55" s="90">
        <v>0</v>
      </c>
    </row>
    <row r="56" spans="1:9" ht="24.75" customHeight="1">
      <c r="A56" s="224"/>
      <c r="B56" s="221"/>
      <c r="C56" s="130"/>
      <c r="D56" s="251"/>
      <c r="E56" s="135"/>
      <c r="F56" s="135"/>
      <c r="G56" s="98" t="s">
        <v>247</v>
      </c>
      <c r="H56" s="90">
        <v>0</v>
      </c>
      <c r="I56" s="90">
        <v>0</v>
      </c>
    </row>
    <row r="57" spans="1:9" ht="35.25" customHeight="1">
      <c r="A57" s="224"/>
      <c r="B57" s="222"/>
      <c r="C57" s="130"/>
      <c r="D57" s="251"/>
      <c r="E57" s="135"/>
      <c r="F57" s="135"/>
      <c r="G57" s="98" t="s">
        <v>246</v>
      </c>
      <c r="H57" s="90">
        <v>155900</v>
      </c>
      <c r="I57" s="90">
        <v>0</v>
      </c>
    </row>
    <row r="58" spans="1:9" ht="48.75" customHeight="1">
      <c r="A58" s="225"/>
      <c r="B58" s="132" t="s">
        <v>268</v>
      </c>
      <c r="C58" s="131"/>
      <c r="D58" s="252"/>
      <c r="E58" s="102"/>
      <c r="F58" s="102"/>
      <c r="G58" s="133" t="s">
        <v>245</v>
      </c>
      <c r="H58" s="90">
        <v>0</v>
      </c>
      <c r="I58" s="90">
        <v>0</v>
      </c>
    </row>
    <row r="59" spans="1:9" ht="19.5" customHeight="1">
      <c r="A59" s="223" t="s">
        <v>32</v>
      </c>
      <c r="B59" s="220" t="s">
        <v>267</v>
      </c>
      <c r="C59" s="132" t="s">
        <v>266</v>
      </c>
      <c r="D59" s="250" t="s">
        <v>223</v>
      </c>
      <c r="E59" s="134">
        <v>801</v>
      </c>
      <c r="F59" s="134">
        <v>80195</v>
      </c>
      <c r="G59" s="100" t="s">
        <v>255</v>
      </c>
      <c r="H59" s="95">
        <f>SUM(H60+H64)</f>
        <v>926328</v>
      </c>
      <c r="I59" s="95">
        <f>SUM(I60+I64)</f>
        <v>614804</v>
      </c>
    </row>
    <row r="60" spans="1:9" ht="15.75" customHeight="1">
      <c r="A60" s="224"/>
      <c r="B60" s="226"/>
      <c r="C60" s="130"/>
      <c r="D60" s="251"/>
      <c r="E60" s="135"/>
      <c r="F60" s="135"/>
      <c r="G60" s="100" t="s">
        <v>250</v>
      </c>
      <c r="H60" s="95">
        <f>SUM(H61:H63)</f>
        <v>926328</v>
      </c>
      <c r="I60" s="95">
        <f>SUM(I61:I63)</f>
        <v>614804</v>
      </c>
    </row>
    <row r="61" spans="1:9" ht="14.25" customHeight="1">
      <c r="A61" s="224"/>
      <c r="B61" s="226"/>
      <c r="C61" s="130"/>
      <c r="D61" s="251"/>
      <c r="E61" s="135"/>
      <c r="F61" s="135"/>
      <c r="G61" s="99" t="s">
        <v>248</v>
      </c>
      <c r="H61" s="90">
        <v>0</v>
      </c>
      <c r="I61" s="90">
        <v>0</v>
      </c>
    </row>
    <row r="62" spans="1:9" ht="25.5" customHeight="1">
      <c r="A62" s="224"/>
      <c r="B62" s="227"/>
      <c r="C62" s="130"/>
      <c r="D62" s="251"/>
      <c r="E62" s="135"/>
      <c r="F62" s="135"/>
      <c r="G62" s="98" t="s">
        <v>247</v>
      </c>
      <c r="H62" s="90">
        <v>0</v>
      </c>
      <c r="I62" s="90">
        <v>0</v>
      </c>
    </row>
    <row r="63" spans="1:9" ht="33.75" customHeight="1">
      <c r="A63" s="224"/>
      <c r="B63" s="132" t="s">
        <v>265</v>
      </c>
      <c r="C63" s="130"/>
      <c r="D63" s="251"/>
      <c r="E63" s="135"/>
      <c r="F63" s="135"/>
      <c r="G63" s="98" t="s">
        <v>246</v>
      </c>
      <c r="H63" s="90">
        <v>926328</v>
      </c>
      <c r="I63" s="90">
        <v>614804</v>
      </c>
    </row>
    <row r="64" spans="1:9" ht="13.5" customHeight="1">
      <c r="A64" s="224"/>
      <c r="B64" s="221" t="s">
        <v>264</v>
      </c>
      <c r="C64" s="130"/>
      <c r="D64" s="251"/>
      <c r="E64" s="135"/>
      <c r="F64" s="135"/>
      <c r="G64" s="100" t="s">
        <v>249</v>
      </c>
      <c r="H64" s="95">
        <f>SUM(H65:H68)</f>
        <v>0</v>
      </c>
      <c r="I64" s="95">
        <f>SUM(I65:I68)</f>
        <v>0</v>
      </c>
    </row>
    <row r="65" spans="1:9" ht="15" customHeight="1">
      <c r="A65" s="224"/>
      <c r="B65" s="221"/>
      <c r="C65" s="130"/>
      <c r="D65" s="251"/>
      <c r="E65" s="135"/>
      <c r="F65" s="135"/>
      <c r="G65" s="99" t="s">
        <v>248</v>
      </c>
      <c r="H65" s="90">
        <v>0</v>
      </c>
      <c r="I65" s="90">
        <v>0</v>
      </c>
    </row>
    <row r="66" spans="1:9" ht="27" customHeight="1">
      <c r="A66" s="224"/>
      <c r="B66" s="221"/>
      <c r="C66" s="130"/>
      <c r="D66" s="251"/>
      <c r="E66" s="135"/>
      <c r="F66" s="135"/>
      <c r="G66" s="98" t="s">
        <v>247</v>
      </c>
      <c r="H66" s="90">
        <v>0</v>
      </c>
      <c r="I66" s="90">
        <v>0</v>
      </c>
    </row>
    <row r="67" spans="1:9" ht="37.5" customHeight="1">
      <c r="A67" s="224"/>
      <c r="B67" s="222"/>
      <c r="C67" s="130"/>
      <c r="D67" s="251"/>
      <c r="E67" s="135"/>
      <c r="F67" s="135"/>
      <c r="G67" s="98" t="s">
        <v>246</v>
      </c>
      <c r="H67" s="90">
        <v>0</v>
      </c>
      <c r="I67" s="90">
        <v>0</v>
      </c>
    </row>
    <row r="68" spans="1:9" ht="48.75" customHeight="1">
      <c r="A68" s="225"/>
      <c r="B68" s="132" t="s">
        <v>263</v>
      </c>
      <c r="C68" s="131"/>
      <c r="D68" s="252"/>
      <c r="E68" s="102"/>
      <c r="F68" s="102"/>
      <c r="G68" s="133" t="s">
        <v>245</v>
      </c>
      <c r="H68" s="90">
        <v>0</v>
      </c>
      <c r="I68" s="90">
        <v>0</v>
      </c>
    </row>
    <row r="69" spans="1:9" ht="27" customHeight="1">
      <c r="A69" s="223" t="s">
        <v>31</v>
      </c>
      <c r="B69" s="220" t="s">
        <v>267</v>
      </c>
      <c r="C69" s="132" t="s">
        <v>293</v>
      </c>
      <c r="D69" s="250" t="s">
        <v>149</v>
      </c>
      <c r="E69" s="134">
        <v>801</v>
      </c>
      <c r="F69" s="134">
        <v>80195</v>
      </c>
      <c r="G69" s="100" t="s">
        <v>255</v>
      </c>
      <c r="H69" s="95">
        <f>SUM(H70+H74)</f>
        <v>707100</v>
      </c>
      <c r="I69" s="95">
        <f>SUM(I70+I74)</f>
        <v>407580</v>
      </c>
    </row>
    <row r="70" spans="1:9" ht="17.25" customHeight="1">
      <c r="A70" s="224"/>
      <c r="B70" s="226"/>
      <c r="C70" s="130"/>
      <c r="D70" s="251"/>
      <c r="E70" s="135"/>
      <c r="F70" s="135"/>
      <c r="G70" s="100" t="s">
        <v>250</v>
      </c>
      <c r="H70" s="95">
        <f>SUM(H71:H73)</f>
        <v>707100</v>
      </c>
      <c r="I70" s="95">
        <f>SUM(I71:I73)</f>
        <v>407580</v>
      </c>
    </row>
    <row r="71" spans="1:9" ht="18" customHeight="1">
      <c r="A71" s="224"/>
      <c r="B71" s="226"/>
      <c r="C71" s="130"/>
      <c r="D71" s="251"/>
      <c r="E71" s="135"/>
      <c r="F71" s="135"/>
      <c r="G71" s="99" t="s">
        <v>248</v>
      </c>
      <c r="H71" s="90">
        <v>6400</v>
      </c>
      <c r="I71" s="90">
        <v>0</v>
      </c>
    </row>
    <row r="72" spans="1:9" ht="25.5" customHeight="1">
      <c r="A72" s="224"/>
      <c r="B72" s="227"/>
      <c r="C72" s="130"/>
      <c r="D72" s="251"/>
      <c r="E72" s="135"/>
      <c r="F72" s="135"/>
      <c r="G72" s="98" t="s">
        <v>247</v>
      </c>
      <c r="H72" s="90">
        <v>0</v>
      </c>
      <c r="I72" s="90">
        <v>0</v>
      </c>
    </row>
    <row r="73" spans="1:9" ht="39" customHeight="1">
      <c r="A73" s="224"/>
      <c r="B73" s="132" t="s">
        <v>265</v>
      </c>
      <c r="C73" s="130"/>
      <c r="D73" s="251"/>
      <c r="E73" s="135"/>
      <c r="F73" s="135"/>
      <c r="G73" s="98" t="s">
        <v>246</v>
      </c>
      <c r="H73" s="90">
        <v>700700</v>
      </c>
      <c r="I73" s="90">
        <v>407580</v>
      </c>
    </row>
    <row r="74" spans="1:9" ht="25.5" customHeight="1">
      <c r="A74" s="224"/>
      <c r="B74" s="221" t="s">
        <v>264</v>
      </c>
      <c r="C74" s="130"/>
      <c r="D74" s="251"/>
      <c r="E74" s="135"/>
      <c r="F74" s="135"/>
      <c r="G74" s="100" t="s">
        <v>249</v>
      </c>
      <c r="H74" s="95">
        <f>SUM(H75:H78)</f>
        <v>0</v>
      </c>
      <c r="I74" s="95">
        <f>SUM(I75:I78)</f>
        <v>0</v>
      </c>
    </row>
    <row r="75" spans="1:9" ht="17.25" customHeight="1">
      <c r="A75" s="224"/>
      <c r="B75" s="221"/>
      <c r="C75" s="130"/>
      <c r="D75" s="251"/>
      <c r="E75" s="135"/>
      <c r="F75" s="135"/>
      <c r="G75" s="99" t="s">
        <v>248</v>
      </c>
      <c r="H75" s="90">
        <v>0</v>
      </c>
      <c r="I75" s="90">
        <v>0</v>
      </c>
    </row>
    <row r="76" spans="1:9" ht="26.25" customHeight="1">
      <c r="A76" s="224"/>
      <c r="B76" s="221"/>
      <c r="C76" s="130"/>
      <c r="D76" s="251"/>
      <c r="E76" s="135"/>
      <c r="F76" s="135"/>
      <c r="G76" s="98" t="s">
        <v>247</v>
      </c>
      <c r="H76" s="90">
        <v>0</v>
      </c>
      <c r="I76" s="90">
        <v>0</v>
      </c>
    </row>
    <row r="77" spans="1:9" ht="36" customHeight="1">
      <c r="A77" s="224"/>
      <c r="B77" s="222"/>
      <c r="C77" s="130"/>
      <c r="D77" s="251"/>
      <c r="E77" s="135"/>
      <c r="F77" s="135"/>
      <c r="G77" s="98" t="s">
        <v>246</v>
      </c>
      <c r="H77" s="90">
        <v>0</v>
      </c>
      <c r="I77" s="90">
        <v>0</v>
      </c>
    </row>
    <row r="78" spans="1:9" ht="48.75" customHeight="1">
      <c r="A78" s="225"/>
      <c r="B78" s="132" t="s">
        <v>263</v>
      </c>
      <c r="C78" s="131"/>
      <c r="D78" s="252"/>
      <c r="E78" s="102"/>
      <c r="F78" s="102"/>
      <c r="G78" s="133" t="s">
        <v>245</v>
      </c>
      <c r="H78" s="90">
        <v>0</v>
      </c>
      <c r="I78" s="90">
        <v>0</v>
      </c>
    </row>
    <row r="79" spans="1:9" ht="15.75" customHeight="1">
      <c r="A79" s="223" t="s">
        <v>39</v>
      </c>
      <c r="B79" s="220" t="s">
        <v>257</v>
      </c>
      <c r="C79" s="132" t="s">
        <v>256</v>
      </c>
      <c r="D79" s="220" t="s">
        <v>209</v>
      </c>
      <c r="E79" s="134">
        <v>853</v>
      </c>
      <c r="F79" s="134">
        <v>85395</v>
      </c>
      <c r="G79" s="100" t="s">
        <v>255</v>
      </c>
      <c r="H79" s="95">
        <f>SUM(H80+H84)</f>
        <v>734840</v>
      </c>
      <c r="I79" s="95">
        <f>SUM(I80+I84)</f>
        <v>251431</v>
      </c>
    </row>
    <row r="80" spans="1:9" ht="15" customHeight="1">
      <c r="A80" s="224"/>
      <c r="B80" s="226"/>
      <c r="C80" s="130"/>
      <c r="D80" s="221"/>
      <c r="E80" s="135"/>
      <c r="F80" s="135"/>
      <c r="G80" s="100" t="s">
        <v>250</v>
      </c>
      <c r="H80" s="95">
        <f>SUM(H81:H83)</f>
        <v>734840</v>
      </c>
      <c r="I80" s="95">
        <f>SUM(I81:I83)</f>
        <v>251431</v>
      </c>
    </row>
    <row r="81" spans="1:9" ht="13.5" customHeight="1">
      <c r="A81" s="224"/>
      <c r="B81" s="226"/>
      <c r="C81" s="130"/>
      <c r="D81" s="221"/>
      <c r="E81" s="135"/>
      <c r="F81" s="135"/>
      <c r="G81" s="99" t="s">
        <v>248</v>
      </c>
      <c r="H81" s="90">
        <v>0</v>
      </c>
      <c r="I81" s="90">
        <v>0</v>
      </c>
    </row>
    <row r="82" spans="1:9" ht="24.75" customHeight="1">
      <c r="A82" s="224"/>
      <c r="B82" s="227"/>
      <c r="C82" s="130"/>
      <c r="D82" s="221"/>
      <c r="E82" s="135"/>
      <c r="F82" s="135"/>
      <c r="G82" s="98" t="s">
        <v>247</v>
      </c>
      <c r="H82" s="90">
        <v>58279</v>
      </c>
      <c r="I82" s="90">
        <v>19941</v>
      </c>
    </row>
    <row r="83" spans="1:9" ht="35.25" customHeight="1">
      <c r="A83" s="224"/>
      <c r="B83" s="132" t="s">
        <v>260</v>
      </c>
      <c r="C83" s="130"/>
      <c r="D83" s="221"/>
      <c r="E83" s="135"/>
      <c r="F83" s="135"/>
      <c r="G83" s="98" t="s">
        <v>246</v>
      </c>
      <c r="H83" s="90">
        <v>676561</v>
      </c>
      <c r="I83" s="90">
        <v>231490</v>
      </c>
    </row>
    <row r="84" spans="1:9" ht="16.5" customHeight="1">
      <c r="A84" s="224"/>
      <c r="B84" s="221" t="s">
        <v>259</v>
      </c>
      <c r="C84" s="130"/>
      <c r="D84" s="221"/>
      <c r="E84" s="135"/>
      <c r="F84" s="135"/>
      <c r="G84" s="100" t="s">
        <v>249</v>
      </c>
      <c r="H84" s="95">
        <f>SUM(H85:H88)</f>
        <v>0</v>
      </c>
      <c r="I84" s="95">
        <f>SUM(I85:I88)</f>
        <v>0</v>
      </c>
    </row>
    <row r="85" spans="1:9" ht="16.5" customHeight="1">
      <c r="A85" s="224"/>
      <c r="B85" s="221"/>
      <c r="C85" s="130"/>
      <c r="D85" s="221"/>
      <c r="E85" s="135"/>
      <c r="F85" s="135"/>
      <c r="G85" s="99" t="s">
        <v>248</v>
      </c>
      <c r="H85" s="90">
        <v>0</v>
      </c>
      <c r="I85" s="90">
        <v>0</v>
      </c>
    </row>
    <row r="86" spans="1:9" ht="24.75" customHeight="1">
      <c r="A86" s="224"/>
      <c r="B86" s="221"/>
      <c r="C86" s="130"/>
      <c r="D86" s="221"/>
      <c r="E86" s="135"/>
      <c r="F86" s="135"/>
      <c r="G86" s="98" t="s">
        <v>247</v>
      </c>
      <c r="H86" s="90">
        <v>0</v>
      </c>
      <c r="I86" s="90">
        <v>0</v>
      </c>
    </row>
    <row r="87" spans="1:9" ht="35.25" customHeight="1">
      <c r="A87" s="224"/>
      <c r="B87" s="222"/>
      <c r="C87" s="130"/>
      <c r="D87" s="221"/>
      <c r="E87" s="135"/>
      <c r="F87" s="135"/>
      <c r="G87" s="98" t="s">
        <v>246</v>
      </c>
      <c r="H87" s="90">
        <v>0</v>
      </c>
      <c r="I87" s="90">
        <v>0</v>
      </c>
    </row>
    <row r="88" spans="1:9" ht="48.75" customHeight="1">
      <c r="A88" s="225"/>
      <c r="B88" s="132" t="s">
        <v>262</v>
      </c>
      <c r="C88" s="131"/>
      <c r="D88" s="222"/>
      <c r="E88" s="102"/>
      <c r="F88" s="102"/>
      <c r="G88" s="133" t="s">
        <v>245</v>
      </c>
      <c r="H88" s="90">
        <v>0</v>
      </c>
      <c r="I88" s="90">
        <v>0</v>
      </c>
    </row>
    <row r="89" spans="1:9" ht="15.75" customHeight="1">
      <c r="A89" s="223" t="s">
        <v>38</v>
      </c>
      <c r="B89" s="220" t="s">
        <v>257</v>
      </c>
      <c r="C89" s="132" t="s">
        <v>261</v>
      </c>
      <c r="D89" s="220" t="s">
        <v>41</v>
      </c>
      <c r="E89" s="134">
        <v>853</v>
      </c>
      <c r="F89" s="134">
        <v>85395</v>
      </c>
      <c r="G89" s="100" t="s">
        <v>255</v>
      </c>
      <c r="H89" s="95">
        <f>SUM(H90+H94)</f>
        <v>847099</v>
      </c>
      <c r="I89" s="95">
        <f>SUM(I90+I94)</f>
        <v>517681</v>
      </c>
    </row>
    <row r="90" spans="1:9" ht="17.25" customHeight="1">
      <c r="A90" s="224"/>
      <c r="B90" s="226"/>
      <c r="C90" s="130"/>
      <c r="D90" s="221"/>
      <c r="E90" s="135"/>
      <c r="F90" s="135"/>
      <c r="G90" s="100" t="s">
        <v>250</v>
      </c>
      <c r="H90" s="95">
        <f>SUM(H91:H93)</f>
        <v>847099</v>
      </c>
      <c r="I90" s="95">
        <f>SUM(I91:I93)</f>
        <v>517681</v>
      </c>
    </row>
    <row r="91" spans="1:9" ht="16.5" customHeight="1">
      <c r="A91" s="224"/>
      <c r="B91" s="226"/>
      <c r="C91" s="130"/>
      <c r="D91" s="221"/>
      <c r="E91" s="135"/>
      <c r="F91" s="135"/>
      <c r="G91" s="99" t="s">
        <v>248</v>
      </c>
      <c r="H91" s="90">
        <v>0</v>
      </c>
      <c r="I91" s="90">
        <v>0</v>
      </c>
    </row>
    <row r="92" spans="1:9" ht="26.25" customHeight="1">
      <c r="A92" s="224"/>
      <c r="B92" s="227"/>
      <c r="C92" s="130"/>
      <c r="D92" s="221"/>
      <c r="E92" s="135"/>
      <c r="F92" s="135"/>
      <c r="G92" s="98" t="s">
        <v>247</v>
      </c>
      <c r="H92" s="90">
        <v>66685</v>
      </c>
      <c r="I92" s="90">
        <v>40749</v>
      </c>
    </row>
    <row r="93" spans="1:9" ht="36" customHeight="1">
      <c r="A93" s="224"/>
      <c r="B93" s="132" t="s">
        <v>260</v>
      </c>
      <c r="C93" s="130"/>
      <c r="D93" s="221"/>
      <c r="E93" s="135"/>
      <c r="F93" s="135"/>
      <c r="G93" s="98" t="s">
        <v>246</v>
      </c>
      <c r="H93" s="90">
        <v>780414</v>
      </c>
      <c r="I93" s="90">
        <v>476932</v>
      </c>
    </row>
    <row r="94" spans="1:9" ht="18" customHeight="1">
      <c r="A94" s="224"/>
      <c r="B94" s="221" t="s">
        <v>259</v>
      </c>
      <c r="C94" s="130"/>
      <c r="D94" s="221"/>
      <c r="E94" s="135"/>
      <c r="F94" s="135"/>
      <c r="G94" s="100" t="s">
        <v>249</v>
      </c>
      <c r="H94" s="95">
        <f>SUM(H95:H98)</f>
        <v>0</v>
      </c>
      <c r="I94" s="95">
        <f>SUM(I95:I98)</f>
        <v>0</v>
      </c>
    </row>
    <row r="95" spans="1:9" ht="16.5" customHeight="1">
      <c r="A95" s="224"/>
      <c r="B95" s="221"/>
      <c r="C95" s="130"/>
      <c r="D95" s="221"/>
      <c r="E95" s="135"/>
      <c r="F95" s="135"/>
      <c r="G95" s="99" t="s">
        <v>248</v>
      </c>
      <c r="H95" s="90">
        <v>0</v>
      </c>
      <c r="I95" s="90">
        <v>0</v>
      </c>
    </row>
    <row r="96" spans="1:9" ht="25.5" customHeight="1">
      <c r="A96" s="224"/>
      <c r="B96" s="221"/>
      <c r="C96" s="130"/>
      <c r="D96" s="221"/>
      <c r="E96" s="135"/>
      <c r="F96" s="135"/>
      <c r="G96" s="98" t="s">
        <v>247</v>
      </c>
      <c r="H96" s="90">
        <v>0</v>
      </c>
      <c r="I96" s="90">
        <v>0</v>
      </c>
    </row>
    <row r="97" spans="1:9" ht="34.5" customHeight="1">
      <c r="A97" s="224"/>
      <c r="B97" s="222"/>
      <c r="C97" s="130"/>
      <c r="D97" s="221"/>
      <c r="E97" s="135"/>
      <c r="F97" s="135"/>
      <c r="G97" s="98" t="s">
        <v>246</v>
      </c>
      <c r="H97" s="90">
        <v>0</v>
      </c>
      <c r="I97" s="90">
        <v>0</v>
      </c>
    </row>
    <row r="98" spans="1:9" ht="48.75" customHeight="1">
      <c r="A98" s="225"/>
      <c r="B98" s="104" t="s">
        <v>258</v>
      </c>
      <c r="C98" s="131"/>
      <c r="D98" s="222"/>
      <c r="E98" s="102"/>
      <c r="F98" s="102"/>
      <c r="G98" s="133" t="s">
        <v>245</v>
      </c>
      <c r="H98" s="90">
        <v>0</v>
      </c>
      <c r="I98" s="90">
        <v>0</v>
      </c>
    </row>
    <row r="99" spans="1:9" ht="15.75" customHeight="1">
      <c r="A99" s="223" t="s">
        <v>57</v>
      </c>
      <c r="B99" s="220" t="s">
        <v>257</v>
      </c>
      <c r="C99" s="134" t="s">
        <v>256</v>
      </c>
      <c r="D99" s="220" t="s">
        <v>41</v>
      </c>
      <c r="E99" s="134">
        <v>921</v>
      </c>
      <c r="F99" s="134">
        <v>92195</v>
      </c>
      <c r="G99" s="100" t="s">
        <v>255</v>
      </c>
      <c r="H99" s="95">
        <f>SUM(H100+H104)</f>
        <v>8869851</v>
      </c>
      <c r="I99" s="95">
        <f>SUM(I100+I104)</f>
        <v>1748732</v>
      </c>
    </row>
    <row r="100" spans="1:9" ht="16.5" customHeight="1">
      <c r="A100" s="224"/>
      <c r="B100" s="226"/>
      <c r="C100" s="130"/>
      <c r="D100" s="221"/>
      <c r="E100" s="135"/>
      <c r="F100" s="135"/>
      <c r="G100" s="100" t="s">
        <v>250</v>
      </c>
      <c r="H100" s="95">
        <f>SUM(H101:H103)</f>
        <v>0</v>
      </c>
      <c r="I100" s="95">
        <f>SUM(I101:I103)</f>
        <v>0</v>
      </c>
    </row>
    <row r="101" spans="1:9" ht="16.5" customHeight="1">
      <c r="A101" s="224"/>
      <c r="B101" s="226"/>
      <c r="C101" s="130"/>
      <c r="D101" s="221"/>
      <c r="E101" s="135"/>
      <c r="F101" s="135"/>
      <c r="G101" s="99" t="s">
        <v>248</v>
      </c>
      <c r="H101" s="90">
        <v>0</v>
      </c>
      <c r="I101" s="90">
        <v>0</v>
      </c>
    </row>
    <row r="102" spans="1:9" ht="24" customHeight="1">
      <c r="A102" s="224"/>
      <c r="B102" s="227"/>
      <c r="C102" s="130"/>
      <c r="D102" s="221"/>
      <c r="E102" s="135"/>
      <c r="F102" s="135"/>
      <c r="G102" s="98" t="s">
        <v>247</v>
      </c>
      <c r="H102" s="90">
        <v>0</v>
      </c>
      <c r="I102" s="90">
        <v>0</v>
      </c>
    </row>
    <row r="103" spans="1:9" ht="36" customHeight="1">
      <c r="A103" s="224"/>
      <c r="B103" s="132" t="s">
        <v>254</v>
      </c>
      <c r="C103" s="130"/>
      <c r="D103" s="221"/>
      <c r="E103" s="135"/>
      <c r="F103" s="135"/>
      <c r="G103" s="98" t="s">
        <v>246</v>
      </c>
      <c r="H103" s="90">
        <v>0</v>
      </c>
      <c r="I103" s="90">
        <v>0</v>
      </c>
    </row>
    <row r="104" spans="1:9" ht="15.75" customHeight="1">
      <c r="A104" s="224"/>
      <c r="B104" s="221" t="s">
        <v>253</v>
      </c>
      <c r="C104" s="130"/>
      <c r="D104" s="221"/>
      <c r="E104" s="135"/>
      <c r="F104" s="135"/>
      <c r="G104" s="100" t="s">
        <v>249</v>
      </c>
      <c r="H104" s="95">
        <f>SUM(H105:H108)</f>
        <v>8869851</v>
      </c>
      <c r="I104" s="95">
        <f>SUM(I105:I108)</f>
        <v>1748732</v>
      </c>
    </row>
    <row r="105" spans="1:9" ht="16.5" customHeight="1">
      <c r="A105" s="224"/>
      <c r="B105" s="221"/>
      <c r="C105" s="130"/>
      <c r="D105" s="221"/>
      <c r="E105" s="135"/>
      <c r="F105" s="135"/>
      <c r="G105" s="99" t="s">
        <v>248</v>
      </c>
      <c r="H105" s="90">
        <v>1613166</v>
      </c>
      <c r="I105" s="90">
        <v>445307</v>
      </c>
    </row>
    <row r="106" spans="1:9" ht="27" customHeight="1">
      <c r="A106" s="224"/>
      <c r="B106" s="221"/>
      <c r="C106" s="130"/>
      <c r="D106" s="221"/>
      <c r="E106" s="135"/>
      <c r="F106" s="135"/>
      <c r="G106" s="98" t="s">
        <v>247</v>
      </c>
      <c r="H106" s="90">
        <v>0</v>
      </c>
      <c r="I106" s="90">
        <v>0</v>
      </c>
    </row>
    <row r="107" spans="1:9" ht="36" customHeight="1">
      <c r="A107" s="224"/>
      <c r="B107" s="222"/>
      <c r="C107" s="130"/>
      <c r="D107" s="221"/>
      <c r="E107" s="135"/>
      <c r="F107" s="135"/>
      <c r="G107" s="98" t="s">
        <v>246</v>
      </c>
      <c r="H107" s="90">
        <v>7256685</v>
      </c>
      <c r="I107" s="90">
        <v>1303425</v>
      </c>
    </row>
    <row r="108" spans="1:9" ht="48.75" customHeight="1">
      <c r="A108" s="225"/>
      <c r="B108" s="103" t="s">
        <v>252</v>
      </c>
      <c r="C108" s="131"/>
      <c r="D108" s="222"/>
      <c r="E108" s="102"/>
      <c r="F108" s="102"/>
      <c r="G108" s="133" t="s">
        <v>245</v>
      </c>
      <c r="H108" s="90">
        <v>0</v>
      </c>
      <c r="I108" s="90">
        <v>0</v>
      </c>
    </row>
    <row r="109" spans="1:9" ht="19.5" customHeight="1">
      <c r="A109" s="101"/>
      <c r="B109" s="100" t="s">
        <v>251</v>
      </c>
      <c r="C109" s="242"/>
      <c r="D109" s="243"/>
      <c r="E109" s="243"/>
      <c r="F109" s="243"/>
      <c r="G109" s="244"/>
      <c r="H109" s="95">
        <f>H110+H116</f>
        <v>41970716</v>
      </c>
      <c r="I109" s="95">
        <f>I110+I116</f>
        <v>12488618</v>
      </c>
    </row>
    <row r="110" spans="1:9" ht="21.75" customHeight="1">
      <c r="A110" s="92"/>
      <c r="B110" s="100" t="s">
        <v>250</v>
      </c>
      <c r="C110" s="242"/>
      <c r="D110" s="243"/>
      <c r="E110" s="243"/>
      <c r="F110" s="243"/>
      <c r="G110" s="244"/>
      <c r="H110" s="95">
        <f aca="true" t="shared" si="0" ref="H110:I113">H10+H20+H30+H40+H50+H60+H70+H80+H90+H100</f>
        <v>5129475</v>
      </c>
      <c r="I110" s="95">
        <f t="shared" si="0"/>
        <v>2702172</v>
      </c>
    </row>
    <row r="111" spans="1:9" ht="18" customHeight="1">
      <c r="A111" s="92"/>
      <c r="B111" s="99" t="s">
        <v>248</v>
      </c>
      <c r="C111" s="239"/>
      <c r="D111" s="240"/>
      <c r="E111" s="240"/>
      <c r="F111" s="240"/>
      <c r="G111" s="241"/>
      <c r="H111" s="90">
        <f t="shared" si="0"/>
        <v>9100</v>
      </c>
      <c r="I111" s="90">
        <f t="shared" si="0"/>
        <v>0</v>
      </c>
    </row>
    <row r="112" spans="1:9" ht="19.5" customHeight="1">
      <c r="A112" s="92"/>
      <c r="B112" s="99" t="s">
        <v>247</v>
      </c>
      <c r="C112" s="239"/>
      <c r="D112" s="240"/>
      <c r="E112" s="240"/>
      <c r="F112" s="240"/>
      <c r="G112" s="241"/>
      <c r="H112" s="90">
        <f t="shared" si="0"/>
        <v>308974</v>
      </c>
      <c r="I112" s="90">
        <f t="shared" si="0"/>
        <v>149111</v>
      </c>
    </row>
    <row r="113" spans="1:9" ht="32.25" customHeight="1">
      <c r="A113" s="92"/>
      <c r="B113" s="98" t="s">
        <v>246</v>
      </c>
      <c r="C113" s="239"/>
      <c r="D113" s="240"/>
      <c r="E113" s="240"/>
      <c r="F113" s="240"/>
      <c r="G113" s="241"/>
      <c r="H113" s="90">
        <f t="shared" si="0"/>
        <v>4811401</v>
      </c>
      <c r="I113" s="90">
        <f t="shared" si="0"/>
        <v>2553061</v>
      </c>
    </row>
    <row r="114" spans="1:9" ht="32.25" customHeight="1">
      <c r="A114" s="92"/>
      <c r="B114" s="97" t="s">
        <v>245</v>
      </c>
      <c r="C114" s="239"/>
      <c r="D114" s="240"/>
      <c r="E114" s="240"/>
      <c r="F114" s="240"/>
      <c r="G114" s="241"/>
      <c r="H114" s="95">
        <v>0</v>
      </c>
      <c r="I114" s="95">
        <v>0</v>
      </c>
    </row>
    <row r="115" spans="1:9" ht="12.75">
      <c r="A115" s="92"/>
      <c r="B115" s="91"/>
      <c r="C115" s="239"/>
      <c r="D115" s="240"/>
      <c r="E115" s="240"/>
      <c r="F115" s="240"/>
      <c r="G115" s="241"/>
      <c r="H115" s="90"/>
      <c r="I115" s="90"/>
    </row>
    <row r="116" spans="1:9" ht="16.5" customHeight="1">
      <c r="A116" s="92"/>
      <c r="B116" s="96" t="s">
        <v>249</v>
      </c>
      <c r="C116" s="242"/>
      <c r="D116" s="243"/>
      <c r="E116" s="243"/>
      <c r="F116" s="243"/>
      <c r="G116" s="244"/>
      <c r="H116" s="95">
        <f aca="true" t="shared" si="1" ref="H116:I119">H14+H24+H34+H44+H54+H64+H84+H94+H104</f>
        <v>36841241</v>
      </c>
      <c r="I116" s="95">
        <f t="shared" si="1"/>
        <v>9786446</v>
      </c>
    </row>
    <row r="117" spans="1:9" ht="18.75" customHeight="1">
      <c r="A117" s="92"/>
      <c r="B117" s="94" t="s">
        <v>248</v>
      </c>
      <c r="C117" s="239"/>
      <c r="D117" s="240"/>
      <c r="E117" s="240"/>
      <c r="F117" s="240"/>
      <c r="G117" s="241"/>
      <c r="H117" s="90">
        <f t="shared" si="1"/>
        <v>11680755</v>
      </c>
      <c r="I117" s="90">
        <f t="shared" si="1"/>
        <v>4029326</v>
      </c>
    </row>
    <row r="118" spans="1:9" ht="20.25" customHeight="1">
      <c r="A118" s="92"/>
      <c r="B118" s="94" t="s">
        <v>247</v>
      </c>
      <c r="C118" s="239"/>
      <c r="D118" s="247"/>
      <c r="E118" s="247"/>
      <c r="F118" s="247"/>
      <c r="G118" s="248"/>
      <c r="H118" s="90">
        <f t="shared" si="1"/>
        <v>0</v>
      </c>
      <c r="I118" s="90">
        <f t="shared" si="1"/>
        <v>0</v>
      </c>
    </row>
    <row r="119" spans="1:9" ht="32.25" customHeight="1">
      <c r="A119" s="92"/>
      <c r="B119" s="93" t="s">
        <v>246</v>
      </c>
      <c r="C119" s="239"/>
      <c r="D119" s="247"/>
      <c r="E119" s="247"/>
      <c r="F119" s="247"/>
      <c r="G119" s="248"/>
      <c r="H119" s="90">
        <f t="shared" si="1"/>
        <v>25160486</v>
      </c>
      <c r="I119" s="90">
        <f t="shared" si="1"/>
        <v>5757120</v>
      </c>
    </row>
    <row r="120" spans="1:9" ht="33" customHeight="1">
      <c r="A120" s="92"/>
      <c r="B120" s="91" t="s">
        <v>245</v>
      </c>
      <c r="C120" s="237"/>
      <c r="D120" s="238"/>
      <c r="E120" s="238"/>
      <c r="F120" s="238"/>
      <c r="G120" s="238"/>
      <c r="H120" s="90">
        <f>H28+H58+H68+H88+H98</f>
        <v>0</v>
      </c>
      <c r="I120" s="90">
        <f>I28+I58+I68+I88+I98</f>
        <v>0</v>
      </c>
    </row>
    <row r="121" spans="1:9" ht="12.75">
      <c r="A121" s="89"/>
      <c r="B121" s="89"/>
      <c r="C121" s="89"/>
      <c r="D121" s="89"/>
      <c r="E121" s="89"/>
      <c r="F121" s="89"/>
      <c r="G121" s="89"/>
      <c r="H121" s="89"/>
      <c r="I121" s="89"/>
    </row>
    <row r="122" spans="1:9" ht="12.75" customHeight="1" hidden="1">
      <c r="A122" s="88"/>
      <c r="B122" s="249"/>
      <c r="C122" s="249"/>
      <c r="D122" s="249"/>
      <c r="E122" s="249"/>
      <c r="F122" s="249"/>
      <c r="G122" s="249"/>
      <c r="H122" s="249"/>
      <c r="I122" s="249"/>
    </row>
    <row r="123" spans="1:9" ht="8.25" customHeight="1">
      <c r="A123" s="245" t="s">
        <v>244</v>
      </c>
      <c r="B123" s="246" t="s">
        <v>243</v>
      </c>
      <c r="C123" s="246"/>
      <c r="D123" s="246"/>
      <c r="E123" s="246"/>
      <c r="F123" s="246"/>
      <c r="G123" s="246"/>
      <c r="H123" s="246"/>
      <c r="I123" s="246"/>
    </row>
    <row r="124" spans="1:9" ht="39.75" customHeight="1">
      <c r="A124" s="245"/>
      <c r="B124" s="246"/>
      <c r="C124" s="246"/>
      <c r="D124" s="246"/>
      <c r="E124" s="246"/>
      <c r="F124" s="246"/>
      <c r="G124" s="246"/>
      <c r="H124" s="246"/>
      <c r="I124" s="246"/>
    </row>
    <row r="125" spans="1:9" ht="12.75" customHeight="1" hidden="1">
      <c r="A125" s="245"/>
      <c r="B125" s="246"/>
      <c r="C125" s="246"/>
      <c r="D125" s="246"/>
      <c r="E125" s="246"/>
      <c r="F125" s="246"/>
      <c r="G125" s="246"/>
      <c r="H125" s="246"/>
      <c r="I125" s="246"/>
    </row>
    <row r="126" spans="1:9" ht="12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2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2.7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2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2.7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2.75">
      <c r="A131" s="87"/>
      <c r="B131" s="87"/>
      <c r="C131" s="87"/>
      <c r="D131" s="87"/>
      <c r="E131" s="87"/>
      <c r="F131" s="87"/>
      <c r="G131" s="87"/>
      <c r="H131" s="87"/>
      <c r="I131" s="87"/>
    </row>
  </sheetData>
  <sheetProtection/>
  <mergeCells count="74">
    <mergeCell ref="B34:B36"/>
    <mergeCell ref="B37:B38"/>
    <mergeCell ref="D69:D78"/>
    <mergeCell ref="B74:B77"/>
    <mergeCell ref="D49:D58"/>
    <mergeCell ref="B44:B46"/>
    <mergeCell ref="B47:B48"/>
    <mergeCell ref="D79:D88"/>
    <mergeCell ref="A59:A68"/>
    <mergeCell ref="B59:B62"/>
    <mergeCell ref="A49:A58"/>
    <mergeCell ref="B49:B52"/>
    <mergeCell ref="B54:B57"/>
    <mergeCell ref="B69:B72"/>
    <mergeCell ref="A89:A98"/>
    <mergeCell ref="B89:B92"/>
    <mergeCell ref="D89:D98"/>
    <mergeCell ref="B94:B97"/>
    <mergeCell ref="D59:D68"/>
    <mergeCell ref="B64:B67"/>
    <mergeCell ref="B84:B87"/>
    <mergeCell ref="A79:A88"/>
    <mergeCell ref="B79:B82"/>
    <mergeCell ref="A69:A78"/>
    <mergeCell ref="C110:G110"/>
    <mergeCell ref="C109:G109"/>
    <mergeCell ref="A123:A125"/>
    <mergeCell ref="B123:I125"/>
    <mergeCell ref="C115:G115"/>
    <mergeCell ref="C116:G116"/>
    <mergeCell ref="C117:G117"/>
    <mergeCell ref="C118:G118"/>
    <mergeCell ref="B122:I122"/>
    <mergeCell ref="C119:G119"/>
    <mergeCell ref="F19:F28"/>
    <mergeCell ref="B21:B28"/>
    <mergeCell ref="C19:C28"/>
    <mergeCell ref="D19:D28"/>
    <mergeCell ref="E19:E28"/>
    <mergeCell ref="C120:G120"/>
    <mergeCell ref="C114:G114"/>
    <mergeCell ref="C111:G111"/>
    <mergeCell ref="C112:G112"/>
    <mergeCell ref="C113:G113"/>
    <mergeCell ref="G1:I1"/>
    <mergeCell ref="A2:I4"/>
    <mergeCell ref="A6:A7"/>
    <mergeCell ref="B6:B7"/>
    <mergeCell ref="C6:C7"/>
    <mergeCell ref="D6:D7"/>
    <mergeCell ref="I6:I7"/>
    <mergeCell ref="E6:E7"/>
    <mergeCell ref="F6:F7"/>
    <mergeCell ref="G6:H6"/>
    <mergeCell ref="A9:A18"/>
    <mergeCell ref="B9:B10"/>
    <mergeCell ref="C9:C18"/>
    <mergeCell ref="D9:D18"/>
    <mergeCell ref="A19:A28"/>
    <mergeCell ref="A39:A48"/>
    <mergeCell ref="B39:B42"/>
    <mergeCell ref="A29:A38"/>
    <mergeCell ref="B29:B32"/>
    <mergeCell ref="D29:D38"/>
    <mergeCell ref="E9:E18"/>
    <mergeCell ref="F9:F18"/>
    <mergeCell ref="B11:B12"/>
    <mergeCell ref="B13:B16"/>
    <mergeCell ref="B17:B18"/>
    <mergeCell ref="A99:A108"/>
    <mergeCell ref="B99:B102"/>
    <mergeCell ref="D99:D108"/>
    <mergeCell ref="B104:B107"/>
    <mergeCell ref="D39:D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45"/>
  <sheetViews>
    <sheetView view="pageLayout" zoomScale="90" zoomScalePageLayoutView="90" workbookViewId="0" topLeftCell="A1">
      <selection activeCell="O5" sqref="O5:O6"/>
    </sheetView>
  </sheetViews>
  <sheetFormatPr defaultColWidth="9.33203125" defaultRowHeight="12.75"/>
  <cols>
    <col min="1" max="1" width="5.66015625" style="11" customWidth="1"/>
    <col min="2" max="2" width="11" style="11" customWidth="1"/>
    <col min="3" max="3" width="8.66015625" style="11" customWidth="1"/>
    <col min="4" max="4" width="15" style="11" customWidth="1"/>
    <col min="5" max="5" width="16.83203125" style="11" customWidth="1"/>
    <col min="6" max="7" width="15.66015625" style="11" customWidth="1"/>
    <col min="8" max="8" width="15.83203125" style="11" customWidth="1"/>
    <col min="9" max="9" width="11.33203125" style="11" customWidth="1"/>
    <col min="10" max="10" width="13.5" style="11" customWidth="1"/>
    <col min="11" max="11" width="10.83203125" style="27" customWidth="1"/>
    <col min="12" max="12" width="15" style="27" customWidth="1"/>
    <col min="13" max="14" width="12.33203125" style="27" bestFit="1" customWidth="1"/>
    <col min="15" max="15" width="12.16015625" style="27" customWidth="1"/>
    <col min="16" max="16384" width="9.33203125" style="27" customWidth="1"/>
  </cols>
  <sheetData>
    <row r="1" spans="1:17" ht="36" customHeight="1">
      <c r="A1" s="254" t="s">
        <v>199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68"/>
    </row>
    <row r="2" spans="1:16" s="53" customFormat="1" ht="9.75" customHeight="1">
      <c r="A2" s="67"/>
      <c r="B2" s="67"/>
      <c r="C2" s="67"/>
      <c r="D2" s="67"/>
      <c r="E2" s="67"/>
      <c r="F2" s="67"/>
      <c r="G2" s="66"/>
      <c r="H2" s="66"/>
      <c r="I2" s="66"/>
      <c r="J2" s="66"/>
      <c r="K2" s="66"/>
      <c r="L2" s="65"/>
      <c r="M2" s="65"/>
      <c r="N2" s="65"/>
      <c r="O2" s="65"/>
      <c r="P2" s="64" t="s">
        <v>198</v>
      </c>
    </row>
    <row r="3" spans="1:16" s="53" customFormat="1" ht="12.75">
      <c r="A3" s="255" t="s">
        <v>1</v>
      </c>
      <c r="B3" s="255" t="s">
        <v>2</v>
      </c>
      <c r="C3" s="255" t="s">
        <v>3</v>
      </c>
      <c r="D3" s="255" t="s">
        <v>197</v>
      </c>
      <c r="E3" s="258" t="s">
        <v>196</v>
      </c>
      <c r="F3" s="261" t="s">
        <v>25</v>
      </c>
      <c r="G3" s="262"/>
      <c r="H3" s="262"/>
      <c r="I3" s="262"/>
      <c r="J3" s="262"/>
      <c r="K3" s="262"/>
      <c r="L3" s="262"/>
      <c r="M3" s="262"/>
      <c r="N3" s="262"/>
      <c r="O3" s="262"/>
      <c r="P3" s="263"/>
    </row>
    <row r="4" spans="1:16" s="53" customFormat="1" ht="12.75">
      <c r="A4" s="256"/>
      <c r="B4" s="256"/>
      <c r="C4" s="256"/>
      <c r="D4" s="256"/>
      <c r="E4" s="259"/>
      <c r="F4" s="258" t="s">
        <v>102</v>
      </c>
      <c r="G4" s="264" t="s">
        <v>25</v>
      </c>
      <c r="H4" s="264"/>
      <c r="I4" s="264"/>
      <c r="J4" s="264"/>
      <c r="K4" s="264"/>
      <c r="L4" s="258" t="s">
        <v>195</v>
      </c>
      <c r="M4" s="265" t="s">
        <v>25</v>
      </c>
      <c r="N4" s="266"/>
      <c r="O4" s="266"/>
      <c r="P4" s="267"/>
    </row>
    <row r="5" spans="1:16" s="53" customFormat="1" ht="15.75" customHeight="1">
      <c r="A5" s="256"/>
      <c r="B5" s="256"/>
      <c r="C5" s="256"/>
      <c r="D5" s="256"/>
      <c r="E5" s="259"/>
      <c r="F5" s="259"/>
      <c r="G5" s="261" t="s">
        <v>194</v>
      </c>
      <c r="H5" s="263"/>
      <c r="I5" s="258" t="s">
        <v>193</v>
      </c>
      <c r="J5" s="258" t="s">
        <v>192</v>
      </c>
      <c r="K5" s="258" t="s">
        <v>191</v>
      </c>
      <c r="L5" s="259"/>
      <c r="M5" s="261" t="s">
        <v>27</v>
      </c>
      <c r="N5" s="63" t="s">
        <v>26</v>
      </c>
      <c r="O5" s="264" t="s">
        <v>106</v>
      </c>
      <c r="P5" s="264" t="s">
        <v>190</v>
      </c>
    </row>
    <row r="6" spans="1:16" s="53" customFormat="1" ht="76.5" customHeight="1">
      <c r="A6" s="257"/>
      <c r="B6" s="257"/>
      <c r="C6" s="257"/>
      <c r="D6" s="257"/>
      <c r="E6" s="260"/>
      <c r="F6" s="260"/>
      <c r="G6" s="61" t="s">
        <v>20</v>
      </c>
      <c r="H6" s="61" t="s">
        <v>189</v>
      </c>
      <c r="I6" s="260"/>
      <c r="J6" s="260"/>
      <c r="K6" s="260"/>
      <c r="L6" s="260"/>
      <c r="M6" s="264"/>
      <c r="N6" s="60" t="s">
        <v>22</v>
      </c>
      <c r="O6" s="264"/>
      <c r="P6" s="264"/>
    </row>
    <row r="7" spans="1:16" s="53" customFormat="1" ht="5.2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</row>
    <row r="8" spans="1:16" s="53" customFormat="1" ht="13.5">
      <c r="A8" s="55" t="s">
        <v>188</v>
      </c>
      <c r="B8" s="58"/>
      <c r="C8" s="44"/>
      <c r="D8" s="50">
        <f>SUM(D9:D9)</f>
        <v>6000</v>
      </c>
      <c r="E8" s="50">
        <f>SUM(E9:E9)</f>
        <v>6000</v>
      </c>
      <c r="F8" s="50">
        <f>SUM(F9:F9)</f>
        <v>6000</v>
      </c>
      <c r="G8" s="50">
        <f>SUM(G9:G9)</f>
        <v>0</v>
      </c>
      <c r="H8" s="50">
        <f>SUM(H9:H9)</f>
        <v>6000</v>
      </c>
      <c r="I8" s="50">
        <v>0</v>
      </c>
      <c r="J8" s="50">
        <v>0</v>
      </c>
      <c r="K8" s="50">
        <v>0</v>
      </c>
      <c r="L8" s="50">
        <f>SUM(L9:L9)</f>
        <v>0</v>
      </c>
      <c r="M8" s="50">
        <f>SUM(M9:M9)</f>
        <v>0</v>
      </c>
      <c r="N8" s="50">
        <f>SUM(N9:N9)</f>
        <v>0</v>
      </c>
      <c r="O8" s="50">
        <v>0</v>
      </c>
      <c r="P8" s="50">
        <v>0</v>
      </c>
    </row>
    <row r="9" spans="1:16" s="53" customFormat="1" ht="12.75">
      <c r="A9" s="57" t="s">
        <v>188</v>
      </c>
      <c r="B9" s="56" t="s">
        <v>187</v>
      </c>
      <c r="C9" s="41">
        <v>2110</v>
      </c>
      <c r="D9" s="40">
        <v>6000</v>
      </c>
      <c r="E9" s="40">
        <f>F9+L9</f>
        <v>6000</v>
      </c>
      <c r="F9" s="40">
        <f>H9</f>
        <v>6000</v>
      </c>
      <c r="G9" s="39">
        <v>0</v>
      </c>
      <c r="H9" s="39">
        <v>6000</v>
      </c>
      <c r="I9" s="39">
        <v>0</v>
      </c>
      <c r="J9" s="39">
        <v>0</v>
      </c>
      <c r="K9" s="39">
        <f>-T9</f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</row>
    <row r="10" spans="1:16" s="53" customFormat="1" ht="13.5">
      <c r="A10" s="46">
        <v>600</v>
      </c>
      <c r="B10" s="51"/>
      <c r="C10" s="44"/>
      <c r="D10" s="50">
        <f aca="true" t="shared" si="0" ref="D10:N10">SUM(D11:D11)</f>
        <v>854</v>
      </c>
      <c r="E10" s="50">
        <f t="shared" si="0"/>
        <v>854</v>
      </c>
      <c r="F10" s="50">
        <f t="shared" si="0"/>
        <v>854</v>
      </c>
      <c r="G10" s="50">
        <f t="shared" si="0"/>
        <v>854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>O12+O14</f>
        <v>0</v>
      </c>
      <c r="P10" s="50">
        <f>P12+P14</f>
        <v>0</v>
      </c>
    </row>
    <row r="11" spans="1:16" s="53" customFormat="1" ht="12.75">
      <c r="A11" s="43">
        <v>600</v>
      </c>
      <c r="B11" s="42">
        <v>60095</v>
      </c>
      <c r="C11" s="41">
        <v>2110</v>
      </c>
      <c r="D11" s="40">
        <v>854</v>
      </c>
      <c r="E11" s="40">
        <f>SUM(F11)</f>
        <v>854</v>
      </c>
      <c r="F11" s="40">
        <f>SUM(G11:H11)</f>
        <v>854</v>
      </c>
      <c r="G11" s="39">
        <v>854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f>SUM(O11+Q11+R11)</f>
        <v>0</v>
      </c>
      <c r="O11" s="39">
        <v>0</v>
      </c>
      <c r="P11" s="39">
        <v>0</v>
      </c>
    </row>
    <row r="12" spans="1:16" s="53" customFormat="1" ht="13.5">
      <c r="A12" s="55" t="s">
        <v>186</v>
      </c>
      <c r="B12" s="138"/>
      <c r="C12" s="44"/>
      <c r="D12" s="50">
        <f aca="true" t="shared" si="1" ref="D12:M12">SUM(D13)</f>
        <v>61970</v>
      </c>
      <c r="E12" s="50">
        <f t="shared" si="1"/>
        <v>61970</v>
      </c>
      <c r="F12" s="50">
        <f t="shared" si="1"/>
        <v>61970</v>
      </c>
      <c r="G12" s="50">
        <f t="shared" si="1"/>
        <v>37952</v>
      </c>
      <c r="H12" s="50">
        <f t="shared" si="1"/>
        <v>24018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v>0</v>
      </c>
      <c r="O12" s="50">
        <f>SUM(O13)</f>
        <v>0</v>
      </c>
      <c r="P12" s="50">
        <f>SUM(P13)</f>
        <v>0</v>
      </c>
    </row>
    <row r="13" spans="1:18" s="53" customFormat="1" ht="12.75">
      <c r="A13" s="43">
        <v>700</v>
      </c>
      <c r="B13" s="42">
        <v>70005</v>
      </c>
      <c r="C13" s="41">
        <v>2110</v>
      </c>
      <c r="D13" s="40">
        <v>61970</v>
      </c>
      <c r="E13" s="40">
        <f>SUM(F13)</f>
        <v>61970</v>
      </c>
      <c r="F13" s="40">
        <f>SUM(G13:H13)</f>
        <v>61970</v>
      </c>
      <c r="G13" s="39">
        <v>37952</v>
      </c>
      <c r="H13" s="39">
        <v>24018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f>SUM(O13+Q13+R13)</f>
        <v>0</v>
      </c>
      <c r="O13" s="39">
        <v>0</v>
      </c>
      <c r="P13" s="39">
        <v>0</v>
      </c>
      <c r="Q13" s="49"/>
      <c r="R13" s="49"/>
    </row>
    <row r="14" spans="1:18" s="53" customFormat="1" ht="13.5">
      <c r="A14" s="46">
        <v>710</v>
      </c>
      <c r="B14" s="51"/>
      <c r="C14" s="44"/>
      <c r="D14" s="50">
        <f aca="true" t="shared" si="2" ref="D14:P14">SUM(D15:D16)</f>
        <v>493944</v>
      </c>
      <c r="E14" s="50">
        <f t="shared" si="2"/>
        <v>493944</v>
      </c>
      <c r="F14" s="50">
        <f t="shared" si="2"/>
        <v>493944</v>
      </c>
      <c r="G14" s="50">
        <f t="shared" si="2"/>
        <v>458894</v>
      </c>
      <c r="H14" s="50">
        <f t="shared" si="2"/>
        <v>35050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4"/>
      <c r="R14" s="54"/>
    </row>
    <row r="15" spans="1:18" s="53" customFormat="1" ht="12.75">
      <c r="A15" s="43">
        <v>710</v>
      </c>
      <c r="B15" s="42">
        <v>71012</v>
      </c>
      <c r="C15" s="41">
        <v>2110</v>
      </c>
      <c r="D15" s="40">
        <v>200000</v>
      </c>
      <c r="E15" s="40">
        <f>SUM(N15+F15)</f>
        <v>200000</v>
      </c>
      <c r="F15" s="40">
        <f>SUM(G15:K15)</f>
        <v>200000</v>
      </c>
      <c r="G15" s="39">
        <v>200000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f>SUM(O15+Q15+R15)</f>
        <v>0</v>
      </c>
      <c r="O15" s="39">
        <v>0</v>
      </c>
      <c r="P15" s="39">
        <v>0</v>
      </c>
      <c r="Q15" s="49"/>
      <c r="R15" s="49"/>
    </row>
    <row r="16" spans="1:16" s="53" customFormat="1" ht="12.75">
      <c r="A16" s="43">
        <v>710</v>
      </c>
      <c r="B16" s="42">
        <v>71015</v>
      </c>
      <c r="C16" s="41">
        <v>2110</v>
      </c>
      <c r="D16" s="40">
        <v>293944</v>
      </c>
      <c r="E16" s="40">
        <f>SUM(F16)</f>
        <v>293944</v>
      </c>
      <c r="F16" s="40">
        <f>SUM(G16:H16)</f>
        <v>293944</v>
      </c>
      <c r="G16" s="39">
        <v>258894</v>
      </c>
      <c r="H16" s="39">
        <v>35050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f>SUM(O16+Q16+R16)</f>
        <v>0</v>
      </c>
      <c r="O16" s="39">
        <v>0</v>
      </c>
      <c r="P16" s="39">
        <v>0</v>
      </c>
    </row>
    <row r="17" spans="1:16" s="53" customFormat="1" ht="13.5">
      <c r="A17" s="46">
        <v>750</v>
      </c>
      <c r="B17" s="51"/>
      <c r="C17" s="44"/>
      <c r="D17" s="50">
        <f aca="true" t="shared" si="3" ref="D17:P17">SUM(D18:D18)</f>
        <v>20418</v>
      </c>
      <c r="E17" s="50">
        <f t="shared" si="3"/>
        <v>20418</v>
      </c>
      <c r="F17" s="50">
        <f t="shared" si="3"/>
        <v>20418</v>
      </c>
      <c r="G17" s="50">
        <f t="shared" si="3"/>
        <v>13621</v>
      </c>
      <c r="H17" s="50">
        <f t="shared" si="3"/>
        <v>6797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0">
        <f t="shared" si="3"/>
        <v>0</v>
      </c>
      <c r="P17" s="50">
        <f t="shared" si="3"/>
        <v>0</v>
      </c>
    </row>
    <row r="18" spans="1:16" s="53" customFormat="1" ht="12.75">
      <c r="A18" s="43">
        <v>750</v>
      </c>
      <c r="B18" s="42">
        <v>75045</v>
      </c>
      <c r="C18" s="41">
        <v>2110</v>
      </c>
      <c r="D18" s="40">
        <v>20418</v>
      </c>
      <c r="E18" s="40">
        <f>SUM(F18)</f>
        <v>20418</v>
      </c>
      <c r="F18" s="40">
        <f>SUM(G18:H18)</f>
        <v>20418</v>
      </c>
      <c r="G18" s="39">
        <v>13621</v>
      </c>
      <c r="H18" s="39">
        <v>6797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f>SUM(O18+Q18+R18)</f>
        <v>0</v>
      </c>
      <c r="O18" s="39">
        <v>0</v>
      </c>
      <c r="P18" s="39">
        <v>0</v>
      </c>
    </row>
    <row r="19" spans="1:16" s="53" customFormat="1" ht="13.5">
      <c r="A19" s="46">
        <v>752</v>
      </c>
      <c r="B19" s="51"/>
      <c r="C19" s="44"/>
      <c r="D19" s="50">
        <f>SUM(D20:D20)</f>
        <v>56400</v>
      </c>
      <c r="E19" s="50">
        <f>E20</f>
        <v>56400</v>
      </c>
      <c r="F19" s="50">
        <f aca="true" t="shared" si="4" ref="F19:K19">SUM(F20)</f>
        <v>56400</v>
      </c>
      <c r="G19" s="50">
        <f t="shared" si="4"/>
        <v>0</v>
      </c>
      <c r="H19" s="50">
        <f t="shared" si="4"/>
        <v>56400</v>
      </c>
      <c r="I19" s="50">
        <f t="shared" si="4"/>
        <v>0</v>
      </c>
      <c r="J19" s="50">
        <f t="shared" si="4"/>
        <v>0</v>
      </c>
      <c r="K19" s="50">
        <f t="shared" si="4"/>
        <v>0</v>
      </c>
      <c r="L19" s="50">
        <f>SUM(L20:L20)</f>
        <v>0</v>
      </c>
      <c r="M19" s="50">
        <f>SUM(M20:M20)</f>
        <v>0</v>
      </c>
      <c r="N19" s="50">
        <f>SUM(N20)</f>
        <v>0</v>
      </c>
      <c r="O19" s="50">
        <f>SUM(O20)</f>
        <v>0</v>
      </c>
      <c r="P19" s="50">
        <f>SUM(P20)</f>
        <v>0</v>
      </c>
    </row>
    <row r="20" spans="1:16" s="53" customFormat="1" ht="12.75">
      <c r="A20" s="43">
        <v>752</v>
      </c>
      <c r="B20" s="42">
        <v>75295</v>
      </c>
      <c r="C20" s="41">
        <v>2110</v>
      </c>
      <c r="D20" s="40">
        <v>56400</v>
      </c>
      <c r="E20" s="40">
        <f>SUM(F20)</f>
        <v>56400</v>
      </c>
      <c r="F20" s="40">
        <f>SUM(G20:J20)</f>
        <v>56400</v>
      </c>
      <c r="G20" s="39">
        <v>0</v>
      </c>
      <c r="H20" s="39">
        <v>56400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f>SUM(O20+Q20+R20)</f>
        <v>0</v>
      </c>
      <c r="O20" s="39">
        <v>0</v>
      </c>
      <c r="P20" s="39"/>
    </row>
    <row r="21" spans="1:16" s="52" customFormat="1" ht="14.25" customHeight="1">
      <c r="A21" s="46">
        <v>754</v>
      </c>
      <c r="B21" s="51"/>
      <c r="C21" s="44"/>
      <c r="D21" s="50">
        <f>SUM(D22:D22)</f>
        <v>4302762</v>
      </c>
      <c r="E21" s="50">
        <f>E22</f>
        <v>4302762</v>
      </c>
      <c r="F21" s="50">
        <f aca="true" t="shared" si="5" ref="F21:K21">SUM(F22)</f>
        <v>4302762</v>
      </c>
      <c r="G21" s="50">
        <f t="shared" si="5"/>
        <v>3774275</v>
      </c>
      <c r="H21" s="50">
        <f t="shared" si="5"/>
        <v>339887</v>
      </c>
      <c r="I21" s="50">
        <f t="shared" si="5"/>
        <v>0</v>
      </c>
      <c r="J21" s="50">
        <f t="shared" si="5"/>
        <v>188600</v>
      </c>
      <c r="K21" s="50">
        <f t="shared" si="5"/>
        <v>0</v>
      </c>
      <c r="L21" s="50">
        <f>SUM(L22:L22)</f>
        <v>0</v>
      </c>
      <c r="M21" s="50">
        <f>SUM(M22:M22)</f>
        <v>0</v>
      </c>
      <c r="N21" s="50">
        <f>SUM(N22)</f>
        <v>0</v>
      </c>
      <c r="O21" s="50">
        <f>SUM(O22)</f>
        <v>0</v>
      </c>
      <c r="P21" s="50">
        <f>SUM(P22)</f>
        <v>0</v>
      </c>
    </row>
    <row r="22" spans="1:16" ht="12.75" customHeight="1">
      <c r="A22" s="43">
        <v>754</v>
      </c>
      <c r="B22" s="42">
        <v>75411</v>
      </c>
      <c r="C22" s="41">
        <v>2110</v>
      </c>
      <c r="D22" s="40">
        <v>4302762</v>
      </c>
      <c r="E22" s="40">
        <f>SUM(F22)</f>
        <v>4302762</v>
      </c>
      <c r="F22" s="40">
        <f>SUM(G22:J22)</f>
        <v>4302762</v>
      </c>
      <c r="G22" s="39">
        <v>3774275</v>
      </c>
      <c r="H22" s="39">
        <v>339887</v>
      </c>
      <c r="I22" s="39">
        <v>0</v>
      </c>
      <c r="J22" s="39">
        <v>188600</v>
      </c>
      <c r="K22" s="39">
        <v>0</v>
      </c>
      <c r="L22" s="39">
        <v>0</v>
      </c>
      <c r="M22" s="39">
        <v>0</v>
      </c>
      <c r="N22" s="39">
        <f>SUM(O22+Q22+R22)</f>
        <v>0</v>
      </c>
      <c r="O22" s="39">
        <v>0</v>
      </c>
      <c r="P22" s="39"/>
    </row>
    <row r="23" spans="1:16" ht="12.75" customHeight="1">
      <c r="A23" s="46">
        <v>755</v>
      </c>
      <c r="B23" s="51"/>
      <c r="C23" s="44"/>
      <c r="D23" s="50">
        <f>SUM(D24:D24)</f>
        <v>132000</v>
      </c>
      <c r="E23" s="50">
        <f>E24</f>
        <v>132000</v>
      </c>
      <c r="F23" s="50">
        <f aca="true" t="shared" si="6" ref="F23:K23">SUM(F24)</f>
        <v>132000</v>
      </c>
      <c r="G23" s="50">
        <f t="shared" si="6"/>
        <v>0</v>
      </c>
      <c r="H23" s="50">
        <f t="shared" si="6"/>
        <v>128040</v>
      </c>
      <c r="I23" s="50">
        <f t="shared" si="6"/>
        <v>3960</v>
      </c>
      <c r="J23" s="50">
        <f t="shared" si="6"/>
        <v>0</v>
      </c>
      <c r="K23" s="50">
        <f t="shared" si="6"/>
        <v>0</v>
      </c>
      <c r="L23" s="50">
        <f>SUM(L24:L24)</f>
        <v>0</v>
      </c>
      <c r="M23" s="50">
        <f>SUM(M24:M24)</f>
        <v>0</v>
      </c>
      <c r="N23" s="50">
        <f>SUM(N24)</f>
        <v>0</v>
      </c>
      <c r="O23" s="50">
        <f>SUM(O24)</f>
        <v>0</v>
      </c>
      <c r="P23" s="50">
        <f>SUM(P24)</f>
        <v>0</v>
      </c>
    </row>
    <row r="24" spans="1:16" ht="12.75" customHeight="1">
      <c r="A24" s="43">
        <v>755</v>
      </c>
      <c r="B24" s="42">
        <v>75515</v>
      </c>
      <c r="C24" s="41">
        <v>2110</v>
      </c>
      <c r="D24" s="40">
        <v>132000</v>
      </c>
      <c r="E24" s="40">
        <f>SUM(F24)</f>
        <v>132000</v>
      </c>
      <c r="F24" s="40">
        <f>SUM(G24:J24)</f>
        <v>132000</v>
      </c>
      <c r="G24" s="39">
        <v>0</v>
      </c>
      <c r="H24" s="39">
        <v>128040</v>
      </c>
      <c r="I24" s="39">
        <v>3960</v>
      </c>
      <c r="J24" s="39">
        <v>0</v>
      </c>
      <c r="K24" s="39">
        <v>0</v>
      </c>
      <c r="L24" s="39">
        <v>0</v>
      </c>
      <c r="M24" s="39">
        <v>0</v>
      </c>
      <c r="N24" s="39">
        <f>SUM(O24+Q24+R24)</f>
        <v>0</v>
      </c>
      <c r="O24" s="39">
        <v>0</v>
      </c>
      <c r="P24" s="39"/>
    </row>
    <row r="25" spans="1:16" ht="12.75" customHeight="1">
      <c r="A25" s="46">
        <v>801</v>
      </c>
      <c r="B25" s="128"/>
      <c r="C25" s="44"/>
      <c r="D25" s="37">
        <f>D26</f>
        <v>11144</v>
      </c>
      <c r="E25" s="37">
        <f aca="true" t="shared" si="7" ref="E25:P25">SUM(E26)</f>
        <v>11144</v>
      </c>
      <c r="F25" s="37">
        <f t="shared" si="7"/>
        <v>11144</v>
      </c>
      <c r="G25" s="37">
        <f t="shared" si="7"/>
        <v>0</v>
      </c>
      <c r="H25" s="37">
        <f t="shared" si="7"/>
        <v>11144</v>
      </c>
      <c r="I25" s="37">
        <f t="shared" si="7"/>
        <v>0</v>
      </c>
      <c r="J25" s="37">
        <f t="shared" si="7"/>
        <v>0</v>
      </c>
      <c r="K25" s="37">
        <f t="shared" si="7"/>
        <v>0</v>
      </c>
      <c r="L25" s="37">
        <f t="shared" si="7"/>
        <v>0</v>
      </c>
      <c r="M25" s="37">
        <f t="shared" si="7"/>
        <v>0</v>
      </c>
      <c r="N25" s="37">
        <f t="shared" si="7"/>
        <v>0</v>
      </c>
      <c r="O25" s="37">
        <f t="shared" si="7"/>
        <v>0</v>
      </c>
      <c r="P25" s="37">
        <f t="shared" si="7"/>
        <v>0</v>
      </c>
    </row>
    <row r="26" spans="1:16" ht="12.75" customHeight="1">
      <c r="A26" s="43">
        <v>801</v>
      </c>
      <c r="B26" s="42">
        <v>80153</v>
      </c>
      <c r="C26" s="41">
        <v>2110</v>
      </c>
      <c r="D26" s="39">
        <v>11144</v>
      </c>
      <c r="E26" s="40">
        <f>SUM(H26)</f>
        <v>11144</v>
      </c>
      <c r="F26" s="40">
        <f>SUM(H26)</f>
        <v>11144</v>
      </c>
      <c r="G26" s="39">
        <v>0</v>
      </c>
      <c r="H26" s="39">
        <v>11144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f>SUM(O26+Q26+R26)</f>
        <v>0</v>
      </c>
      <c r="O26" s="39">
        <v>0</v>
      </c>
      <c r="P26" s="39">
        <v>0</v>
      </c>
    </row>
    <row r="27" spans="1:16" ht="13.5">
      <c r="A27" s="46">
        <v>851</v>
      </c>
      <c r="B27" s="128"/>
      <c r="C27" s="44"/>
      <c r="D27" s="37">
        <f>D28</f>
        <v>2039947</v>
      </c>
      <c r="E27" s="37">
        <f aca="true" t="shared" si="8" ref="E27:P27">SUM(E28)</f>
        <v>2039947</v>
      </c>
      <c r="F27" s="37">
        <f t="shared" si="8"/>
        <v>2039947</v>
      </c>
      <c r="G27" s="37">
        <f t="shared" si="8"/>
        <v>0</v>
      </c>
      <c r="H27" s="37">
        <f t="shared" si="8"/>
        <v>2039947</v>
      </c>
      <c r="I27" s="37">
        <f t="shared" si="8"/>
        <v>0</v>
      </c>
      <c r="J27" s="37">
        <f t="shared" si="8"/>
        <v>0</v>
      </c>
      <c r="K27" s="37">
        <f t="shared" si="8"/>
        <v>0</v>
      </c>
      <c r="L27" s="37">
        <f t="shared" si="8"/>
        <v>0</v>
      </c>
      <c r="M27" s="37">
        <f t="shared" si="8"/>
        <v>0</v>
      </c>
      <c r="N27" s="37">
        <f t="shared" si="8"/>
        <v>0</v>
      </c>
      <c r="O27" s="37">
        <f t="shared" si="8"/>
        <v>0</v>
      </c>
      <c r="P27" s="37">
        <f t="shared" si="8"/>
        <v>0</v>
      </c>
    </row>
    <row r="28" spans="1:17" ht="12.75">
      <c r="A28" s="43">
        <v>851</v>
      </c>
      <c r="B28" s="42">
        <v>85156</v>
      </c>
      <c r="C28" s="41">
        <v>2110</v>
      </c>
      <c r="D28" s="39">
        <v>2039947</v>
      </c>
      <c r="E28" s="40">
        <f>SUM(H28)</f>
        <v>2039947</v>
      </c>
      <c r="F28" s="40">
        <f>SUM(H28)</f>
        <v>2039947</v>
      </c>
      <c r="G28" s="39">
        <v>0</v>
      </c>
      <c r="H28" s="39">
        <v>2039947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f>SUM(O28+Q28+R28)</f>
        <v>0</v>
      </c>
      <c r="O28" s="39">
        <v>0</v>
      </c>
      <c r="P28" s="39">
        <v>0</v>
      </c>
      <c r="Q28" s="49"/>
    </row>
    <row r="29" spans="1:16" ht="13.5">
      <c r="A29" s="46">
        <v>853</v>
      </c>
      <c r="B29" s="128"/>
      <c r="C29" s="44"/>
      <c r="D29" s="38">
        <f>SUM(D30)</f>
        <v>468972.9</v>
      </c>
      <c r="E29" s="38">
        <f>E30</f>
        <v>468972.9</v>
      </c>
      <c r="F29" s="38">
        <f>F30</f>
        <v>468972.9</v>
      </c>
      <c r="G29" s="38">
        <f>G30</f>
        <v>398000</v>
      </c>
      <c r="H29" s="38">
        <f>H30</f>
        <v>70972.9</v>
      </c>
      <c r="I29" s="38">
        <f aca="true" t="shared" si="9" ref="I29:P29">SUM(I30)</f>
        <v>0</v>
      </c>
      <c r="J29" s="38">
        <f t="shared" si="9"/>
        <v>0</v>
      </c>
      <c r="K29" s="38">
        <f t="shared" si="9"/>
        <v>0</v>
      </c>
      <c r="L29" s="37">
        <f t="shared" si="9"/>
        <v>0</v>
      </c>
      <c r="M29" s="37">
        <f t="shared" si="9"/>
        <v>0</v>
      </c>
      <c r="N29" s="37">
        <f t="shared" si="9"/>
        <v>0</v>
      </c>
      <c r="O29" s="37">
        <f t="shared" si="9"/>
        <v>0</v>
      </c>
      <c r="P29" s="37">
        <f t="shared" si="9"/>
        <v>0</v>
      </c>
    </row>
    <row r="30" spans="1:16" ht="12.75">
      <c r="A30" s="43">
        <v>853</v>
      </c>
      <c r="B30" s="42">
        <v>85321</v>
      </c>
      <c r="C30" s="41">
        <v>2110</v>
      </c>
      <c r="D30" s="47">
        <v>468972.9</v>
      </c>
      <c r="E30" s="48">
        <f>SUM(H30+G30+E39)</f>
        <v>468972.9</v>
      </c>
      <c r="F30" s="47">
        <f>SUM(G30:K30)</f>
        <v>468972.9</v>
      </c>
      <c r="G30" s="47">
        <v>398000</v>
      </c>
      <c r="H30" s="47">
        <v>70972.9</v>
      </c>
      <c r="I30" s="47">
        <v>0</v>
      </c>
      <c r="J30" s="47">
        <v>0</v>
      </c>
      <c r="K30" s="47">
        <v>0</v>
      </c>
      <c r="L30" s="39">
        <v>0</v>
      </c>
      <c r="M30" s="39">
        <f>SUM(N30+P30+Q30)</f>
        <v>0</v>
      </c>
      <c r="N30" s="39">
        <v>0</v>
      </c>
      <c r="O30" s="39">
        <v>0</v>
      </c>
      <c r="P30" s="39">
        <v>0</v>
      </c>
    </row>
    <row r="31" spans="1:16" ht="13.5">
      <c r="A31" s="46">
        <v>855</v>
      </c>
      <c r="B31" s="128"/>
      <c r="C31" s="44"/>
      <c r="D31" s="37">
        <f aca="true" t="shared" si="10" ref="D31:P31">SUM(D32:D34)</f>
        <v>508252</v>
      </c>
      <c r="E31" s="37">
        <f t="shared" si="10"/>
        <v>508252</v>
      </c>
      <c r="F31" s="37">
        <f t="shared" si="10"/>
        <v>508252</v>
      </c>
      <c r="G31" s="37">
        <f t="shared" si="10"/>
        <v>5350</v>
      </c>
      <c r="H31" s="37">
        <f t="shared" si="10"/>
        <v>528</v>
      </c>
      <c r="I31" s="37">
        <f t="shared" si="10"/>
        <v>0</v>
      </c>
      <c r="J31" s="37">
        <f t="shared" si="10"/>
        <v>502374</v>
      </c>
      <c r="K31" s="37">
        <f t="shared" si="10"/>
        <v>0</v>
      </c>
      <c r="L31" s="37">
        <f t="shared" si="10"/>
        <v>0</v>
      </c>
      <c r="M31" s="37">
        <f t="shared" si="10"/>
        <v>0</v>
      </c>
      <c r="N31" s="37">
        <f t="shared" si="10"/>
        <v>0</v>
      </c>
      <c r="O31" s="37">
        <f t="shared" si="10"/>
        <v>0</v>
      </c>
      <c r="P31" s="37">
        <f t="shared" si="10"/>
        <v>0</v>
      </c>
    </row>
    <row r="32" spans="1:16" ht="12.75">
      <c r="A32" s="43">
        <v>855</v>
      </c>
      <c r="B32" s="42">
        <v>85504</v>
      </c>
      <c r="C32" s="41">
        <v>2110</v>
      </c>
      <c r="D32" s="39">
        <v>37820</v>
      </c>
      <c r="E32" s="40">
        <f>SUM(H32+G32+J32)</f>
        <v>37820</v>
      </c>
      <c r="F32" s="39">
        <f>SUM(G32:K32)</f>
        <v>37820</v>
      </c>
      <c r="G32" s="39">
        <v>1220</v>
      </c>
      <c r="H32" s="39">
        <v>0</v>
      </c>
      <c r="I32" s="39">
        <v>0</v>
      </c>
      <c r="J32" s="39">
        <v>36600</v>
      </c>
      <c r="K32" s="39">
        <v>0</v>
      </c>
      <c r="L32" s="39">
        <v>0</v>
      </c>
      <c r="M32" s="39">
        <f>SUM(N32+P32+Q32)</f>
        <v>0</v>
      </c>
      <c r="N32" s="39">
        <v>0</v>
      </c>
      <c r="O32" s="39">
        <v>0</v>
      </c>
      <c r="P32" s="39">
        <v>0</v>
      </c>
    </row>
    <row r="33" spans="1:16" ht="12.75">
      <c r="A33" s="43">
        <v>855</v>
      </c>
      <c r="B33" s="42">
        <v>85508</v>
      </c>
      <c r="C33" s="41">
        <v>2160</v>
      </c>
      <c r="D33" s="39">
        <v>255302</v>
      </c>
      <c r="E33" s="40">
        <f>SUM(H33+G33+J33)</f>
        <v>255302</v>
      </c>
      <c r="F33" s="39">
        <f>SUM(G33:K33)</f>
        <v>255302</v>
      </c>
      <c r="G33" s="39">
        <v>2000</v>
      </c>
      <c r="H33" s="39">
        <v>528</v>
      </c>
      <c r="I33" s="39">
        <v>0</v>
      </c>
      <c r="J33" s="39">
        <v>252774</v>
      </c>
      <c r="K33" s="39">
        <v>0</v>
      </c>
      <c r="L33" s="39">
        <v>0</v>
      </c>
      <c r="M33" s="39">
        <f>SUM(N33+P33+Q33)</f>
        <v>0</v>
      </c>
      <c r="N33" s="39">
        <v>0</v>
      </c>
      <c r="O33" s="39">
        <v>0</v>
      </c>
      <c r="P33" s="39">
        <v>0</v>
      </c>
    </row>
    <row r="34" spans="1:16" ht="12.75">
      <c r="A34" s="43">
        <v>855</v>
      </c>
      <c r="B34" s="42">
        <v>85595</v>
      </c>
      <c r="C34" s="41">
        <v>2110</v>
      </c>
      <c r="D34" s="39">
        <v>215130</v>
      </c>
      <c r="E34" s="40">
        <f>SUM(H34+G34+J34)</f>
        <v>215130</v>
      </c>
      <c r="F34" s="39">
        <f>SUM(G34:K34)</f>
        <v>215130</v>
      </c>
      <c r="G34" s="39">
        <v>2130</v>
      </c>
      <c r="H34" s="39">
        <v>0</v>
      </c>
      <c r="I34" s="39">
        <v>0</v>
      </c>
      <c r="J34" s="39">
        <v>213000</v>
      </c>
      <c r="K34" s="39">
        <v>0</v>
      </c>
      <c r="L34" s="39">
        <v>0</v>
      </c>
      <c r="M34" s="39">
        <f>SUM(N34+P34+Q34)</f>
        <v>0</v>
      </c>
      <c r="N34" s="39">
        <v>0</v>
      </c>
      <c r="O34" s="39">
        <v>0</v>
      </c>
      <c r="P34" s="39">
        <v>0</v>
      </c>
    </row>
    <row r="35" spans="1:16" ht="14.25">
      <c r="A35" s="253" t="s">
        <v>30</v>
      </c>
      <c r="B35" s="253"/>
      <c r="C35" s="253"/>
      <c r="D35" s="38">
        <f aca="true" t="shared" si="11" ref="D35:P35">SUM(D8+D10+D12+D14+D17+D19+D21+D23+D25+D27+D29+D31)</f>
        <v>8102663.9</v>
      </c>
      <c r="E35" s="38">
        <f t="shared" si="11"/>
        <v>8102663.9</v>
      </c>
      <c r="F35" s="38">
        <f t="shared" si="11"/>
        <v>8102663.9</v>
      </c>
      <c r="G35" s="38">
        <f t="shared" si="11"/>
        <v>4688946</v>
      </c>
      <c r="H35" s="38">
        <f t="shared" si="11"/>
        <v>2718783.9</v>
      </c>
      <c r="I35" s="38">
        <f t="shared" si="11"/>
        <v>3960</v>
      </c>
      <c r="J35" s="38">
        <f t="shared" si="11"/>
        <v>690974</v>
      </c>
      <c r="K35" s="38">
        <f t="shared" si="11"/>
        <v>0</v>
      </c>
      <c r="L35" s="37">
        <f t="shared" si="11"/>
        <v>0</v>
      </c>
      <c r="M35" s="37">
        <f t="shared" si="11"/>
        <v>0</v>
      </c>
      <c r="N35" s="37">
        <f t="shared" si="11"/>
        <v>0</v>
      </c>
      <c r="O35" s="37">
        <f t="shared" si="11"/>
        <v>0</v>
      </c>
      <c r="P35" s="37">
        <f t="shared" si="11"/>
        <v>0</v>
      </c>
    </row>
    <row r="36" spans="1:16" ht="7.5" customHeight="1">
      <c r="A36" s="35"/>
      <c r="B36" s="35"/>
      <c r="C36" s="35"/>
      <c r="D36" s="35"/>
      <c r="E36" s="36"/>
      <c r="F36" s="35"/>
      <c r="G36" s="35"/>
      <c r="H36" s="35"/>
      <c r="I36" s="35"/>
      <c r="J36" s="35"/>
      <c r="K36" s="34"/>
      <c r="L36" s="34"/>
      <c r="M36" s="34"/>
      <c r="N36" s="34"/>
      <c r="O36" s="34"/>
      <c r="P36" s="34"/>
    </row>
    <row r="37" spans="1:16" ht="7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4"/>
      <c r="L37" s="34"/>
      <c r="M37" s="34"/>
      <c r="N37" s="34"/>
      <c r="O37" s="34"/>
      <c r="P37" s="34"/>
    </row>
    <row r="38" spans="1:16" ht="9.75" customHeight="1">
      <c r="A38" s="32"/>
      <c r="B38" s="32"/>
      <c r="C38" s="32"/>
      <c r="D38" s="32"/>
      <c r="E38" s="32"/>
      <c r="F38" s="32"/>
      <c r="G38" s="33"/>
      <c r="H38" s="33"/>
      <c r="I38" s="32"/>
      <c r="J38" s="32"/>
      <c r="K38" s="31"/>
      <c r="L38" s="31"/>
      <c r="M38" s="31"/>
      <c r="N38" s="31"/>
      <c r="O38" s="31"/>
      <c r="P38" s="31"/>
    </row>
    <row r="39" spans="1:16" ht="7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29"/>
      <c r="L39" s="29"/>
      <c r="M39" s="29"/>
      <c r="N39" s="29"/>
      <c r="O39" s="29"/>
      <c r="P39" s="29"/>
    </row>
    <row r="40" ht="7.5" customHeight="1"/>
    <row r="45" spans="1:10" ht="12.75">
      <c r="A45" s="27"/>
      <c r="B45" s="27"/>
      <c r="C45" s="27"/>
      <c r="D45" s="27"/>
      <c r="E45" s="27"/>
      <c r="F45" s="27"/>
      <c r="G45" s="27"/>
      <c r="H45" s="27"/>
      <c r="I45" s="27"/>
      <c r="J45" s="28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&amp;R&amp;"Times New Roman,Normalny"Załącznik nr &amp;A
do uchwały Rady Powiatu w Opatowie Nr XIV.61.2019
z dnia 20 września 2019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29"/>
  <sheetViews>
    <sheetView view="pageLayout" zoomScale="78" zoomScalePageLayoutView="78" workbookViewId="0" topLeftCell="A1">
      <selection activeCell="T9" sqref="T9"/>
    </sheetView>
  </sheetViews>
  <sheetFormatPr defaultColWidth="9.33203125" defaultRowHeight="12.75"/>
  <cols>
    <col min="1" max="1" width="32.16015625" style="107" customWidth="1"/>
    <col min="2" max="2" width="4.66015625" style="107" customWidth="1"/>
    <col min="3" max="3" width="6.83203125" style="107" customWidth="1"/>
    <col min="4" max="4" width="9.16015625" style="107" customWidth="1"/>
    <col min="5" max="5" width="13.33203125" style="107" customWidth="1"/>
    <col min="6" max="6" width="14.5" style="107" customWidth="1"/>
    <col min="7" max="7" width="13.66015625" style="107" customWidth="1"/>
    <col min="8" max="8" width="11.16015625" style="107" customWidth="1"/>
    <col min="9" max="9" width="13.16015625" style="107" customWidth="1"/>
    <col min="10" max="10" width="12.5" style="107" customWidth="1"/>
    <col min="11" max="12" width="9.83203125" style="107" customWidth="1"/>
    <col min="13" max="13" width="7.5" style="107" customWidth="1"/>
    <col min="14" max="14" width="9" style="107" customWidth="1"/>
    <col min="15" max="15" width="13.83203125" style="107" customWidth="1"/>
    <col min="16" max="16" width="14.33203125" style="106" customWidth="1"/>
    <col min="17" max="17" width="12.5" style="106" customWidth="1"/>
    <col min="18" max="18" width="8.83203125" style="106" customWidth="1"/>
    <col min="19" max="19" width="11.5" style="106" customWidth="1"/>
    <col min="20" max="20" width="9.33203125" style="106" customWidth="1"/>
    <col min="21" max="21" width="10.83203125" style="106" bestFit="1" customWidth="1"/>
    <col min="22" max="16384" width="9.33203125" style="106" customWidth="1"/>
  </cols>
  <sheetData>
    <row r="1" spans="1:19" ht="18.75" customHeight="1">
      <c r="A1" s="254" t="s">
        <v>315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8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</row>
    <row r="3" spans="1:19" ht="12.75">
      <c r="A3" s="67"/>
      <c r="B3" s="67"/>
      <c r="C3" s="67"/>
      <c r="D3" s="67"/>
      <c r="E3" s="67"/>
      <c r="F3" s="67"/>
      <c r="G3" s="67"/>
      <c r="H3" s="66"/>
      <c r="I3" s="66"/>
      <c r="J3" s="66"/>
      <c r="K3" s="66"/>
      <c r="L3" s="66"/>
      <c r="M3" s="66"/>
      <c r="N3" s="66"/>
      <c r="O3" s="66"/>
      <c r="P3" s="65"/>
      <c r="Q3" s="65"/>
      <c r="R3" s="65"/>
      <c r="S3" s="64" t="s">
        <v>198</v>
      </c>
    </row>
    <row r="4" spans="1:19" s="122" customFormat="1" ht="11.25">
      <c r="A4" s="255" t="s">
        <v>314</v>
      </c>
      <c r="B4" s="258" t="s">
        <v>1</v>
      </c>
      <c r="C4" s="258" t="s">
        <v>2</v>
      </c>
      <c r="D4" s="255" t="s">
        <v>3</v>
      </c>
      <c r="E4" s="255" t="s">
        <v>313</v>
      </c>
      <c r="F4" s="255" t="s">
        <v>312</v>
      </c>
      <c r="G4" s="269" t="s">
        <v>25</v>
      </c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1"/>
    </row>
    <row r="5" spans="1:19" s="122" customFormat="1" ht="11.25">
      <c r="A5" s="256"/>
      <c r="B5" s="259"/>
      <c r="C5" s="259"/>
      <c r="D5" s="256"/>
      <c r="E5" s="256"/>
      <c r="F5" s="256"/>
      <c r="G5" s="255" t="s">
        <v>102</v>
      </c>
      <c r="H5" s="275" t="s">
        <v>25</v>
      </c>
      <c r="I5" s="275"/>
      <c r="J5" s="275"/>
      <c r="K5" s="275"/>
      <c r="L5" s="275"/>
      <c r="M5" s="275"/>
      <c r="N5" s="275"/>
      <c r="O5" s="255" t="s">
        <v>195</v>
      </c>
      <c r="P5" s="272" t="s">
        <v>25</v>
      </c>
      <c r="Q5" s="273"/>
      <c r="R5" s="273"/>
      <c r="S5" s="274"/>
    </row>
    <row r="6" spans="1:19" s="122" customFormat="1" ht="11.25">
      <c r="A6" s="256"/>
      <c r="B6" s="259"/>
      <c r="C6" s="259"/>
      <c r="D6" s="256"/>
      <c r="E6" s="256"/>
      <c r="F6" s="256"/>
      <c r="G6" s="256"/>
      <c r="H6" s="269" t="s">
        <v>194</v>
      </c>
      <c r="I6" s="271"/>
      <c r="J6" s="255" t="s">
        <v>193</v>
      </c>
      <c r="K6" s="255" t="s">
        <v>192</v>
      </c>
      <c r="L6" s="255" t="s">
        <v>191</v>
      </c>
      <c r="M6" s="255" t="s">
        <v>311</v>
      </c>
      <c r="N6" s="255" t="s">
        <v>310</v>
      </c>
      <c r="O6" s="256"/>
      <c r="P6" s="269" t="s">
        <v>27</v>
      </c>
      <c r="Q6" s="124" t="s">
        <v>26</v>
      </c>
      <c r="R6" s="275" t="s">
        <v>106</v>
      </c>
      <c r="S6" s="275" t="s">
        <v>309</v>
      </c>
    </row>
    <row r="7" spans="1:19" s="122" customFormat="1" ht="94.5">
      <c r="A7" s="257"/>
      <c r="B7" s="260"/>
      <c r="C7" s="260"/>
      <c r="D7" s="257"/>
      <c r="E7" s="257"/>
      <c r="F7" s="257"/>
      <c r="G7" s="257"/>
      <c r="H7" s="62" t="s">
        <v>20</v>
      </c>
      <c r="I7" s="62" t="s">
        <v>189</v>
      </c>
      <c r="J7" s="257"/>
      <c r="K7" s="257"/>
      <c r="L7" s="257"/>
      <c r="M7" s="257"/>
      <c r="N7" s="257"/>
      <c r="O7" s="257"/>
      <c r="P7" s="275"/>
      <c r="Q7" s="123" t="s">
        <v>22</v>
      </c>
      <c r="R7" s="275"/>
      <c r="S7" s="275"/>
    </row>
    <row r="8" spans="1:19" ht="12" customHeight="1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  <c r="Q8" s="121">
        <v>17</v>
      </c>
      <c r="R8" s="121">
        <v>18</v>
      </c>
      <c r="S8" s="121">
        <v>19</v>
      </c>
    </row>
    <row r="9" spans="1:21" ht="48.75" customHeight="1">
      <c r="A9" s="276" t="s">
        <v>308</v>
      </c>
      <c r="B9" s="276"/>
      <c r="C9" s="276"/>
      <c r="D9" s="114"/>
      <c r="E9" s="110">
        <f aca="true" t="shared" si="0" ref="E9:S9">SUM(E10:E17)</f>
        <v>4657047</v>
      </c>
      <c r="F9" s="110">
        <f t="shared" si="0"/>
        <v>638826</v>
      </c>
      <c r="G9" s="110">
        <f t="shared" si="0"/>
        <v>638826</v>
      </c>
      <c r="H9" s="110">
        <f t="shared" si="0"/>
        <v>8400</v>
      </c>
      <c r="I9" s="110">
        <f t="shared" si="0"/>
        <v>0</v>
      </c>
      <c r="J9" s="110">
        <f t="shared" si="0"/>
        <v>630426</v>
      </c>
      <c r="K9" s="110">
        <f t="shared" si="0"/>
        <v>0</v>
      </c>
      <c r="L9" s="110">
        <f t="shared" si="0"/>
        <v>0</v>
      </c>
      <c r="M9" s="110">
        <f t="shared" si="0"/>
        <v>0</v>
      </c>
      <c r="N9" s="110">
        <f t="shared" si="0"/>
        <v>0</v>
      </c>
      <c r="O9" s="110">
        <f t="shared" si="0"/>
        <v>0</v>
      </c>
      <c r="P9" s="110">
        <f t="shared" si="0"/>
        <v>0</v>
      </c>
      <c r="Q9" s="110">
        <f t="shared" si="0"/>
        <v>0</v>
      </c>
      <c r="R9" s="110">
        <f t="shared" si="0"/>
        <v>0</v>
      </c>
      <c r="S9" s="110">
        <f t="shared" si="0"/>
        <v>0</v>
      </c>
      <c r="U9" s="120"/>
    </row>
    <row r="10" spans="1:19" s="119" customFormat="1" ht="20.25" customHeight="1">
      <c r="A10" s="118" t="s">
        <v>307</v>
      </c>
      <c r="B10" s="117">
        <v>853</v>
      </c>
      <c r="C10" s="117">
        <v>85321</v>
      </c>
      <c r="D10" s="116">
        <v>2320</v>
      </c>
      <c r="E10" s="112">
        <v>8400</v>
      </c>
      <c r="F10" s="115">
        <f aca="true" t="shared" si="1" ref="F10:F17">G10</f>
        <v>8400</v>
      </c>
      <c r="G10" s="115">
        <f aca="true" t="shared" si="2" ref="G10:G17">H10+I10+J10+K10+L10+M10+N10</f>
        <v>8400</v>
      </c>
      <c r="H10" s="115">
        <v>8400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</row>
    <row r="11" spans="1:19" s="119" customFormat="1" ht="20.25" customHeight="1">
      <c r="A11" s="118" t="s">
        <v>305</v>
      </c>
      <c r="B11" s="117">
        <v>853</v>
      </c>
      <c r="C11" s="117">
        <v>85311</v>
      </c>
      <c r="D11" s="116" t="s">
        <v>306</v>
      </c>
      <c r="E11" s="115">
        <v>114689</v>
      </c>
      <c r="F11" s="115">
        <f t="shared" si="1"/>
        <v>17797</v>
      </c>
      <c r="G11" s="115">
        <f t="shared" si="2"/>
        <v>17797</v>
      </c>
      <c r="H11" s="115">
        <v>0</v>
      </c>
      <c r="I11" s="115">
        <v>0</v>
      </c>
      <c r="J11" s="115">
        <v>17797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</row>
    <row r="12" spans="1:19" ht="21.75" customHeight="1">
      <c r="A12" s="118" t="s">
        <v>305</v>
      </c>
      <c r="B12" s="117">
        <v>853</v>
      </c>
      <c r="C12" s="117">
        <v>85311</v>
      </c>
      <c r="D12" s="116">
        <v>2580</v>
      </c>
      <c r="E12" s="115">
        <v>0</v>
      </c>
      <c r="F12" s="115">
        <f t="shared" si="1"/>
        <v>498296</v>
      </c>
      <c r="G12" s="115">
        <f t="shared" si="2"/>
        <v>498296</v>
      </c>
      <c r="H12" s="115">
        <v>0</v>
      </c>
      <c r="I12" s="115">
        <v>0</v>
      </c>
      <c r="J12" s="115">
        <v>498296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</row>
    <row r="13" spans="1:19" ht="21.75" customHeight="1">
      <c r="A13" s="118" t="s">
        <v>304</v>
      </c>
      <c r="B13" s="117">
        <v>855</v>
      </c>
      <c r="C13" s="117">
        <v>85508</v>
      </c>
      <c r="D13" s="116" t="s">
        <v>303</v>
      </c>
      <c r="E13" s="112">
        <v>126146</v>
      </c>
      <c r="F13" s="115">
        <f t="shared" si="1"/>
        <v>0</v>
      </c>
      <c r="G13" s="115">
        <f t="shared" si="2"/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</row>
    <row r="14" spans="1:19" ht="21.75" customHeight="1">
      <c r="A14" s="118" t="s">
        <v>304</v>
      </c>
      <c r="B14" s="117">
        <v>855</v>
      </c>
      <c r="C14" s="117">
        <v>85508</v>
      </c>
      <c r="D14" s="116">
        <v>2320</v>
      </c>
      <c r="E14" s="112">
        <v>63120</v>
      </c>
      <c r="F14" s="115">
        <f t="shared" si="1"/>
        <v>94333</v>
      </c>
      <c r="G14" s="115">
        <f t="shared" si="2"/>
        <v>94333</v>
      </c>
      <c r="H14" s="115">
        <v>0</v>
      </c>
      <c r="I14" s="115">
        <v>0</v>
      </c>
      <c r="J14" s="115">
        <v>94333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</row>
    <row r="15" spans="1:19" ht="21.75" customHeight="1">
      <c r="A15" s="118" t="s">
        <v>302</v>
      </c>
      <c r="B15" s="117">
        <v>855</v>
      </c>
      <c r="C15" s="117">
        <v>85510</v>
      </c>
      <c r="D15" s="116" t="s">
        <v>303</v>
      </c>
      <c r="E15" s="112">
        <v>294225</v>
      </c>
      <c r="F15" s="115">
        <f t="shared" si="1"/>
        <v>0</v>
      </c>
      <c r="G15" s="115">
        <f t="shared" si="2"/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</row>
    <row r="16" spans="1:19" ht="21.75" customHeight="1">
      <c r="A16" s="118" t="s">
        <v>302</v>
      </c>
      <c r="B16" s="117">
        <v>855</v>
      </c>
      <c r="C16" s="117">
        <v>85510</v>
      </c>
      <c r="D16" s="116">
        <v>2320</v>
      </c>
      <c r="E16" s="112">
        <v>4050467</v>
      </c>
      <c r="F16" s="115">
        <f t="shared" si="1"/>
        <v>0</v>
      </c>
      <c r="G16" s="115">
        <f t="shared" si="2"/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</row>
    <row r="17" spans="1:19" ht="27.75" customHeight="1">
      <c r="A17" s="118" t="s">
        <v>301</v>
      </c>
      <c r="B17" s="117">
        <v>921</v>
      </c>
      <c r="C17" s="117">
        <v>92116</v>
      </c>
      <c r="D17" s="116">
        <v>2310</v>
      </c>
      <c r="E17" s="115">
        <v>0</v>
      </c>
      <c r="F17" s="115">
        <f t="shared" si="1"/>
        <v>20000</v>
      </c>
      <c r="G17" s="115">
        <f t="shared" si="2"/>
        <v>20000</v>
      </c>
      <c r="H17" s="115">
        <v>0</v>
      </c>
      <c r="I17" s="115">
        <v>0</v>
      </c>
      <c r="J17" s="115">
        <v>20000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</row>
    <row r="18" spans="1:19" ht="45.75" customHeight="1">
      <c r="A18" s="276" t="s">
        <v>300</v>
      </c>
      <c r="B18" s="276"/>
      <c r="C18" s="276"/>
      <c r="D18" s="114"/>
      <c r="E18" s="110">
        <f aca="true" t="shared" si="3" ref="E18:S18">SUM(E19:E24)</f>
        <v>588836</v>
      </c>
      <c r="F18" s="110">
        <f t="shared" si="3"/>
        <v>2173742</v>
      </c>
      <c r="G18" s="110">
        <f t="shared" si="3"/>
        <v>1716004</v>
      </c>
      <c r="H18" s="110">
        <f t="shared" si="3"/>
        <v>0</v>
      </c>
      <c r="I18" s="110">
        <f t="shared" si="3"/>
        <v>1716004</v>
      </c>
      <c r="J18" s="110">
        <f t="shared" si="3"/>
        <v>0</v>
      </c>
      <c r="K18" s="110">
        <f t="shared" si="3"/>
        <v>0</v>
      </c>
      <c r="L18" s="110">
        <f t="shared" si="3"/>
        <v>0</v>
      </c>
      <c r="M18" s="110">
        <f t="shared" si="3"/>
        <v>0</v>
      </c>
      <c r="N18" s="110">
        <f t="shared" si="3"/>
        <v>0</v>
      </c>
      <c r="O18" s="110">
        <f t="shared" si="3"/>
        <v>457738</v>
      </c>
      <c r="P18" s="110">
        <f t="shared" si="3"/>
        <v>457738</v>
      </c>
      <c r="Q18" s="110">
        <f t="shared" si="3"/>
        <v>0</v>
      </c>
      <c r="R18" s="110">
        <f t="shared" si="3"/>
        <v>0</v>
      </c>
      <c r="S18" s="110">
        <f t="shared" si="3"/>
        <v>0</v>
      </c>
    </row>
    <row r="19" spans="1:19" ht="69.75" customHeight="1">
      <c r="A19" s="104" t="s">
        <v>299</v>
      </c>
      <c r="B19" s="113">
        <v>700</v>
      </c>
      <c r="C19" s="113">
        <v>70095</v>
      </c>
      <c r="D19" s="56" t="s">
        <v>294</v>
      </c>
      <c r="E19" s="112">
        <v>0</v>
      </c>
      <c r="F19" s="112">
        <f>O19</f>
        <v>100000</v>
      </c>
      <c r="G19" s="112">
        <f aca="true" t="shared" si="4" ref="G19:G24">H19+I19+J19+K19+L19+M19+N19</f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100000</v>
      </c>
      <c r="P19" s="112">
        <v>100000</v>
      </c>
      <c r="Q19" s="112">
        <v>0</v>
      </c>
      <c r="R19" s="112">
        <v>0</v>
      </c>
      <c r="S19" s="112">
        <v>0</v>
      </c>
    </row>
    <row r="20" spans="1:19" ht="52.5" customHeight="1">
      <c r="A20" s="104" t="s">
        <v>298</v>
      </c>
      <c r="B20" s="113">
        <v>600</v>
      </c>
      <c r="C20" s="113">
        <v>60014</v>
      </c>
      <c r="D20" s="56" t="s">
        <v>295</v>
      </c>
      <c r="E20" s="112">
        <v>150880</v>
      </c>
      <c r="F20" s="112">
        <f>G20</f>
        <v>603519</v>
      </c>
      <c r="G20" s="112">
        <f t="shared" si="4"/>
        <v>603519</v>
      </c>
      <c r="H20" s="112">
        <v>0</v>
      </c>
      <c r="I20" s="112">
        <v>603519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</row>
    <row r="21" spans="1:19" ht="50.25" customHeight="1">
      <c r="A21" s="104" t="s">
        <v>297</v>
      </c>
      <c r="B21" s="113">
        <v>600</v>
      </c>
      <c r="C21" s="113">
        <v>60014</v>
      </c>
      <c r="D21" s="56" t="s">
        <v>295</v>
      </c>
      <c r="E21" s="112">
        <v>271045</v>
      </c>
      <c r="F21" s="112">
        <f>G21</f>
        <v>1084179</v>
      </c>
      <c r="G21" s="112">
        <f t="shared" si="4"/>
        <v>1084179</v>
      </c>
      <c r="H21" s="112">
        <v>0</v>
      </c>
      <c r="I21" s="112">
        <v>1084179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</row>
    <row r="22" spans="1:19" ht="43.5" customHeight="1">
      <c r="A22" s="104" t="s">
        <v>296</v>
      </c>
      <c r="B22" s="113">
        <v>600</v>
      </c>
      <c r="C22" s="113">
        <v>60014</v>
      </c>
      <c r="D22" s="56" t="s">
        <v>295</v>
      </c>
      <c r="E22" s="112">
        <v>7076</v>
      </c>
      <c r="F22" s="112">
        <f>G22</f>
        <v>28306</v>
      </c>
      <c r="G22" s="112">
        <f t="shared" si="4"/>
        <v>28306</v>
      </c>
      <c r="H22" s="112">
        <v>0</v>
      </c>
      <c r="I22" s="112">
        <v>28306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</row>
    <row r="23" spans="1:19" ht="72" customHeight="1">
      <c r="A23" s="125" t="s">
        <v>139</v>
      </c>
      <c r="B23" s="113">
        <v>600</v>
      </c>
      <c r="C23" s="113">
        <v>60014</v>
      </c>
      <c r="D23" s="56" t="s">
        <v>294</v>
      </c>
      <c r="E23" s="112">
        <v>34835</v>
      </c>
      <c r="F23" s="112">
        <f>O23</f>
        <v>127738</v>
      </c>
      <c r="G23" s="112">
        <f t="shared" si="4"/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127738</v>
      </c>
      <c r="P23" s="112">
        <v>127738</v>
      </c>
      <c r="Q23" s="112">
        <v>0</v>
      </c>
      <c r="R23" s="112">
        <v>0</v>
      </c>
      <c r="S23" s="112">
        <v>0</v>
      </c>
    </row>
    <row r="24" spans="1:19" ht="39" customHeight="1">
      <c r="A24" s="104" t="s">
        <v>316</v>
      </c>
      <c r="B24" s="113">
        <v>851</v>
      </c>
      <c r="C24" s="113">
        <v>85111</v>
      </c>
      <c r="D24" s="56" t="s">
        <v>294</v>
      </c>
      <c r="E24" s="112">
        <v>125000</v>
      </c>
      <c r="F24" s="112">
        <f>O24</f>
        <v>230000</v>
      </c>
      <c r="G24" s="112">
        <f t="shared" si="4"/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230000</v>
      </c>
      <c r="P24" s="112">
        <v>230000</v>
      </c>
      <c r="Q24" s="112">
        <v>0</v>
      </c>
      <c r="R24" s="112">
        <v>0</v>
      </c>
      <c r="S24" s="112">
        <v>0</v>
      </c>
    </row>
    <row r="25" spans="1:19" ht="30.75" customHeight="1">
      <c r="A25" s="268" t="s">
        <v>30</v>
      </c>
      <c r="B25" s="268"/>
      <c r="C25" s="268"/>
      <c r="D25" s="111"/>
      <c r="E25" s="110">
        <f aca="true" t="shared" si="5" ref="E25:S25">SUM(E9+E18)</f>
        <v>5245883</v>
      </c>
      <c r="F25" s="110">
        <f t="shared" si="5"/>
        <v>2812568</v>
      </c>
      <c r="G25" s="110">
        <f t="shared" si="5"/>
        <v>2354830</v>
      </c>
      <c r="H25" s="110">
        <f t="shared" si="5"/>
        <v>8400</v>
      </c>
      <c r="I25" s="110">
        <f t="shared" si="5"/>
        <v>1716004</v>
      </c>
      <c r="J25" s="110">
        <f t="shared" si="5"/>
        <v>630426</v>
      </c>
      <c r="K25" s="110">
        <f t="shared" si="5"/>
        <v>0</v>
      </c>
      <c r="L25" s="110">
        <f t="shared" si="5"/>
        <v>0</v>
      </c>
      <c r="M25" s="110">
        <f t="shared" si="5"/>
        <v>0</v>
      </c>
      <c r="N25" s="110">
        <f t="shared" si="5"/>
        <v>0</v>
      </c>
      <c r="O25" s="110">
        <f t="shared" si="5"/>
        <v>457738</v>
      </c>
      <c r="P25" s="110">
        <f t="shared" si="5"/>
        <v>457738</v>
      </c>
      <c r="Q25" s="110">
        <f t="shared" si="5"/>
        <v>0</v>
      </c>
      <c r="R25" s="110">
        <f t="shared" si="5"/>
        <v>0</v>
      </c>
      <c r="S25" s="110">
        <f t="shared" si="5"/>
        <v>0</v>
      </c>
    </row>
    <row r="26" spans="1:19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5"/>
      <c r="Q26" s="65"/>
      <c r="R26" s="65"/>
      <c r="S26" s="65"/>
    </row>
    <row r="27" spans="1:19" ht="12.75">
      <c r="A27" s="66"/>
      <c r="B27" s="66"/>
      <c r="C27" s="66"/>
      <c r="D27" s="66"/>
      <c r="E27" s="109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5"/>
      <c r="Q27" s="65"/>
      <c r="R27" s="65"/>
      <c r="S27" s="65"/>
    </row>
    <row r="28" spans="1:19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5"/>
      <c r="Q28" s="65"/>
      <c r="R28" s="65"/>
      <c r="S28" s="65"/>
    </row>
    <row r="29" spans="5:9" ht="12.75">
      <c r="E29" s="108"/>
      <c r="F29" s="108"/>
      <c r="G29" s="108"/>
      <c r="H29" s="108"/>
      <c r="I29" s="108"/>
    </row>
  </sheetData>
  <sheetProtection/>
  <mergeCells count="24">
    <mergeCell ref="A9:C9"/>
    <mergeCell ref="E4:E7"/>
    <mergeCell ref="R6:R7"/>
    <mergeCell ref="N6:N7"/>
    <mergeCell ref="A1:S2"/>
    <mergeCell ref="A18:C18"/>
    <mergeCell ref="O5:O7"/>
    <mergeCell ref="A4:A7"/>
    <mergeCell ref="J6:J7"/>
    <mergeCell ref="B4:B7"/>
    <mergeCell ref="F4:F7"/>
    <mergeCell ref="K6:K7"/>
    <mergeCell ref="L6:L7"/>
    <mergeCell ref="H6:I6"/>
    <mergeCell ref="A25:C25"/>
    <mergeCell ref="G4:S4"/>
    <mergeCell ref="P5:S5"/>
    <mergeCell ref="M6:M7"/>
    <mergeCell ref="P6:P7"/>
    <mergeCell ref="G5:G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XIV.61.2019
z dnia 20 września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2019-09-19T06:29:32Z</cp:lastPrinted>
  <dcterms:created xsi:type="dcterms:W3CDTF">2014-11-12T06:55:05Z</dcterms:created>
  <dcterms:modified xsi:type="dcterms:W3CDTF">2020-02-17T09:25:38Z</dcterms:modified>
  <cp:category/>
  <cp:version/>
  <cp:contentType/>
  <cp:contentStatus/>
</cp:coreProperties>
</file>