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2315" windowHeight="726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<sst xmlns="http://schemas.openxmlformats.org/spreadsheetml/2006/main" count="1341" uniqueCount="543">
  <si>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</si>
  <si>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</si>
  <si>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</si>
  <si>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</si>
  <si>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</si>
  <si>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</si>
  <si>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</si>
  <si>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</si>
  <si>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</si>
  <si>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</si>
  <si>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</si>
  <si>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</si>
  <si>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</si>
  <si>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Oświata i wychowanie</t>
  </si>
  <si>
    <t>Pozostała działalność</t>
  </si>
  <si>
    <t>Edukacyjna opieka wychowawcza</t>
  </si>
  <si>
    <t>Specjalne ośrodki szkolno-wychowawcze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</si>
  <si>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</si>
  <si>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</si>
  <si>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</si>
  <si>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</si>
  <si>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</si>
  <si>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</si>
  <si>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</si>
  <si>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</si>
  <si>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</si>
  <si>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</si>
  <si>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</si>
  <si>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</si>
  <si>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</si>
  <si>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</si>
  <si>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</si>
  <si>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</si>
  <si>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</si>
  <si>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</si>
  <si>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</si>
  <si>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</si>
  <si>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</si>
  <si>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</si>
  <si>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</si>
  <si>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</si>
  <si>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</si>
  <si>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</si>
  <si>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</si>
  <si>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</si>
  <si>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</si>
  <si>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</si>
  <si>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</si>
  <si>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</si>
  <si>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Zespół Szkół w Ożarowie</t>
  </si>
  <si>
    <t>Jednostka org. realizująca zadanie lub koordynująca program</t>
  </si>
  <si>
    <t>Zespół Szkół Nr 1 w Opatowie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</si>
  <si>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</si>
  <si>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</si>
  <si>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</si>
  <si>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</si>
  <si>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</si>
  <si>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</si>
  <si>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</si>
  <si>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</si>
  <si>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</si>
  <si>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</si>
  <si>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</si>
  <si>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Planowane wydatki</t>
  </si>
  <si>
    <t>Rozdz.</t>
  </si>
  <si>
    <t>C. Inne źródła - środki krajowe - kapitał ludzki.</t>
  </si>
  <si>
    <t>wydatki majątkowe</t>
  </si>
  <si>
    <t>wydatki bieżące</t>
  </si>
  <si>
    <t>dotacje i środki pochodzące z innych  źr.*</t>
  </si>
  <si>
    <t>Łączne nakłady finansowe</t>
  </si>
  <si>
    <t>Nazwa przedsięwzięcia</t>
  </si>
  <si>
    <t>Zarząd Dróg Powiatowych w Opatowie</t>
  </si>
  <si>
    <t>(* kol 2 do wykorzystania fakultatywnego)</t>
  </si>
  <si>
    <t>Dzienny Dom ,,Senior - WIGOR'' w Opatowie</t>
  </si>
  <si>
    <t>Dom Pomocy Społecznej w Zochcinku</t>
  </si>
  <si>
    <t>Powiatowe Centrum Pomocy Rodzinie w Opatowie</t>
  </si>
  <si>
    <t xml:space="preserve">A.     
B.
C.
D. </t>
  </si>
  <si>
    <t>Projekt ,,Trasy rowerowe w Polsce Wschodniej - województwo świętokrzyskie" - utrzymanie trwałości projektu (2016-2020)</t>
  </si>
  <si>
    <t>Program wieloletni ,,Senior - Wigor'' na lata 2015 - 2020 (2015 - 2018)</t>
  </si>
  <si>
    <t>10.</t>
  </si>
  <si>
    <t>Limity wydatków na wieloletnie przedsięwzięcia planowane do poniesienia w 2018 roku</t>
  </si>
  <si>
    <t>rok budżetowy 2018 (8+9+10+11)</t>
  </si>
  <si>
    <t>Opracowanie dokumentacji projektowej dla zadania pn. Budowa chodnika przy drodze wojewódzkiej nr 757 na terenie miejscowości Iwaniska od km 13+914 do km 14+530 (2017-2018)</t>
  </si>
  <si>
    <t>Remont drogi powiatowej nr 0744T Przybysławice - Jankowice - Janików w m. Przybysławice, Jankowice, Janików w km 0+000 - 4+496 odc. dł. 4,496 km (2017-2018)</t>
  </si>
  <si>
    <t>Remont drogi powiatowej nr 0697T Ożarów - Sobów - Szymanówka - Kruków- Lasocin - Janów - Nowe na odc. Szymanówka - Lasocin w km 4+235 - 6+780 odc. dł. 2,545 km (2017-2018)</t>
  </si>
  <si>
    <t>Remont dróg powiatowych nr 0761T  DP nr 42111 - Karsy DP nr 42113 w m. Karsy w km 1+954 - 4+689 odc. dł. 2,735 km (2017-2018)</t>
  </si>
  <si>
    <t xml:space="preserve">A. 419 650,00    
B. 209 826,00
C.
D. </t>
  </si>
  <si>
    <t>Specjalny Ośrodek Szkolno - Wychowawczy w Niemienicach</t>
  </si>
  <si>
    <t>13.</t>
  </si>
  <si>
    <t>Projekt ,,Żłobek u Skłodowskiej w Ożarowie'' (2017-2019)</t>
  </si>
  <si>
    <t>14.</t>
  </si>
  <si>
    <t>Zadanie ,,Przebudowa wraz ze zmianą sposobu użytkowania pomieszczeń budynku przy ul. Szpitalnej 4 na potrzeby Domu Pomocy Społecznej w Opatowie'' jako filii DPS w Zochcinku (2017-2018)</t>
  </si>
  <si>
    <t>Projekt w ramach RPO WŚ 2014 - 2020 ,,Uczniowie Zespołu Szkół Nr 1 w Opatowie bliżej rynku pracy'' (2017-2018)</t>
  </si>
  <si>
    <t>Projekt ,,Zapewniamy wysokiej jakości usługi społeczne w Powiecie Opatowskim'' (2017-2019)</t>
  </si>
  <si>
    <t xml:space="preserve">A. 27 897,00     
B.
C.
D. </t>
  </si>
  <si>
    <t>Projekt ,,Termomodernizacja trzech budynków użyteczności publicznej na terenie Powiatu Opatowskiego’’ - utrzymanie trwałości projektu (2017-2019)</t>
  </si>
  <si>
    <t>700           900</t>
  </si>
  <si>
    <t>70005            90019</t>
  </si>
  <si>
    <t>Projekt ,,Termomodernizacja budynków użyteczności publicznej na terenie Powiatu Opatowskiego'' (2015-2018)</t>
  </si>
  <si>
    <t>wydatki majątkowe rozdz. 70005</t>
  </si>
  <si>
    <t>wydatki majątkowe rozdz. 90019</t>
  </si>
  <si>
    <t>Projekt ,,e-Geodezja - cyfrowy zasób geodezyjny powiatów: Sandomierskiego, Opatowskiego i Staszowskiego'' (2018-2020)</t>
  </si>
  <si>
    <t>12.</t>
  </si>
  <si>
    <t>Projekt ,,Podnoszenie efektywności kształcenia w Zespole Szkół Nr 1 w Opatowie oraz Zespole Szkół Nr 2 w Opatowie poprzez wzmocnienie infrastruktury edukacyjnej’' (2016-2018)</t>
  </si>
  <si>
    <t>11.</t>
  </si>
  <si>
    <t>Projekt ,,Podnoszenie efektywności kształcenia w Zespole Szkół w Ożarowie im. Marii Skłodowskiej - Curie poprzez wzmocnienie infrastruktury edukacyjnej'' (2016-2018)</t>
  </si>
  <si>
    <t xml:space="preserve">A.  
B.
C.
D. </t>
  </si>
  <si>
    <t>15.</t>
  </si>
  <si>
    <t>16.</t>
  </si>
  <si>
    <t>Dochody budżetu powiatu na 2018 rok</t>
  </si>
  <si>
    <t>Wydatki budżetu powiatu na 2018 rok</t>
  </si>
  <si>
    <t>Projekt ,,Budowa infrastruktury do wykonywania zadań z zakresu kultury, turystyki i rekreacji w powiecie opatowskim'' (2017-2018)</t>
  </si>
  <si>
    <t>przed zmianą</t>
  </si>
  <si>
    <t>zmniejszenie</t>
  </si>
  <si>
    <t>zwiększenie</t>
  </si>
  <si>
    <t>po zmianach</t>
  </si>
  <si>
    <t>Plan przed zmianą</t>
  </si>
  <si>
    <t>Zmniejszenie</t>
  </si>
  <si>
    <t>Zwiększenie</t>
  </si>
  <si>
    <t>Plan po zmianach 
(5+6+7)</t>
  </si>
  <si>
    <t>6</t>
  </si>
  <si>
    <t>7</t>
  </si>
  <si>
    <t>8</t>
  </si>
  <si>
    <t xml:space="preserve">A. 78 000,00     
B.
C.
D. </t>
  </si>
  <si>
    <t>Program kompleksowego wsparcia rodzin ,,Za życiem'' (2017-2021)</t>
  </si>
  <si>
    <t>Projekt ,,My Samodzielni!'' (2018-2019)</t>
  </si>
  <si>
    <t xml:space="preserve">A. 31 828,00    
B.
C.
D. </t>
  </si>
  <si>
    <t>Pozostałe zadania w zakresie polityki społecznej</t>
  </si>
  <si>
    <t>17.</t>
  </si>
  <si>
    <t>18.</t>
  </si>
  <si>
    <t>§ 995</t>
  </si>
  <si>
    <t>Rozchody z tytułu innych rozliczeń</t>
  </si>
  <si>
    <t>§ 982</t>
  </si>
  <si>
    <t>Wykup innych papierów wartościowych (obligacji komunalnych)</t>
  </si>
  <si>
    <t>§ 994</t>
  </si>
  <si>
    <t>Lokaty</t>
  </si>
  <si>
    <t>§ 991</t>
  </si>
  <si>
    <t>Udzielone pożyczki</t>
  </si>
  <si>
    <t>§ 963</t>
  </si>
  <si>
    <t>Spłaty pożyczek otrzymanych na finansowanie zadań realizowanych z udziałem środków pochodzących z budżetu UE</t>
  </si>
  <si>
    <t>§ 992</t>
  </si>
  <si>
    <t>Spłaty pożyczek</t>
  </si>
  <si>
    <t>w tym spłaty kredytów otrzymanych  na finansowanie zadań realizowanych z udziałem środków pochodzących z budżetu UE</t>
  </si>
  <si>
    <t>1.1</t>
  </si>
  <si>
    <t>Spłaty kredytów</t>
  </si>
  <si>
    <t>Rozchody ogółem:</t>
  </si>
  <si>
    <t>Przelewy z rachunku lokat</t>
  </si>
  <si>
    <t>§ 950</t>
  </si>
  <si>
    <t>Wolne środki, o których mowa w art. 217 ust. 2 pkt 6 ustawy</t>
  </si>
  <si>
    <t>§ 931</t>
  </si>
  <si>
    <t>Inne papiery wartościowe (obligacje komunalne)</t>
  </si>
  <si>
    <t>§ 957</t>
  </si>
  <si>
    <t>Nadwyżka budżetu z lat ubiegłych</t>
  </si>
  <si>
    <t>§ 941 do 944</t>
  </si>
  <si>
    <t>Prywatyzacja majątku jst</t>
  </si>
  <si>
    <t>§ 951</t>
  </si>
  <si>
    <t>Spłaty pożyczek udzielonych</t>
  </si>
  <si>
    <t>§ 903</t>
  </si>
  <si>
    <t>Pożyczki na finansowanie zadań realizowanych
z udziałem środków pochodzących z budżetu UE</t>
  </si>
  <si>
    <t>§ 952</t>
  </si>
  <si>
    <t>Pożyczki</t>
  </si>
  <si>
    <t>Kredyty</t>
  </si>
  <si>
    <t>Przychody ogółem:</t>
  </si>
  <si>
    <t>Kwota
2018 r.</t>
  </si>
  <si>
    <t>Klasyfikacja
§</t>
  </si>
  <si>
    <t>Treść</t>
  </si>
  <si>
    <t>Przychody i rozchody budżetu w 2018 r.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</si>
  <si>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</si>
  <si>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</si>
  <si>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</si>
  <si>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</si>
  <si>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</si>
  <si>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</si>
  <si>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</si>
  <si>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</si>
  <si>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</si>
  <si>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2710</t>
  </si>
  <si>
    <t>Remont dróg powiatowych nr 0761T  DP nr 42111 - Karsy DP nr 42113 w m. Karsy w km 1+954 - 4+689 odc. dł. 2,735 km</t>
  </si>
  <si>
    <t>Remont drogi powiatowej nr 0697T Ożarów - Sobów - Szymanówka - Kruków- Lasocin - Janów - Nowe na odc. Szymanówka - Lasocin w km 4+235 - 6+780 odc. dł. 2,545 km</t>
  </si>
  <si>
    <t>Remont drogi powiatowej nr 0744T Przybysławice - Jankowice - Janików w m. Przybysławice, Jankowice, Janików w km 0+000 - 4+496 odc. dł. 4,496 km</t>
  </si>
  <si>
    <t>6050</t>
  </si>
  <si>
    <t>Opracowanie dokumentacji projektowej dla zadania pn. Budowa chodnika przy drodze wojewódzkiej nr 757 na terenie miejscowości Iwaniska od km 13+914 do km 14+530</t>
  </si>
  <si>
    <t>II. Dochody i wydatki związane z pomocą rzeczową lub finansową realizowaną na podstawie porozumień między j.s.t.</t>
  </si>
  <si>
    <t>Biblioteka publiczna</t>
  </si>
  <si>
    <t xml:space="preserve">Utrzymanie dzieci w placówkach </t>
  </si>
  <si>
    <t>2310</t>
  </si>
  <si>
    <t>Utrzymanie dzieci w rodzinach</t>
  </si>
  <si>
    <t>Rehabilitacja osób niepełnosprawnych</t>
  </si>
  <si>
    <t>2320</t>
  </si>
  <si>
    <t>Orzekanie o niepełnosprawności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</si>
  <si>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</si>
  <si>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</si>
  <si>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</si>
  <si>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</si>
  <si>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</si>
  <si>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</si>
  <si>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</si>
  <si>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2018 r.</t>
  </si>
  <si>
    <t xml:space="preserve">A. 64 800,00      
B.
C.
D. </t>
  </si>
  <si>
    <t>Projekt ,,e-świętokrzyskie rozbudowa infrastruktury informatycznej JST" - utrzymanie trwałości projektu (2018-2021)</t>
  </si>
  <si>
    <t>2130</t>
  </si>
  <si>
    <t>Dotacje celowe otrzymane z budżetu państwa na realizację bieżących zadań własnych powiatu</t>
  </si>
  <si>
    <t>D. Inne źródła</t>
  </si>
  <si>
    <t xml:space="preserve">C. Inne źródła </t>
  </si>
  <si>
    <t xml:space="preserve">A. 75 000     
B. 
C.
D. </t>
  </si>
  <si>
    <t>Budowa obiektu sportowo - rekreacyjnego na terenie Zespołu Szkół w Ożarowie im. Marii Skłodowskiej - Curie oraz miejscowości Zwola</t>
  </si>
  <si>
    <t>Placówka Opiekuńczo – Wychowawcza typu Specjalistyczno – Terapeutycznego  w Opatowie</t>
  </si>
  <si>
    <t xml:space="preserve">A.      
B. 
C.
D. </t>
  </si>
  <si>
    <t>Zakup samochodu do przewozu osób niepełnosprawnych</t>
  </si>
  <si>
    <t>Specjalny Ośrodek Szkolno - Wychowawczy w Sulejowie</t>
  </si>
  <si>
    <t xml:space="preserve">A.     
B. 74 531
C.
D. </t>
  </si>
  <si>
    <t>Montaż windy przyściennej w budynku internatu SOSW w Sulejowie wraz z opracowaniem dokumentacji projektowej</t>
  </si>
  <si>
    <t>Zakup samochodu do przewozu osób niepełnosprawnych dla WTZ przy DPS w Sobowie</t>
  </si>
  <si>
    <t>Zakup autobusu do przewozu osób niepełnosprawnych</t>
  </si>
  <si>
    <t>Dom Pomocy Społecznej w Sobowie</t>
  </si>
  <si>
    <t xml:space="preserve">A.      
B. 16 800
C. 
D. </t>
  </si>
  <si>
    <t>Zakup urządzenia czyszczącego</t>
  </si>
  <si>
    <t>Wymiana serwera głównego i urządzeń podtrzymania zasilania</t>
  </si>
  <si>
    <t xml:space="preserve">Zakup komputerów, urządzeń informatycznych i sieci teleinformatycznych </t>
  </si>
  <si>
    <t>Zarząd Dróg Powiatowych  w Opatowie</t>
  </si>
  <si>
    <t>Przebudowa obiektu mostowego o nr ewid.(JNI):3000634 w km 5+845 w ciągu DP nr 0718T w m. Żerniki oraz przebudowa DP nr 0718T Piórków Dolny-Nieskurzów Nowy-Żerniki-Gołoszyce w m. Żerniki w km 5+355-6+350 odc.dł. 0,995 km</t>
  </si>
  <si>
    <t xml:space="preserve">A. 
B.
C. 
D. </t>
  </si>
  <si>
    <t>Wykonanie klimatyzacji w budynkach ZDP w Opatowie</t>
  </si>
  <si>
    <t>Zakup samochodu ciężarowego 3-osiowego</t>
  </si>
  <si>
    <t>Zakup ciągnika</t>
  </si>
  <si>
    <t xml:space="preserve">Zakup samochodu osobowo - dostawczego </t>
  </si>
  <si>
    <t>Zakup terenowego samochodu służbowego na potrzeby Wydziału Rolnictwa i Ochrony Środowiska</t>
  </si>
  <si>
    <t>02002</t>
  </si>
  <si>
    <t>020</t>
  </si>
  <si>
    <t>dotacje i środki pochodzące
z innych  źr.*</t>
  </si>
  <si>
    <t>rok budżetowy 2018 (7+8+9+10)</t>
  </si>
  <si>
    <t>Nazwa zadania inwestycyjnego</t>
  </si>
  <si>
    <t>Zadania inwestycyjne roczne w 2018 r.</t>
  </si>
  <si>
    <t>6300</t>
  </si>
  <si>
    <t xml:space="preserve">A. 288 420,00  
B. 145 796,00
C.
D. </t>
  </si>
  <si>
    <t>600</t>
  </si>
  <si>
    <t>Transport i łączność</t>
  </si>
  <si>
    <t>Drogi publiczne powiatowe</t>
  </si>
  <si>
    <t>24 106 784,00</t>
  </si>
  <si>
    <t>Pomoc społeczna</t>
  </si>
  <si>
    <t>Domy pomocy społecznej</t>
  </si>
  <si>
    <t>700</t>
  </si>
  <si>
    <t>01005</t>
  </si>
  <si>
    <t>010</t>
  </si>
  <si>
    <t>wniesienie wkładów do spółek prawa handlowego</t>
  </si>
  <si>
    <t>Wydatki
na 2018 r.</t>
  </si>
  <si>
    <t>Dotacje ogółem</t>
  </si>
  <si>
    <t>Dochody i wydatki związane z realizacją zadań z zakresu administracji rządowej i innych zadań zleconych odrębnymi ustawami w  2018 r.</t>
  </si>
  <si>
    <t>Komenda Powiatowa Państwowej Straży Pożarnej w Opatowie</t>
  </si>
  <si>
    <t>Zakup urządzenia do zasilania awaryjnego</t>
  </si>
  <si>
    <t>Wykonanie instalacji oświetlenia awaryjnego i ewakuacyjnego w budynkach mieszkalnych i stołówce DPS w Sobowie</t>
  </si>
  <si>
    <t>Remont drogi powiatowej nr 0736T dr. pow. nr 42164 – Bożęcin – Przezwody – Pęczyny – Kleczanów w m. Grochocice w km 0+000 – 1+495 odc. dł. 1,495 km</t>
  </si>
  <si>
    <t>Rehabilitacja zawodowa i społeczna osób niepełnosprawnych</t>
  </si>
  <si>
    <t>Kwota dotacji</t>
  </si>
  <si>
    <t>Zakres</t>
  </si>
  <si>
    <t>Nazwa jednostki otrzymującej dotacje</t>
  </si>
  <si>
    <t>6630</t>
  </si>
  <si>
    <t>Pomoc finansowa dla Gminy Raków w celu wzniesienia pomnika W. Witosa</t>
  </si>
  <si>
    <t>6610</t>
  </si>
  <si>
    <t>Pomoc finansowa dla Województwa Świętokrzyskiego w celu realizacji zadania pn. Budowa chodnika przy drodze wojewódzkiej nr 757 na terenie miejscowości Iwaniska od km 13+914 do km 14+530</t>
  </si>
  <si>
    <t>Projekt ,,Innowacyjna edukacja - nowe możliwości zawodowe'' (2018-2020)</t>
  </si>
  <si>
    <t>Program wieloletni ,,SENIOR+'' na lata 2015 - 2020 - Stodoły (2018 - 2022)</t>
  </si>
  <si>
    <t>Program wieloletni ,,SENIOR+'' na lata 2015 - 2020 - Ożarów (2018 - 2022)</t>
  </si>
  <si>
    <t>2110</t>
  </si>
  <si>
    <t>Dotacje celowe otrzymane z budżetu państwa na zadania bieżące z zakresu administracji rządowej oraz inne zadania zlecone ustawami realizowane przez powiat</t>
  </si>
  <si>
    <t>Bezpieczeństwo publiczne i ochrona przeciwpożarowa</t>
  </si>
  <si>
    <t>Komendy powiatowe Państwowej Straży Pożarnej</t>
  </si>
  <si>
    <t>801</t>
  </si>
  <si>
    <t>261 684,00</t>
  </si>
  <si>
    <t>Przedszkola specjalne</t>
  </si>
  <si>
    <t>852</t>
  </si>
  <si>
    <t>85202</t>
  </si>
  <si>
    <t>0970</t>
  </si>
  <si>
    <t>Wpływy z różnych dochodów</t>
  </si>
  <si>
    <t>1 017 749,00</t>
  </si>
  <si>
    <t>25 124 533,00</t>
  </si>
  <si>
    <t>Zakup i objęcie akcji i udziałów</t>
  </si>
  <si>
    <t>Wniesienie wkładów do spółek sprawa handlowego</t>
  </si>
  <si>
    <t>Licea ogólnokształcące</t>
  </si>
  <si>
    <t>Szkoły zawodowe</t>
  </si>
  <si>
    <t>Szkoły zawodowe specjalne</t>
  </si>
  <si>
    <t>Stołówki szkolne i przedszkolne</t>
  </si>
  <si>
    <t>19.</t>
  </si>
  <si>
    <t>20.</t>
  </si>
  <si>
    <t>21.</t>
  </si>
  <si>
    <t>22.</t>
  </si>
  <si>
    <t>TOP MEDICUS Sp. z o.o. (WTZ Opatów)</t>
  </si>
  <si>
    <t>Lokalna Grupa Działania Powiatu Opatowskiego (WTZ Czekarzewice Drugie)</t>
  </si>
  <si>
    <t>Stowarzyszenie Akademia Pomysłu w Bidzinach (WTZ Bidziny)</t>
  </si>
  <si>
    <t>Działalność oświatowa</t>
  </si>
  <si>
    <t>Szkoły Niepubliczne</t>
  </si>
  <si>
    <t>I. Dotacje dla jednostek spoza sektora finansów publicznych</t>
  </si>
  <si>
    <t>Dotacje podmiotowe w 2018 roku</t>
  </si>
  <si>
    <t>Projekt ,,Łatwiej w urzędzie''</t>
  </si>
  <si>
    <t xml:space="preserve">A.      
B. 39 357
C.
D. </t>
  </si>
  <si>
    <t xml:space="preserve">A. 281 815,20      
B.
C.
D. </t>
  </si>
  <si>
    <t xml:space="preserve">A. 144 345,60     
B.
C.
D. </t>
  </si>
  <si>
    <t xml:space="preserve">A. 477 653,00   
B. 238 828,00
C.
D. </t>
  </si>
  <si>
    <t xml:space="preserve">A. 624 519
B. 312 260
C. 
D. </t>
  </si>
  <si>
    <t xml:space="preserve">A. 115 181
B. 
C. 
D. </t>
  </si>
  <si>
    <t>Przebudowa drogi powiatowej nr 0723T  Opatów - Czerników Karski - Aleksandrów - Bartłomiejów - Strzyżowice - Józefów - Wymysłów w m. Jagnin w km 4+921-5+271; 5+421 - 5+430 odc.dł. 0,359 km</t>
  </si>
  <si>
    <t>60014</t>
  </si>
  <si>
    <t>1 780 173,00</t>
  </si>
  <si>
    <t>793 159,00</t>
  </si>
  <si>
    <t>80130</t>
  </si>
  <si>
    <t>381 085,00</t>
  </si>
  <si>
    <t>28 102,00</t>
  </si>
  <si>
    <t>342 983,00</t>
  </si>
  <si>
    <t>80148</t>
  </si>
  <si>
    <t>19 197,00</t>
  </si>
  <si>
    <t>1 135 844,00</t>
  </si>
  <si>
    <t>853</t>
  </si>
  <si>
    <t>756 065,00</t>
  </si>
  <si>
    <t>85311</t>
  </si>
  <si>
    <t>298 063,00</t>
  </si>
  <si>
    <t>248 959,00</t>
  </si>
  <si>
    <t>Dotacje celowe otrzymane z powiatu na zadania bieżące realizowane na podstawie porozumień (umów) między jednostkami samorządu terytorialnego</t>
  </si>
  <si>
    <t>854</t>
  </si>
  <si>
    <t>487 929,00</t>
  </si>
  <si>
    <t>85403</t>
  </si>
  <si>
    <t>329 345,00</t>
  </si>
  <si>
    <t>249 645,00</t>
  </si>
  <si>
    <t>85410</t>
  </si>
  <si>
    <t>Internaty i bursy szkolne</t>
  </si>
  <si>
    <t>96 884,00</t>
  </si>
  <si>
    <t>855</t>
  </si>
  <si>
    <t>Rodzina</t>
  </si>
  <si>
    <t>4 824 291,00</t>
  </si>
  <si>
    <t>85510</t>
  </si>
  <si>
    <t>Działalność placówek opiekuńczo-wychowawczych</t>
  </si>
  <si>
    <t>4 331 472,00</t>
  </si>
  <si>
    <t>427 538,00</t>
  </si>
  <si>
    <t>Dotacje celowe otrzymane z gminy na zadania bieżące realizowane na podstawie porozumień (umów) między jednostkami samorządu terytorialnego</t>
  </si>
  <si>
    <t>330 974,00</t>
  </si>
  <si>
    <t>3 572 960,00</t>
  </si>
  <si>
    <t>369 362,40</t>
  </si>
  <si>
    <t>6290</t>
  </si>
  <si>
    <t>Środki na dofinansowanie własnych inwestycji gmin, powiatów (związków gmin, zwiazków powiatowo-gminnych, związków powiatów), samorządów województw, pozyskane z innych źródeł</t>
  </si>
  <si>
    <t>26 253 094,40</t>
  </si>
  <si>
    <t>Szkoły podstawowe specjalne</t>
  </si>
  <si>
    <t>Gimnazja specjalne</t>
  </si>
  <si>
    <t>Technika</t>
  </si>
  <si>
    <t>Kwalifikacyjne kursy zawodowe</t>
  </si>
  <si>
    <t>Dokształcanie i doskonalenie nauczycieli</t>
  </si>
  <si>
    <t>23.</t>
  </si>
  <si>
    <t>Zespół Szkół Nr 2 w Opatowie</t>
  </si>
  <si>
    <t>Stan środków finansowych na koniec roku</t>
  </si>
  <si>
    <t>Wydatki</t>
  </si>
  <si>
    <t>Dochody</t>
  </si>
  <si>
    <t>Stan środków finansowych na początek roku</t>
  </si>
  <si>
    <t>Wyszczególnienie</t>
  </si>
  <si>
    <t xml:space="preserve"> Plan dochodów gromadzonych na wydzielonym rachunku jednostki budżetowej i wydatki nimi finansowane w 2018 roku</t>
  </si>
  <si>
    <t>Wykonanie instalacji wewnętrznej sieci telewizyjnej w budynkach mieszkalnych DPS w Sobowie</t>
  </si>
  <si>
    <t xml:space="preserve">A.      
B. 222 138
C.
D. </t>
  </si>
  <si>
    <t xml:space="preserve">A.      
B. 212 000
C.
D. </t>
  </si>
  <si>
    <t>Remont drogi powiatowej nr 0697T Ożarów - Sobów - Szymanówka - Kruków- Lasocin - Janów - Nowe na odc. Ożarów - Szymanówka w km 1+935 - 3+872</t>
  </si>
  <si>
    <t>*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</si>
  <si>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</si>
  <si>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</si>
  <si>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</si>
  <si>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</si>
  <si>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</si>
  <si>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</si>
  <si>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</si>
  <si>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,,Budowa infrastruktury do wykonywania zadań z zakresu kultury, turystyki i rekreacji w powiecie opatowskim''</t>
  </si>
  <si>
    <t>Działanie 7.2 Rozwój potencjału endogenicznego jako element strategii terytorialnej dla określonych obszarów</t>
  </si>
  <si>
    <t xml:space="preserve">Oś priorytetowa 7. Sprawne usługi publiczne </t>
  </si>
  <si>
    <t>Wartość zadania:</t>
  </si>
  <si>
    <t>2017-2018</t>
  </si>
  <si>
    <t>Regionalny Program Operacyjny Województwa Świętokrzyskiego na lata 2014 - 2020</t>
  </si>
  <si>
    <t>Projekt ,,My Samodzielni!''</t>
  </si>
  <si>
    <t>Działanie 9.2 Ułatwienie dostępu do wysokiej jakości usług społecznych i zdrowotnych</t>
  </si>
  <si>
    <t>Oś priorytetowa 9. Włączenie społeczne  i walka z ubóstwem</t>
  </si>
  <si>
    <t>2018-2019</t>
  </si>
  <si>
    <t>Projekt ,,Zapewniamy wysokiej jakości usługi społeczne w Powiecie Opatowskim''</t>
  </si>
  <si>
    <t>2017-2019</t>
  </si>
  <si>
    <t>Projekt ,,Innowacyjna edukacja - nowe możliwości zawodowe''</t>
  </si>
  <si>
    <t>Działanie 4.1 Innowacje społeczne</t>
  </si>
  <si>
    <t xml:space="preserve">Oś priorytetowa 4. Innowacje społeczne i współpraca międzynarodowa </t>
  </si>
  <si>
    <t>2018-2020</t>
  </si>
  <si>
    <t>Program Operacyjny Wiedza Edukacja Rozwój 2014 - 2020</t>
  </si>
  <si>
    <t>Projekt ,,Żłobek u Skłodowskiej w Ożarowie''</t>
  </si>
  <si>
    <t>Działanie 8.1 Równość mężczyzn i kobiet we wszystkich dziedzinach, w tym dostęp do zatrudnienia, rozwój kariery, godzenie życia zawodowego i prywatnego</t>
  </si>
  <si>
    <t xml:space="preserve">Oś priorytetowa 8. Rozwój edukacji i aktywne społeczeństwo </t>
  </si>
  <si>
    <t>Zespół Szkół w Ożarowie/ Stowarzyszenie na Rzecz Rozwoju Zespołu Szkół w Ożarowie im. Marii Skłodowskiej - Curie</t>
  </si>
  <si>
    <t>Projekt ,,Podnoszenie efektywności kształcenia w Zespole Szkół w Ożarowie im. Marii Skłodowskiej - Curie poprzez wzmocnienie infrastruktury edukacyjnej''</t>
  </si>
  <si>
    <t>Działanie 7.4 Rozwój infrastruktury edukacyjnej i szkoleniowej</t>
  </si>
  <si>
    <t>2016-2018</t>
  </si>
  <si>
    <t>Projekt ,,Podnoszenie efektywności kształcenia w Zespole Szkół Nr 1 w Opatowie oraz Zespole Szkół Nr 2 w Opatowie poprzez wzmocnienie infrastruktury edukacyjnej’'</t>
  </si>
  <si>
    <t>Projekt ,,Uczniowie Zespołu Szkół Nr 1 w Opatowie bliżej rynku pracy''</t>
  </si>
  <si>
    <t>Działanie 8.5 Rozwój i wysoka jakość szkolnictwa zawodowego i kształcenia ustawicznego</t>
  </si>
  <si>
    <t>Oś priorytetowa 8. Rozwój edukacji i aktywne społeczeństwo</t>
  </si>
  <si>
    <t>Projekt ,,e-Geodezja - cyfrowy zasób geodezyjny powiatów: Sandomierskiego, Opatowskiego i Staszowskiego''</t>
  </si>
  <si>
    <t>71095</t>
  </si>
  <si>
    <t>710</t>
  </si>
  <si>
    <t>Projekt ,,Termomodernizacja budynków użyteczności publicznej na terenie Powiatu Opatowskiego''</t>
  </si>
  <si>
    <t>Działanie 3.3 Poprawa efektywności energetycznej z wykorzystaniem odnawialnych źródeł energii w sektorze publicznym i mieszkaniowym</t>
  </si>
  <si>
    <t xml:space="preserve">Oś priorytetowa 3. Efektywna i zielona energia </t>
  </si>
  <si>
    <t>70005     90019</t>
  </si>
  <si>
    <t>700     900</t>
  </si>
  <si>
    <t>2015-2018</t>
  </si>
  <si>
    <t>kwota</t>
  </si>
  <si>
    <t>źródło</t>
  </si>
  <si>
    <t>Wydatki w roku budżetowym 2018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</si>
  <si>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</si>
  <si>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</si>
  <si>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</si>
  <si>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</si>
  <si>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2018 rok</t>
  </si>
  <si>
    <t>Remont drogi powiatowej nr 0698T Rżuchów – Drzenkowice – Brzustowa – dr. woj. 755 w m. Obręczna, Wszechświęte w km 0+000 – 0+370; 0+890 - 1+765; 3+470 - 3+910 odc. o dł. 1,685 km</t>
  </si>
  <si>
    <t xml:space="preserve">Różnica w wydatkach majątkowych na programy ze środków z UE oraz innych źródeł zagranicznych w kwocie 4.891.853 zł wynika z działu 700 rozdział 70005, gdzie występuje paragraf 6050 w kwocie 3.047.275 zł, z działu 801 rozdział 80195, gdzie występuje paragraf 6050 w kwocie 1.709.394 zł i paragraf 6060 w kwocie 13.809 zł i z działu 921 rozdział 92195, gdzie występuje paragraf 6050 w kwocie 121.375 zł, które w załączniku Nr 2 nie zostały zaliczone do wydatków na programy finansowane z udziałem środków, o których mowa w art. 5 ust. 1 pkt 2 i 3. </t>
  </si>
  <si>
    <t>4 919 954,00</t>
  </si>
  <si>
    <t>75 139,00</t>
  </si>
  <si>
    <t>1 855 312,00</t>
  </si>
  <si>
    <t>9 620,00</t>
  </si>
  <si>
    <t>Dotacja celowa otrzymana z tytułu pomocy finansowej udzielanej między jednostkami samorządu terytorialnego na dofinansowanie własnych zadań bieżących</t>
  </si>
  <si>
    <t>594 450,00</t>
  </si>
  <si>
    <t>65 519,00</t>
  </si>
  <si>
    <t>659 969,00</t>
  </si>
  <si>
    <t>60078</t>
  </si>
  <si>
    <t>Usuwanie skutków klęsk żywiołowych</t>
  </si>
  <si>
    <t>3 139 231,00</t>
  </si>
  <si>
    <t>3 072 601,00</t>
  </si>
  <si>
    <t>66 630,00</t>
  </si>
  <si>
    <t>36 439,00</t>
  </si>
  <si>
    <t>103 069,00</t>
  </si>
  <si>
    <t>754</t>
  </si>
  <si>
    <t>3 840 071,00</t>
  </si>
  <si>
    <t>71 267,00</t>
  </si>
  <si>
    <t>3 911 338,00</t>
  </si>
  <si>
    <t>75411</t>
  </si>
  <si>
    <t>756</t>
  </si>
  <si>
    <t>Dochody od osób prawnych, od osób fizycznych i od innych jednostek nieposiadających osobowości prawnej oraz wydatki związane z ich poborem</t>
  </si>
  <si>
    <t>8 061 887,00</t>
  </si>
  <si>
    <t>30 147,00</t>
  </si>
  <si>
    <t>8 092 034,00</t>
  </si>
  <si>
    <t>75618</t>
  </si>
  <si>
    <t>Wpływy z innych opłat stanowiących dochody jednostek samorządu terytorialnego na podstawie ustaw</t>
  </si>
  <si>
    <t>1 306 273,00</t>
  </si>
  <si>
    <t>1 336 420,00</t>
  </si>
  <si>
    <t>0420</t>
  </si>
  <si>
    <t>Wpływy z opłaty komunikacyjnej</t>
  </si>
  <si>
    <t>1 081 273,00</t>
  </si>
  <si>
    <t>1 111 420,00</t>
  </si>
  <si>
    <t>201 398,00</t>
  </si>
  <si>
    <t>994 557,00</t>
  </si>
  <si>
    <t>80120</t>
  </si>
  <si>
    <t>39 759,00</t>
  </si>
  <si>
    <t>73 969,00</t>
  </si>
  <si>
    <t>113 728,00</t>
  </si>
  <si>
    <t>27 759,00</t>
  </si>
  <si>
    <t>101 728,00</t>
  </si>
  <si>
    <t>115 897,00</t>
  </si>
  <si>
    <t>496 982,00</t>
  </si>
  <si>
    <t>458 880,00</t>
  </si>
  <si>
    <t>11 532,00</t>
  </si>
  <si>
    <t>30 729,00</t>
  </si>
  <si>
    <t>18 430 950,40</t>
  </si>
  <si>
    <t>1 048 000,00</t>
  </si>
  <si>
    <t>19 478 950,40</t>
  </si>
  <si>
    <t>18 242 701,00</t>
  </si>
  <si>
    <t>19 290 701,00</t>
  </si>
  <si>
    <t>0830</t>
  </si>
  <si>
    <t>Wpływy z usług</t>
  </si>
  <si>
    <t>11 726 380,00</t>
  </si>
  <si>
    <t>800 000,00</t>
  </si>
  <si>
    <t>12 526 380,00</t>
  </si>
  <si>
    <t>248 000,00</t>
  </si>
  <si>
    <t>1 383 844,00</t>
  </si>
  <si>
    <t>2 135 218,25</t>
  </si>
  <si>
    <t>46 139,00</t>
  </si>
  <si>
    <t>2 181 357,25</t>
  </si>
  <si>
    <t>40 844,00</t>
  </si>
  <si>
    <t>338 907,00</t>
  </si>
  <si>
    <t>289 803,00</t>
  </si>
  <si>
    <t>85324</t>
  </si>
  <si>
    <t>Państwowy Fundusz Rehabilitacji Osób Niepełnosprawnych</t>
  </si>
  <si>
    <t>150 845,00</t>
  </si>
  <si>
    <t>5 295,00</t>
  </si>
  <si>
    <t>156 140,00</t>
  </si>
  <si>
    <t>2360</t>
  </si>
  <si>
    <t>Dochody jednostek samorządu terytorialnego związane z realizacją zadań z zakresu administracji rządowej oraz innych zadań zleconych ustawami</t>
  </si>
  <si>
    <t>473 722,00</t>
  </si>
  <si>
    <t>961 651,00</t>
  </si>
  <si>
    <t>452 903,00</t>
  </si>
  <si>
    <t>782 248,00</t>
  </si>
  <si>
    <t>73 000,00</t>
  </si>
  <si>
    <t>5 000,00</t>
  </si>
  <si>
    <t>78 000,00</t>
  </si>
  <si>
    <t>0960</t>
  </si>
  <si>
    <t>Wpływy z otrzymanych spadków, zapisów i darowizn w postaci pieniężnej</t>
  </si>
  <si>
    <t>500,00</t>
  </si>
  <si>
    <t>447 403,00</t>
  </si>
  <si>
    <t>697 048,00</t>
  </si>
  <si>
    <t>20 819,00</t>
  </si>
  <si>
    <t>117 703,00</t>
  </si>
  <si>
    <t>-7 200,00</t>
  </si>
  <si>
    <t>62 993,00</t>
  </si>
  <si>
    <t>4 880 084,00</t>
  </si>
  <si>
    <t>4 387 265,00</t>
  </si>
  <si>
    <t>55 793,00</t>
  </si>
  <si>
    <t>483 331,00</t>
  </si>
  <si>
    <t>7 200,00</t>
  </si>
  <si>
    <t>338 174,00</t>
  </si>
  <si>
    <t>3 565 760,00</t>
  </si>
  <si>
    <t>85 997 175,65</t>
  </si>
  <si>
    <t>5 368 141,00</t>
  </si>
  <si>
    <t>11 893,00</t>
  </si>
  <si>
    <t>5 380 034,00</t>
  </si>
  <si>
    <t>4 858 941,00</t>
  </si>
  <si>
    <t>4 870 834,00</t>
  </si>
  <si>
    <t>80195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</si>
  <si>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</si>
  <si>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</si>
  <si>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434 138,00</t>
  </si>
  <si>
    <t>803 500,40</t>
  </si>
  <si>
    <t>446 031,00</t>
  </si>
  <si>
    <t>26 699 125,40</t>
  </si>
  <si>
    <t>24 118 677,00</t>
  </si>
  <si>
    <t>112 250 270,05</t>
  </si>
  <si>
    <t>25 136 426,00</t>
  </si>
  <si>
    <t>Szkoły policealne</t>
  </si>
  <si>
    <t>Branżowe szkoły I i II stopnia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</si>
  <si>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</si>
  <si>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Powiatowe centra pomocy rodzinie</t>
  </si>
  <si>
    <t>Powiatowe urzędy pracy</t>
  </si>
  <si>
    <t>Szkolne schroniska młodzieżowe</t>
  </si>
  <si>
    <t>Wspieranie rodziny</t>
  </si>
  <si>
    <t>-611 321,00</t>
  </si>
  <si>
    <t>111 578,00</t>
  </si>
  <si>
    <t>4 420 211,00</t>
  </si>
  <si>
    <t>2 564 349,00</t>
  </si>
  <si>
    <t>2 461 280,00</t>
  </si>
  <si>
    <t>-618 521,00</t>
  </si>
  <si>
    <t>2 045 244,00</t>
  </si>
  <si>
    <t>87 423 898,65</t>
  </si>
  <si>
    <t>2 491 275,00</t>
  </si>
  <si>
    <t>114 123 024,05</t>
  </si>
  <si>
    <t>Pomoc finansowa dla Gminy Iwaniska na realizację zadania pn. ,,Budowa targowiska wiejskiego wraz z budynkiem handlowo – gastronomicznym z sanitariatami i przynależną infrastrukturą techniczną w miejscowości Iwaniska'' (2019-2020)</t>
  </si>
  <si>
    <t>Załącznik Nr 1                                                                                                          do uchwały Rady Powiatu w Opatowie Nr XLIX.36.2018                                                                                 z dnia 26 września 2018 r.</t>
  </si>
  <si>
    <t>Załącznik Nr 2                                                                                                      do uchwały Rady Powiatu w Opatowie Nr XLIX.36.2018                                                z dnia 26 września 2018 r.</t>
  </si>
  <si>
    <t>Załącznik Nr 3                                                                                                       do uchwały Rady Powiatu w Opatowie Nr XLIX.36.2018                                                                                        z dnia 26 września 2018 r.</t>
  </si>
  <si>
    <t xml:space="preserve">Załącznik nr 5                                                                                                     do uchwały Rady Powiatu Nr XLIX.36.2018                                                     z dnia 26 września 2018 r.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</si>
</sst>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_ ;\-#,##0\ "/>
  </numFmts>
  <fonts count="9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4"/>
      <name val="Arial CE"/>
      <family val="2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0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6"/>
      <color indexed="8"/>
      <name val="Arial"/>
      <family val="2"/>
    </font>
    <font>
      <sz val="7"/>
      <name val="Arial CE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7"/>
      <name val="Arial CE"/>
      <family val="2"/>
    </font>
    <font>
      <sz val="7"/>
      <name val="Arial"/>
      <family val="2"/>
    </font>
    <font>
      <sz val="5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sz val="10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8"/>
      <name val="Czcionka tekstu podstawowego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b/>
      <sz val="6"/>
      <color indexed="8"/>
      <name val="Arial"/>
      <family val="2"/>
    </font>
    <font>
      <b/>
      <sz val="6"/>
      <name val="Times New Roman"/>
      <family val="1"/>
    </font>
    <font>
      <b/>
      <sz val="13"/>
      <name val="Arial CE"/>
      <family val="2"/>
    </font>
    <font>
      <sz val="8"/>
      <name val="Times New Roman CE"/>
      <family val="0"/>
    </font>
    <font>
      <sz val="4.5"/>
      <color indexed="8"/>
      <name val="Arial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3" applyNumberFormat="0" applyFill="0" applyAlignment="0" applyProtection="0"/>
    <xf numFmtId="0" fontId="77" fillId="29" borderId="4" applyNumberFormat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82" fillId="27" borderId="1" applyNumberFormat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8" fillId="32" borderId="0" applyNumberFormat="0" applyBorder="0" applyAlignment="0" applyProtection="0"/>
  </cellStyleXfs>
  <cellXfs count="31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 applyAlignment="1">
      <alignment vertical="center"/>
      <protection/>
    </xf>
    <xf numFmtId="0" fontId="89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0" xfId="51" applyFont="1" applyBorder="1" applyAlignment="1">
      <alignment vertical="center" wrapText="1"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1" applyFont="1" applyBorder="1" applyAlignment="1">
      <alignment vertical="center" wrapText="1"/>
      <protection/>
    </xf>
    <xf numFmtId="0" fontId="13" fillId="0" borderId="0" xfId="51" applyFont="1" applyBorder="1" applyAlignment="1">
      <alignment vertical="center"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left" vertical="center" wrapText="1"/>
      <protection locked="0"/>
    </xf>
    <xf numFmtId="43" fontId="9" fillId="34" borderId="10" xfId="51" applyNumberFormat="1" applyFont="1" applyFill="1" applyBorder="1" applyAlignment="1">
      <alignment horizontal="center" vertical="center" wrapText="1"/>
      <protection/>
    </xf>
    <xf numFmtId="49" fontId="9" fillId="34" borderId="10" xfId="51" applyNumberFormat="1" applyFont="1" applyFill="1" applyBorder="1" applyAlignment="1">
      <alignment vertical="center" wrapText="1"/>
      <protection/>
    </xf>
    <xf numFmtId="0" fontId="9" fillId="34" borderId="10" xfId="51" applyFont="1" applyFill="1" applyBorder="1" applyAlignment="1">
      <alignment vertical="center" wrapText="1"/>
      <protection/>
    </xf>
    <xf numFmtId="43" fontId="13" fillId="34" borderId="10" xfId="51" applyNumberFormat="1" applyFont="1" applyFill="1" applyBorder="1" applyAlignment="1">
      <alignment horizontal="center" vertical="center" wrapText="1"/>
      <protection/>
    </xf>
    <xf numFmtId="49" fontId="11" fillId="33" borderId="0" xfId="50" applyNumberFormat="1" applyFont="1" applyFill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0" fontId="18" fillId="35" borderId="11" xfId="0" applyFont="1" applyFill="1" applyBorder="1" applyAlignment="1" applyProtection="1">
      <alignment horizontal="center" vertical="center" wrapText="1" shrinkToFit="1"/>
      <protection locked="0"/>
    </xf>
    <xf numFmtId="0" fontId="19" fillId="34" borderId="10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horizontal="center" vertical="center" wrapText="1"/>
      <protection/>
    </xf>
    <xf numFmtId="0" fontId="8" fillId="34" borderId="10" xfId="51" applyFont="1" applyFill="1" applyBorder="1" applyAlignment="1">
      <alignment vertical="center" wrapText="1"/>
      <protection/>
    </xf>
    <xf numFmtId="0" fontId="4" fillId="0" borderId="0" xfId="51">
      <alignment/>
      <protection/>
    </xf>
    <xf numFmtId="41" fontId="4" fillId="34" borderId="10" xfId="51" applyNumberFormat="1" applyFont="1" applyFill="1" applyBorder="1" applyAlignment="1">
      <alignment vertical="center"/>
      <protection/>
    </xf>
    <xf numFmtId="0" fontId="4" fillId="34" borderId="10" xfId="51" applyFont="1" applyFill="1" applyBorder="1" applyAlignment="1">
      <alignment horizontal="center" vertical="center"/>
      <protection/>
    </xf>
    <xf numFmtId="0" fontId="4" fillId="34" borderId="10" xfId="51" applyFont="1" applyFill="1" applyBorder="1" applyAlignment="1">
      <alignment vertical="center" wrapText="1"/>
      <protection/>
    </xf>
    <xf numFmtId="0" fontId="4" fillId="34" borderId="10" xfId="51" applyFont="1" applyFill="1" applyBorder="1" applyAlignment="1">
      <alignment vertical="center"/>
      <protection/>
    </xf>
    <xf numFmtId="41" fontId="14" fillId="34" borderId="10" xfId="51" applyNumberFormat="1" applyFont="1" applyFill="1" applyBorder="1" applyAlignment="1">
      <alignment vertical="center"/>
      <protection/>
    </xf>
    <xf numFmtId="0" fontId="24" fillId="34" borderId="10" xfId="51" applyFont="1" applyFill="1" applyBorder="1" applyAlignment="1">
      <alignment horizontal="center" vertical="center"/>
      <protection/>
    </xf>
    <xf numFmtId="0" fontId="25" fillId="0" borderId="0" xfId="51" applyFont="1">
      <alignment/>
      <protection/>
    </xf>
    <xf numFmtId="0" fontId="26" fillId="34" borderId="0" xfId="51" applyFont="1" applyFill="1" applyAlignment="1">
      <alignment horizontal="right" vertical="top"/>
      <protection/>
    </xf>
    <xf numFmtId="0" fontId="4" fillId="34" borderId="0" xfId="51" applyFont="1" applyFill="1" applyAlignment="1">
      <alignment vertical="center"/>
      <protection/>
    </xf>
    <xf numFmtId="0" fontId="14" fillId="34" borderId="0" xfId="51" applyFont="1" applyFill="1" applyAlignment="1">
      <alignment horizontal="left" vertical="center"/>
      <protection/>
    </xf>
    <xf numFmtId="0" fontId="4" fillId="34" borderId="0" xfId="51" applyFont="1" applyFill="1">
      <alignment/>
      <protection/>
    </xf>
    <xf numFmtId="3" fontId="9" fillId="34" borderId="10" xfId="51" applyNumberFormat="1" applyFont="1" applyFill="1" applyBorder="1" applyAlignment="1">
      <alignment horizontal="center" vertical="center" wrapText="1"/>
      <protection/>
    </xf>
    <xf numFmtId="3" fontId="5" fillId="34" borderId="0" xfId="51" applyNumberFormat="1" applyFont="1" applyFill="1" applyBorder="1" applyAlignment="1">
      <alignment vertical="center" wrapText="1"/>
      <protection/>
    </xf>
    <xf numFmtId="49" fontId="8" fillId="34" borderId="10" xfId="51" applyNumberFormat="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center" vertical="center" wrapText="1"/>
      <protection/>
    </xf>
    <xf numFmtId="0" fontId="30" fillId="0" borderId="0" xfId="51" applyFont="1" applyAlignment="1">
      <alignment horizontal="center"/>
      <protection/>
    </xf>
    <xf numFmtId="0" fontId="27" fillId="0" borderId="0" xfId="51" applyFont="1">
      <alignment/>
      <protection/>
    </xf>
    <xf numFmtId="0" fontId="27" fillId="0" borderId="0" xfId="51" applyFont="1" applyAlignment="1">
      <alignment vertical="center"/>
      <protection/>
    </xf>
    <xf numFmtId="0" fontId="27" fillId="0" borderId="0" xfId="51" applyFont="1" applyAlignment="1">
      <alignment horizontal="center" vertical="center"/>
      <protection/>
    </xf>
    <xf numFmtId="0" fontId="90" fillId="0" borderId="0" xfId="51" applyFont="1">
      <alignment/>
      <protection/>
    </xf>
    <xf numFmtId="0" fontId="90" fillId="0" borderId="0" xfId="51" applyFont="1" applyAlignment="1">
      <alignment vertical="center"/>
      <protection/>
    </xf>
    <xf numFmtId="41" fontId="90" fillId="0" borderId="0" xfId="51" applyNumberFormat="1" applyFont="1" applyAlignment="1">
      <alignment vertical="center"/>
      <protection/>
    </xf>
    <xf numFmtId="41" fontId="27" fillId="34" borderId="10" xfId="51" applyNumberFormat="1" applyFont="1" applyFill="1" applyBorder="1" applyAlignment="1">
      <alignment horizontal="center" vertical="center" wrapText="1"/>
      <protection/>
    </xf>
    <xf numFmtId="0" fontId="31" fillId="34" borderId="10" xfId="51" applyFont="1" applyFill="1" applyBorder="1" applyAlignment="1">
      <alignment horizontal="center" vertical="center"/>
      <protection/>
    </xf>
    <xf numFmtId="0" fontId="8" fillId="34" borderId="0" xfId="50" applyNumberFormat="1" applyFont="1" applyFill="1" applyBorder="1" applyAlignment="1" applyProtection="1">
      <alignment horizontal="left" vertical="center" wrapText="1"/>
      <protection locked="0"/>
    </xf>
    <xf numFmtId="0" fontId="90" fillId="0" borderId="0" xfId="51" applyFont="1" applyAlignment="1">
      <alignment horizontal="center" vertical="center"/>
      <protection/>
    </xf>
    <xf numFmtId="41" fontId="90" fillId="0" borderId="0" xfId="51" applyNumberFormat="1" applyFont="1">
      <alignment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91" fillId="0" borderId="0" xfId="51" applyFont="1">
      <alignment/>
      <protection/>
    </xf>
    <xf numFmtId="0" fontId="16" fillId="0" borderId="10" xfId="51" applyFont="1" applyFill="1" applyBorder="1" applyAlignment="1">
      <alignment horizontal="center" vertical="center" wrapText="1"/>
      <protection/>
    </xf>
    <xf numFmtId="0" fontId="16" fillId="0" borderId="13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vertical="center"/>
      <protection/>
    </xf>
    <xf numFmtId="41" fontId="13" fillId="34" borderId="10" xfId="51" applyNumberFormat="1" applyFont="1" applyFill="1" applyBorder="1" applyAlignment="1">
      <alignment vertical="center"/>
      <protection/>
    </xf>
    <xf numFmtId="41" fontId="5" fillId="34" borderId="10" xfId="51" applyNumberFormat="1" applyFont="1" applyFill="1" applyBorder="1" applyAlignment="1">
      <alignment horizontal="left" vertical="center" wrapText="1"/>
      <protection/>
    </xf>
    <xf numFmtId="41" fontId="5" fillId="34" borderId="10" xfId="51" applyNumberFormat="1" applyFont="1" applyFill="1" applyBorder="1" applyAlignment="1">
      <alignment vertical="center" wrapText="1"/>
      <protection/>
    </xf>
    <xf numFmtId="0" fontId="5" fillId="34" borderId="10" xfId="51" applyFont="1" applyFill="1" applyBorder="1" applyAlignment="1">
      <alignment vertical="center" wrapText="1"/>
      <protection/>
    </xf>
    <xf numFmtId="41" fontId="5" fillId="34" borderId="10" xfId="51" applyNumberFormat="1" applyFont="1" applyFill="1" applyBorder="1" applyAlignment="1">
      <alignment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49" fontId="5" fillId="34" borderId="10" xfId="51" applyNumberFormat="1" applyFont="1" applyFill="1" applyBorder="1" applyAlignment="1">
      <alignment horizontal="center" vertical="center"/>
      <protection/>
    </xf>
    <xf numFmtId="0" fontId="32" fillId="34" borderId="10" xfId="51" applyFont="1" applyFill="1" applyBorder="1" applyAlignment="1">
      <alignment horizontal="center" vertical="center"/>
      <protection/>
    </xf>
    <xf numFmtId="0" fontId="33" fillId="34" borderId="13" xfId="51" applyFont="1" applyFill="1" applyBorder="1" applyAlignment="1">
      <alignment horizontal="center" vertical="center" wrapText="1"/>
      <protection/>
    </xf>
    <xf numFmtId="0" fontId="5" fillId="34" borderId="0" xfId="51" applyFont="1" applyFill="1" applyAlignment="1">
      <alignment horizontal="right" vertical="center"/>
      <protection/>
    </xf>
    <xf numFmtId="0" fontId="7" fillId="34" borderId="0" xfId="51" applyFont="1" applyFill="1" applyAlignment="1">
      <alignment horizontal="center" vertical="center" wrapText="1"/>
      <protection/>
    </xf>
    <xf numFmtId="41" fontId="4" fillId="0" borderId="0" xfId="51" applyNumberFormat="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8" fillId="34" borderId="10" xfId="51" applyFont="1" applyFill="1" applyBorder="1" applyAlignment="1">
      <alignment horizontal="center" vertical="center"/>
      <protection/>
    </xf>
    <xf numFmtId="0" fontId="27" fillId="34" borderId="10" xfId="51" applyFont="1" applyFill="1" applyBorder="1" applyAlignment="1">
      <alignment horizontal="center" vertical="center" wrapText="1"/>
      <protection/>
    </xf>
    <xf numFmtId="0" fontId="16" fillId="34" borderId="10" xfId="51" applyFont="1" applyFill="1" applyBorder="1" applyAlignment="1">
      <alignment horizontal="center" vertical="center"/>
      <protection/>
    </xf>
    <xf numFmtId="0" fontId="35" fillId="34" borderId="10" xfId="51" applyFont="1" applyFill="1" applyBorder="1" applyAlignment="1">
      <alignment horizontal="center" vertical="center" wrapText="1"/>
      <protection/>
    </xf>
    <xf numFmtId="41" fontId="5" fillId="0" borderId="0" xfId="51" applyNumberFormat="1" applyFont="1" applyBorder="1">
      <alignment/>
      <protection/>
    </xf>
    <xf numFmtId="0" fontId="36" fillId="34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0" fontId="6" fillId="0" borderId="0" xfId="51" applyFont="1" applyBorder="1">
      <alignment/>
      <protection/>
    </xf>
    <xf numFmtId="49" fontId="16" fillId="34" borderId="10" xfId="51" applyNumberFormat="1" applyFont="1" applyFill="1" applyBorder="1" applyAlignment="1">
      <alignment horizontal="center" vertical="center" wrapText="1"/>
      <protection/>
    </xf>
    <xf numFmtId="49" fontId="35" fillId="34" borderId="10" xfId="51" applyNumberFormat="1" applyFont="1" applyFill="1" applyBorder="1" applyAlignment="1">
      <alignment horizontal="center" vertical="center" wrapText="1"/>
      <protection/>
    </xf>
    <xf numFmtId="49" fontId="27" fillId="34" borderId="10" xfId="51" applyNumberFormat="1" applyFont="1" applyFill="1" applyBorder="1" applyAlignment="1">
      <alignment horizontal="center" vertical="center" wrapText="1"/>
      <protection/>
    </xf>
    <xf numFmtId="49" fontId="36" fillId="34" borderId="10" xfId="51" applyNumberFormat="1" applyFont="1" applyFill="1" applyBorder="1" applyAlignment="1">
      <alignment horizontal="center" vertical="center" wrapText="1"/>
      <protection/>
    </xf>
    <xf numFmtId="0" fontId="7" fillId="0" borderId="0" xfId="51" applyFont="1" applyAlignment="1">
      <alignment vertical="center" wrapText="1"/>
      <protection/>
    </xf>
    <xf numFmtId="0" fontId="6" fillId="34" borderId="10" xfId="51" applyFont="1" applyFill="1" applyBorder="1" applyAlignment="1">
      <alignment horizontal="left" vertical="center" wrapText="1"/>
      <protection/>
    </xf>
    <xf numFmtId="0" fontId="6" fillId="34" borderId="10" xfId="51" applyFont="1" applyFill="1" applyBorder="1" applyAlignment="1">
      <alignment horizontal="center" vertical="center"/>
      <protection/>
    </xf>
    <xf numFmtId="0" fontId="32" fillId="34" borderId="10" xfId="51" applyFont="1" applyFill="1" applyBorder="1" applyAlignment="1">
      <alignment horizontal="center" vertical="center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/>
      <protection/>
    </xf>
    <xf numFmtId="0" fontId="5" fillId="34" borderId="0" xfId="51" applyFont="1" applyFill="1" applyAlignment="1">
      <alignment horizontal="right" vertical="center"/>
      <protection/>
    </xf>
    <xf numFmtId="41" fontId="15" fillId="34" borderId="10" xfId="51" applyNumberFormat="1" applyFont="1" applyFill="1" applyBorder="1" applyAlignment="1">
      <alignment horizontal="center" vertical="center" wrapText="1"/>
      <protection/>
    </xf>
    <xf numFmtId="41" fontId="19" fillId="34" borderId="10" xfId="51" applyNumberFormat="1" applyFont="1" applyFill="1" applyBorder="1" applyAlignment="1">
      <alignment horizontal="left" vertical="center" wrapText="1"/>
      <protection/>
    </xf>
    <xf numFmtId="0" fontId="8" fillId="34" borderId="10" xfId="51" applyFont="1" applyFill="1" applyBorder="1" applyAlignment="1">
      <alignment horizontal="left" vertical="center" wrapText="1"/>
      <protection/>
    </xf>
    <xf numFmtId="41" fontId="27" fillId="34" borderId="10" xfId="51" applyNumberFormat="1" applyFont="1" applyFill="1" applyBorder="1" applyAlignment="1">
      <alignment horizontal="right" vertical="center"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Alignment="1">
      <alignment horizontal="center" vertical="center"/>
      <protection/>
    </xf>
    <xf numFmtId="3" fontId="39" fillId="34" borderId="10" xfId="51" applyNumberFormat="1" applyFont="1" applyFill="1" applyBorder="1" applyAlignment="1">
      <alignment vertical="center"/>
      <protection/>
    </xf>
    <xf numFmtId="0" fontId="12" fillId="34" borderId="13" xfId="51" applyFont="1" applyFill="1" applyBorder="1" applyAlignment="1">
      <alignment horizontal="center" vertical="center"/>
      <protection/>
    </xf>
    <xf numFmtId="3" fontId="6" fillId="34" borderId="10" xfId="51" applyNumberFormat="1" applyFont="1" applyFill="1" applyBorder="1" applyAlignment="1">
      <alignment vertical="center"/>
      <protection/>
    </xf>
    <xf numFmtId="3" fontId="14" fillId="34" borderId="14" xfId="51" applyNumberFormat="1" applyFont="1" applyFill="1" applyBorder="1">
      <alignment/>
      <protection/>
    </xf>
    <xf numFmtId="4" fontId="18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35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4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34" borderId="10" xfId="51" applyFont="1" applyFill="1" applyBorder="1" applyAlignment="1">
      <alignment vertical="center" wrapText="1"/>
      <protection/>
    </xf>
    <xf numFmtId="41" fontId="13" fillId="34" borderId="10" xfId="51" applyNumberFormat="1" applyFont="1" applyFill="1" applyBorder="1" applyAlignment="1">
      <alignment vertical="center" wrapText="1"/>
      <protection/>
    </xf>
    <xf numFmtId="49" fontId="15" fillId="34" borderId="10" xfId="51" applyNumberFormat="1" applyFont="1" applyFill="1" applyBorder="1" applyAlignment="1">
      <alignment horizontal="center" vertical="center" wrapText="1"/>
      <protection/>
    </xf>
    <xf numFmtId="4" fontId="16" fillId="34" borderId="10" xfId="51" applyNumberFormat="1" applyFont="1" applyFill="1" applyBorder="1" applyAlignment="1">
      <alignment vertical="center"/>
      <protection/>
    </xf>
    <xf numFmtId="4" fontId="8" fillId="34" borderId="10" xfId="51" applyNumberFormat="1" applyFont="1" applyFill="1" applyBorder="1" applyAlignment="1">
      <alignment vertical="center"/>
      <protection/>
    </xf>
    <xf numFmtId="4" fontId="8" fillId="34" borderId="10" xfId="51" applyNumberFormat="1" applyFont="1" applyFill="1" applyBorder="1" applyAlignment="1">
      <alignment vertical="center" wrapText="1"/>
      <protection/>
    </xf>
    <xf numFmtId="4" fontId="16" fillId="34" borderId="10" xfId="51" applyNumberFormat="1" applyFont="1" applyFill="1" applyBorder="1" applyAlignment="1">
      <alignment vertical="center" wrapText="1"/>
      <protection/>
    </xf>
    <xf numFmtId="0" fontId="28" fillId="34" borderId="16" xfId="51" applyFont="1" applyFill="1" applyBorder="1" applyAlignment="1">
      <alignment horizontal="center" vertical="center" wrapText="1"/>
      <protection/>
    </xf>
    <xf numFmtId="0" fontId="41" fillId="34" borderId="10" xfId="51" applyFont="1" applyFill="1" applyBorder="1" applyAlignment="1">
      <alignment horizontal="center" vertical="center" wrapText="1"/>
      <protection/>
    </xf>
    <xf numFmtId="0" fontId="29" fillId="34" borderId="12" xfId="51" applyFont="1" applyFill="1" applyBorder="1" applyAlignment="1">
      <alignment horizontal="center" vertical="center" wrapText="1"/>
      <protection/>
    </xf>
    <xf numFmtId="0" fontId="29" fillId="34" borderId="13" xfId="51" applyFont="1" applyFill="1" applyBorder="1" applyAlignment="1">
      <alignment horizontal="center" vertical="center" wrapText="1"/>
      <protection/>
    </xf>
    <xf numFmtId="0" fontId="14" fillId="0" borderId="0" xfId="51" applyFont="1">
      <alignment/>
      <protection/>
    </xf>
    <xf numFmtId="41" fontId="14" fillId="34" borderId="10" xfId="51" applyNumberFormat="1" applyFont="1" applyFill="1" applyBorder="1" applyAlignment="1">
      <alignment horizontal="center" vertical="center"/>
      <protection/>
    </xf>
    <xf numFmtId="0" fontId="14" fillId="34" borderId="10" xfId="51" applyFont="1" applyFill="1" applyBorder="1" applyAlignment="1">
      <alignment vertical="center"/>
      <protection/>
    </xf>
    <xf numFmtId="41" fontId="4" fillId="34" borderId="16" xfId="51" applyNumberFormat="1" applyFont="1" applyFill="1" applyBorder="1" applyAlignment="1">
      <alignment horizontal="center" vertical="center"/>
      <protection/>
    </xf>
    <xf numFmtId="41" fontId="4" fillId="34" borderId="16" xfId="51" applyNumberFormat="1" applyFont="1" applyFill="1" applyBorder="1" applyAlignment="1">
      <alignment vertical="center"/>
      <protection/>
    </xf>
    <xf numFmtId="0" fontId="4" fillId="34" borderId="16" xfId="51" applyFont="1" applyFill="1" applyBorder="1" applyAlignment="1">
      <alignment horizontal="center" vertical="center"/>
      <protection/>
    </xf>
    <xf numFmtId="0" fontId="4" fillId="34" borderId="16" xfId="51" applyFont="1" applyFill="1" applyBorder="1" applyAlignment="1">
      <alignment vertical="center" wrapText="1"/>
      <protection/>
    </xf>
    <xf numFmtId="41" fontId="4" fillId="34" borderId="17" xfId="51" applyNumberFormat="1" applyFont="1" applyFill="1" applyBorder="1" applyAlignment="1">
      <alignment horizontal="center" vertical="center"/>
      <protection/>
    </xf>
    <xf numFmtId="41" fontId="4" fillId="34" borderId="17" xfId="51" applyNumberFormat="1" applyFont="1" applyFill="1" applyBorder="1" applyAlignment="1">
      <alignment vertical="center"/>
      <protection/>
    </xf>
    <xf numFmtId="0" fontId="4" fillId="34" borderId="17" xfId="51" applyFont="1" applyFill="1" applyBorder="1" applyAlignment="1">
      <alignment horizontal="center" vertical="center"/>
      <protection/>
    </xf>
    <xf numFmtId="0" fontId="4" fillId="34" borderId="17" xfId="51" applyFont="1" applyFill="1" applyBorder="1" applyAlignment="1">
      <alignment vertical="center" wrapText="1"/>
      <protection/>
    </xf>
    <xf numFmtId="0" fontId="15" fillId="34" borderId="10" xfId="51" applyFont="1" applyFill="1" applyBorder="1" applyAlignment="1">
      <alignment horizontal="center" vertical="center" wrapText="1"/>
      <protection/>
    </xf>
    <xf numFmtId="0" fontId="15" fillId="34" borderId="14" xfId="51" applyFont="1" applyFill="1" applyBorder="1" applyAlignment="1">
      <alignment horizontal="center" vertical="center" wrapText="1"/>
      <protection/>
    </xf>
    <xf numFmtId="0" fontId="15" fillId="34" borderId="10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horizontal="right" vertical="center"/>
      <protection/>
    </xf>
    <xf numFmtId="0" fontId="43" fillId="34" borderId="0" xfId="51" applyFont="1" applyFill="1" applyAlignment="1">
      <alignment/>
      <protection/>
    </xf>
    <xf numFmtId="41" fontId="8" fillId="34" borderId="10" xfId="51" applyNumberFormat="1" applyFont="1" applyFill="1" applyBorder="1" applyAlignment="1">
      <alignment horizontal="right" vertical="top" wrapText="1"/>
      <protection/>
    </xf>
    <xf numFmtId="0" fontId="8" fillId="34" borderId="10" xfId="51" applyFont="1" applyFill="1" applyBorder="1" applyAlignment="1">
      <alignment wrapText="1"/>
      <protection/>
    </xf>
    <xf numFmtId="0" fontId="8" fillId="34" borderId="10" xfId="51" applyFont="1" applyFill="1" applyBorder="1" applyAlignment="1">
      <alignment horizontal="center" vertical="top"/>
      <protection/>
    </xf>
    <xf numFmtId="0" fontId="8" fillId="34" borderId="10" xfId="51" applyFont="1" applyFill="1" applyBorder="1" applyAlignment="1" quotePrefix="1">
      <alignment wrapText="1"/>
      <protection/>
    </xf>
    <xf numFmtId="41" fontId="16" fillId="34" borderId="10" xfId="51" applyNumberFormat="1" applyFont="1" applyFill="1" applyBorder="1" applyAlignment="1">
      <alignment horizontal="right" vertical="top" wrapText="1"/>
      <protection/>
    </xf>
    <xf numFmtId="0" fontId="16" fillId="34" borderId="10" xfId="51" applyFont="1" applyFill="1" applyBorder="1" applyAlignment="1">
      <alignment wrapText="1"/>
      <protection/>
    </xf>
    <xf numFmtId="0" fontId="8" fillId="34" borderId="10" xfId="51" applyFont="1" applyFill="1" applyBorder="1" applyAlignment="1">
      <alignment vertical="top" wrapText="1"/>
      <protection/>
    </xf>
    <xf numFmtId="0" fontId="8" fillId="34" borderId="10" xfId="51" applyFont="1" applyFill="1" applyBorder="1" applyAlignment="1" quotePrefix="1">
      <alignment vertical="top" wrapText="1"/>
      <protection/>
    </xf>
    <xf numFmtId="0" fontId="16" fillId="34" borderId="10" xfId="51" applyFont="1" applyFill="1" applyBorder="1" applyAlignment="1">
      <alignment vertical="top"/>
      <protection/>
    </xf>
    <xf numFmtId="0" fontId="16" fillId="34" borderId="10" xfId="51" applyFont="1" applyFill="1" applyBorder="1" applyAlignment="1">
      <alignment horizontal="center" vertical="top"/>
      <protection/>
    </xf>
    <xf numFmtId="0" fontId="5" fillId="34" borderId="12" xfId="51" applyFont="1" applyFill="1" applyBorder="1" applyAlignment="1">
      <alignment horizontal="center" vertical="top" wrapText="1"/>
      <protection/>
    </xf>
    <xf numFmtId="0" fontId="5" fillId="34" borderId="12" xfId="51" applyFont="1" applyFill="1" applyBorder="1" applyAlignment="1">
      <alignment/>
      <protection/>
    </xf>
    <xf numFmtId="0" fontId="10" fillId="34" borderId="14" xfId="51" applyFont="1" applyFill="1" applyBorder="1" applyAlignment="1">
      <alignment vertical="top" wrapText="1"/>
      <protection/>
    </xf>
    <xf numFmtId="0" fontId="8" fillId="34" borderId="16" xfId="51" applyFont="1" applyFill="1" applyBorder="1" applyAlignment="1">
      <alignment horizontal="center" vertical="top" wrapText="1"/>
      <protection/>
    </xf>
    <xf numFmtId="0" fontId="5" fillId="34" borderId="16" xfId="51" applyFont="1" applyFill="1" applyBorder="1" applyAlignment="1">
      <alignment/>
      <protection/>
    </xf>
    <xf numFmtId="0" fontId="8" fillId="34" borderId="10" xfId="51" applyFont="1" applyFill="1" applyBorder="1" applyAlignment="1" quotePrefix="1">
      <alignment vertical="top"/>
      <protection/>
    </xf>
    <xf numFmtId="0" fontId="8" fillId="34" borderId="14" xfId="51" applyFont="1" applyFill="1" applyBorder="1" applyAlignment="1">
      <alignment vertical="top" wrapText="1"/>
      <protection/>
    </xf>
    <xf numFmtId="0" fontId="8" fillId="34" borderId="14" xfId="51" applyFont="1" applyFill="1" applyBorder="1" applyAlignment="1">
      <alignment horizontal="center" vertical="top" wrapText="1"/>
      <protection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35" borderId="11" xfId="0" applyFont="1" applyFill="1" applyBorder="1" applyAlignment="1" applyProtection="1">
      <alignment horizontal="left" vertical="center" wrapText="1" shrinkToFit="1"/>
      <protection locked="0"/>
    </xf>
    <xf numFmtId="0" fontId="18" fillId="35" borderId="15" xfId="0" applyFont="1" applyFill="1" applyBorder="1" applyAlignment="1" applyProtection="1">
      <alignment horizontal="left" vertical="center" wrapText="1" shrinkToFit="1"/>
      <protection locked="0"/>
    </xf>
    <xf numFmtId="49" fontId="4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46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4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0" xfId="51" applyFont="1" applyFill="1" applyBorder="1" applyAlignment="1">
      <alignment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0" fontId="14" fillId="34" borderId="10" xfId="51" applyFont="1" applyFill="1" applyBorder="1" applyAlignment="1">
      <alignment horizontal="center" vertical="center"/>
      <protection/>
    </xf>
    <xf numFmtId="0" fontId="13" fillId="34" borderId="10" xfId="51" applyFont="1" applyFill="1" applyBorder="1" applyAlignment="1">
      <alignment horizontal="center" vertical="center" wrapText="1"/>
      <protection/>
    </xf>
    <xf numFmtId="0" fontId="5" fillId="34" borderId="16" xfId="51" applyFont="1" applyFill="1" applyBorder="1" applyAlignment="1">
      <alignment/>
      <protection/>
    </xf>
    <xf numFmtId="0" fontId="5" fillId="34" borderId="12" xfId="51" applyFont="1" applyFill="1" applyBorder="1" applyAlignment="1">
      <alignment/>
      <protection/>
    </xf>
    <xf numFmtId="0" fontId="31" fillId="34" borderId="0" xfId="51" applyFont="1" applyFill="1" applyAlignment="1">
      <alignment horizontal="right" vertical="top"/>
      <protection/>
    </xf>
    <xf numFmtId="0" fontId="8" fillId="34" borderId="10" xfId="51" applyFont="1" applyFill="1" applyBorder="1" applyAlignment="1">
      <alignment vertical="top" wrapText="1"/>
      <protection/>
    </xf>
    <xf numFmtId="0" fontId="8" fillId="34" borderId="14" xfId="51" applyFont="1" applyFill="1" applyBorder="1" applyAlignment="1">
      <alignment vertical="top" wrapText="1"/>
      <protection/>
    </xf>
    <xf numFmtId="0" fontId="8" fillId="34" borderId="14" xfId="51" applyFont="1" applyFill="1" applyBorder="1" applyAlignment="1">
      <alignment horizontal="center" vertical="top" wrapText="1"/>
      <protection/>
    </xf>
    <xf numFmtId="0" fontId="8" fillId="34" borderId="16" xfId="51" applyFont="1" applyFill="1" applyBorder="1" applyAlignment="1">
      <alignment horizontal="center" vertical="top" wrapText="1"/>
      <protection/>
    </xf>
    <xf numFmtId="0" fontId="23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89" fillId="34" borderId="0" xfId="51" applyFont="1" applyFill="1">
      <alignment/>
      <protection/>
    </xf>
    <xf numFmtId="49" fontId="4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5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45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45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45" fillId="35" borderId="11" xfId="0" applyNumberFormat="1" applyFont="1" applyFill="1" applyBorder="1" applyAlignment="1" applyProtection="1">
      <alignment horizontal="right" vertical="center" wrapText="1"/>
      <protection locked="0"/>
    </xf>
    <xf numFmtId="49" fontId="46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1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0" fontId="8" fillId="0" borderId="0" xfId="50" applyNumberFormat="1" applyFont="1" applyFill="1" applyBorder="1" applyAlignment="1" applyProtection="1">
      <alignment horizontal="right" wrapText="1"/>
      <protection locked="0"/>
    </xf>
    <xf numFmtId="0" fontId="17" fillId="0" borderId="0" xfId="50" applyNumberFormat="1" applyFont="1" applyFill="1" applyBorder="1" applyAlignment="1" applyProtection="1">
      <alignment horizontal="center"/>
      <protection locked="0"/>
    </xf>
    <xf numFmtId="4" fontId="40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8" fillId="35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40" fillId="33" borderId="11" xfId="0" applyFont="1" applyFill="1" applyBorder="1" applyAlignment="1" applyProtection="1">
      <alignment horizontal="center" vertical="center" wrapText="1" shrinkToFit="1"/>
      <protection locked="0"/>
    </xf>
    <xf numFmtId="0" fontId="18" fillId="35" borderId="15" xfId="0" applyFont="1" applyFill="1" applyBorder="1" applyAlignment="1" applyProtection="1">
      <alignment horizontal="center" vertical="center" wrapText="1" shrinkToFit="1"/>
      <protection locked="0"/>
    </xf>
    <xf numFmtId="0" fontId="18" fillId="35" borderId="15" xfId="0" applyFont="1" applyFill="1" applyBorder="1" applyAlignment="1" applyProtection="1">
      <alignment horizontal="left" vertical="center" wrapText="1" shrinkToFit="1"/>
      <protection locked="0"/>
    </xf>
    <xf numFmtId="4" fontId="18" fillId="35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35" borderId="11" xfId="0" applyFont="1" applyFill="1" applyBorder="1" applyAlignment="1" applyProtection="1">
      <alignment horizontal="center" vertical="center" wrapText="1" shrinkToFit="1"/>
      <protection locked="0"/>
    </xf>
    <xf numFmtId="0" fontId="18" fillId="35" borderId="11" xfId="0" applyFont="1" applyFill="1" applyBorder="1" applyAlignment="1" applyProtection="1">
      <alignment horizontal="left" vertical="center" wrapText="1" shrinkToFit="1"/>
      <protection locked="0"/>
    </xf>
    <xf numFmtId="0" fontId="44" fillId="35" borderId="15" xfId="0" applyFont="1" applyFill="1" applyBorder="1" applyAlignment="1" applyProtection="1">
      <alignment horizontal="left" vertical="center" wrapText="1" shrinkToFit="1"/>
      <protection locked="0"/>
    </xf>
    <xf numFmtId="0" fontId="21" fillId="0" borderId="0" xfId="50" applyNumberFormat="1" applyFont="1" applyFill="1" applyBorder="1" applyAlignment="1" applyProtection="1">
      <alignment horizontal="right" wrapText="1"/>
      <protection locked="0"/>
    </xf>
    <xf numFmtId="0" fontId="20" fillId="33" borderId="0" xfId="50" applyFont="1" applyFill="1" applyAlignment="1" applyProtection="1">
      <alignment horizontal="center" vertical="center" wrapText="1" shrinkToFit="1"/>
      <protection locked="0"/>
    </xf>
    <xf numFmtId="0" fontId="5" fillId="34" borderId="20" xfId="51" applyFont="1" applyFill="1" applyBorder="1" applyAlignment="1">
      <alignment horizontal="left" vertical="center" wrapText="1"/>
      <protection/>
    </xf>
    <xf numFmtId="0" fontId="5" fillId="34" borderId="13" xfId="51" applyFont="1" applyFill="1" applyBorder="1" applyAlignment="1">
      <alignment horizontal="left" vertical="center" wrapText="1"/>
      <protection/>
    </xf>
    <xf numFmtId="43" fontId="9" fillId="34" borderId="20" xfId="51" applyNumberFormat="1" applyFont="1" applyFill="1" applyBorder="1" applyAlignment="1">
      <alignment horizontal="center" vertical="center" wrapText="1"/>
      <protection/>
    </xf>
    <xf numFmtId="43" fontId="9" fillId="34" borderId="13" xfId="51" applyNumberFormat="1" applyFont="1" applyFill="1" applyBorder="1" applyAlignment="1">
      <alignment horizontal="center" vertical="center" wrapText="1"/>
      <protection/>
    </xf>
    <xf numFmtId="0" fontId="8" fillId="0" borderId="0" xfId="50" applyNumberFormat="1" applyFont="1" applyFill="1" applyBorder="1" applyAlignment="1" applyProtection="1">
      <alignment horizontal="right" vertical="top" wrapText="1"/>
      <protection locked="0"/>
    </xf>
    <xf numFmtId="0" fontId="13" fillId="34" borderId="10" xfId="51" applyFont="1" applyFill="1" applyBorder="1" applyAlignment="1">
      <alignment vertical="center" wrapText="1"/>
      <protection/>
    </xf>
    <xf numFmtId="0" fontId="12" fillId="0" borderId="0" xfId="51" applyFont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22" fillId="34" borderId="10" xfId="51" applyFont="1" applyFill="1" applyBorder="1" applyAlignment="1">
      <alignment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3" fillId="34" borderId="20" xfId="51" applyFont="1" applyFill="1" applyBorder="1" applyAlignment="1">
      <alignment horizontal="center" vertical="center" wrapText="1"/>
      <protection/>
    </xf>
    <xf numFmtId="0" fontId="13" fillId="34" borderId="23" xfId="51" applyFont="1" applyFill="1" applyBorder="1" applyAlignment="1">
      <alignment horizontal="center" vertical="center" wrapText="1"/>
      <protection/>
    </xf>
    <xf numFmtId="0" fontId="13" fillId="34" borderId="13" xfId="51" applyFont="1" applyFill="1" applyBorder="1" applyAlignment="1">
      <alignment horizontal="center" vertical="center" wrapText="1"/>
      <protection/>
    </xf>
    <xf numFmtId="0" fontId="5" fillId="34" borderId="24" xfId="51" applyFont="1" applyFill="1" applyBorder="1" applyAlignment="1">
      <alignment horizontal="center" vertical="center" wrapText="1"/>
      <protection/>
    </xf>
    <xf numFmtId="0" fontId="5" fillId="34" borderId="0" xfId="51" applyFont="1" applyFill="1" applyBorder="1" applyAlignment="1">
      <alignment vertical="center" wrapText="1"/>
      <protection/>
    </xf>
    <xf numFmtId="43" fontId="13" fillId="34" borderId="20" xfId="51" applyNumberFormat="1" applyFont="1" applyFill="1" applyBorder="1" applyAlignment="1">
      <alignment horizontal="right" vertical="center" wrapText="1"/>
      <protection/>
    </xf>
    <xf numFmtId="43" fontId="13" fillId="34" borderId="13" xfId="51" applyNumberFormat="1" applyFont="1" applyFill="1" applyBorder="1" applyAlignment="1">
      <alignment horizontal="right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14" fillId="34" borderId="10" xfId="51" applyFont="1" applyFill="1" applyBorder="1" applyAlignment="1">
      <alignment horizontal="center" vertical="center"/>
      <protection/>
    </xf>
    <xf numFmtId="0" fontId="14" fillId="34" borderId="10" xfId="51" applyFont="1" applyFill="1" applyBorder="1" applyAlignment="1">
      <alignment horizontal="center" vertical="center" wrapText="1"/>
      <protection/>
    </xf>
    <xf numFmtId="0" fontId="13" fillId="34" borderId="20" xfId="51" applyFont="1" applyFill="1" applyBorder="1" applyAlignment="1">
      <alignment horizontal="center" vertical="center"/>
      <protection/>
    </xf>
    <xf numFmtId="0" fontId="13" fillId="34" borderId="23" xfId="51" applyFont="1" applyFill="1" applyBorder="1" applyAlignment="1">
      <alignment horizontal="center" vertical="center"/>
      <protection/>
    </xf>
    <xf numFmtId="0" fontId="13" fillId="34" borderId="13" xfId="51" applyFont="1" applyFill="1" applyBorder="1" applyAlignment="1">
      <alignment horizontal="center" vertical="center"/>
      <protection/>
    </xf>
    <xf numFmtId="0" fontId="14" fillId="34" borderId="21" xfId="51" applyFont="1" applyFill="1" applyBorder="1" applyAlignment="1">
      <alignment horizontal="center" vertical="center" wrapText="1"/>
      <protection/>
    </xf>
    <xf numFmtId="0" fontId="14" fillId="34" borderId="16" xfId="51" applyFont="1" applyFill="1" applyBorder="1" applyAlignment="1">
      <alignment horizontal="center" vertical="center" wrapText="1"/>
      <protection/>
    </xf>
    <xf numFmtId="0" fontId="14" fillId="34" borderId="12" xfId="51" applyFont="1" applyFill="1" applyBorder="1" applyAlignment="1">
      <alignment horizontal="center" vertical="center" wrapText="1"/>
      <protection/>
    </xf>
    <xf numFmtId="0" fontId="14" fillId="34" borderId="14" xfId="51" applyFont="1" applyFill="1" applyBorder="1" applyAlignment="1">
      <alignment horizontal="center" vertical="center" wrapText="1"/>
      <protection/>
    </xf>
    <xf numFmtId="0" fontId="33" fillId="34" borderId="21" xfId="51" applyFont="1" applyFill="1" applyBorder="1" applyAlignment="1">
      <alignment horizontal="center" vertical="center" wrapText="1"/>
      <protection/>
    </xf>
    <xf numFmtId="0" fontId="33" fillId="34" borderId="16" xfId="51" applyFont="1" applyFill="1" applyBorder="1" applyAlignment="1">
      <alignment horizontal="center" vertical="center" wrapText="1"/>
      <protection/>
    </xf>
    <xf numFmtId="0" fontId="33" fillId="34" borderId="12" xfId="51" applyFont="1" applyFill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horizontal="center" vertical="center" wrapText="1"/>
      <protection/>
    </xf>
    <xf numFmtId="0" fontId="8" fillId="34" borderId="14" xfId="51" applyFont="1" applyFill="1" applyBorder="1" applyAlignment="1">
      <alignment horizontal="center" vertical="top"/>
      <protection/>
    </xf>
    <xf numFmtId="0" fontId="8" fillId="34" borderId="16" xfId="51" applyFont="1" applyFill="1" applyBorder="1" applyAlignment="1">
      <alignment horizontal="center" vertical="top"/>
      <protection/>
    </xf>
    <xf numFmtId="0" fontId="8" fillId="34" borderId="12" xfId="51" applyFont="1" applyFill="1" applyBorder="1" applyAlignment="1">
      <alignment horizontal="center" vertical="top"/>
      <protection/>
    </xf>
    <xf numFmtId="0" fontId="8" fillId="34" borderId="14" xfId="51" applyFont="1" applyFill="1" applyBorder="1" applyAlignment="1">
      <alignment horizontal="left" vertical="top" wrapText="1"/>
      <protection/>
    </xf>
    <xf numFmtId="0" fontId="5" fillId="34" borderId="16" xfId="51" applyFont="1" applyFill="1" applyBorder="1" applyAlignment="1">
      <alignment/>
      <protection/>
    </xf>
    <xf numFmtId="0" fontId="5" fillId="34" borderId="12" xfId="51" applyFont="1" applyFill="1" applyBorder="1" applyAlignment="1">
      <alignment/>
      <protection/>
    </xf>
    <xf numFmtId="0" fontId="10" fillId="34" borderId="14" xfId="51" applyFont="1" applyFill="1" applyBorder="1" applyAlignment="1">
      <alignment horizontal="left" vertical="top" wrapText="1"/>
      <protection/>
    </xf>
    <xf numFmtId="0" fontId="10" fillId="34" borderId="16" xfId="51" applyFont="1" applyFill="1" applyBorder="1" applyAlignment="1">
      <alignment horizontal="left" vertical="top" wrapText="1"/>
      <protection/>
    </xf>
    <xf numFmtId="0" fontId="10" fillId="34" borderId="12" xfId="51" applyFont="1" applyFill="1" applyBorder="1" applyAlignment="1">
      <alignment horizontal="left" vertical="top" wrapText="1"/>
      <protection/>
    </xf>
    <xf numFmtId="0" fontId="8" fillId="34" borderId="16" xfId="51" applyFont="1" applyFill="1" applyBorder="1" applyAlignment="1">
      <alignment horizontal="left" vertical="top" wrapText="1"/>
      <protection/>
    </xf>
    <xf numFmtId="0" fontId="8" fillId="34" borderId="12" xfId="51" applyFont="1" applyFill="1" applyBorder="1" applyAlignment="1">
      <alignment horizontal="left" vertical="top" wrapText="1"/>
      <protection/>
    </xf>
    <xf numFmtId="0" fontId="31" fillId="34" borderId="0" xfId="51" applyFont="1" applyFill="1" applyAlignment="1">
      <alignment horizontal="right" vertical="top"/>
      <protection/>
    </xf>
    <xf numFmtId="0" fontId="43" fillId="34" borderId="0" xfId="51" applyFont="1" applyFill="1" applyAlignment="1">
      <alignment horizontal="left" wrapText="1"/>
      <protection/>
    </xf>
    <xf numFmtId="0" fontId="8" fillId="34" borderId="20" xfId="51" applyFont="1" applyFill="1" applyBorder="1" applyAlignment="1">
      <alignment vertical="top" wrapText="1"/>
      <protection/>
    </xf>
    <xf numFmtId="0" fontId="8" fillId="34" borderId="23" xfId="51" applyFont="1" applyFill="1" applyBorder="1" applyAlignment="1">
      <alignment vertical="top" wrapText="1"/>
      <protection/>
    </xf>
    <xf numFmtId="0" fontId="8" fillId="34" borderId="13" xfId="51" applyFont="1" applyFill="1" applyBorder="1" applyAlignment="1">
      <alignment vertical="top" wrapText="1"/>
      <protection/>
    </xf>
    <xf numFmtId="0" fontId="16" fillId="34" borderId="20" xfId="51" applyFont="1" applyFill="1" applyBorder="1" applyAlignment="1">
      <alignment vertical="top" wrapText="1"/>
      <protection/>
    </xf>
    <xf numFmtId="0" fontId="16" fillId="34" borderId="23" xfId="51" applyFont="1" applyFill="1" applyBorder="1" applyAlignment="1">
      <alignment vertical="top" wrapText="1"/>
      <protection/>
    </xf>
    <xf numFmtId="0" fontId="16" fillId="34" borderId="13" xfId="51" applyFont="1" applyFill="1" applyBorder="1" applyAlignment="1">
      <alignment vertical="top" wrapText="1"/>
      <protection/>
    </xf>
    <xf numFmtId="0" fontId="5" fillId="34" borderId="23" xfId="51" applyFont="1" applyFill="1" applyBorder="1" applyAlignment="1">
      <alignment vertical="top"/>
      <protection/>
    </xf>
    <xf numFmtId="0" fontId="5" fillId="34" borderId="13" xfId="51" applyFont="1" applyFill="1" applyBorder="1" applyAlignment="1">
      <alignment vertical="top"/>
      <protection/>
    </xf>
    <xf numFmtId="0" fontId="43" fillId="34" borderId="0" xfId="51" applyFont="1" applyFill="1" applyAlignment="1">
      <alignment horizontal="left" wrapText="1"/>
      <protection/>
    </xf>
    <xf numFmtId="0" fontId="8" fillId="34" borderId="10" xfId="51" applyFont="1" applyFill="1" applyBorder="1" applyAlignment="1">
      <alignment vertical="top" wrapText="1"/>
      <protection/>
    </xf>
    <xf numFmtId="0" fontId="5" fillId="34" borderId="10" xfId="51" applyFont="1" applyFill="1" applyBorder="1" applyAlignment="1">
      <alignment vertical="top"/>
      <protection/>
    </xf>
    <xf numFmtId="0" fontId="8" fillId="34" borderId="14" xfId="51" applyFont="1" applyFill="1" applyBorder="1" applyAlignment="1">
      <alignment vertical="top" wrapText="1"/>
      <protection/>
    </xf>
    <xf numFmtId="0" fontId="5" fillId="34" borderId="16" xfId="51" applyFont="1" applyFill="1" applyBorder="1" applyAlignment="1">
      <alignment vertical="top" wrapText="1"/>
      <protection/>
    </xf>
    <xf numFmtId="0" fontId="5" fillId="34" borderId="12" xfId="51" applyFont="1" applyFill="1" applyBorder="1" applyAlignment="1">
      <alignment vertical="top" wrapText="1"/>
      <protection/>
    </xf>
    <xf numFmtId="49" fontId="8" fillId="34" borderId="14" xfId="51" applyNumberFormat="1" applyFont="1" applyFill="1" applyBorder="1" applyAlignment="1">
      <alignment horizontal="center" vertical="top"/>
      <protection/>
    </xf>
    <xf numFmtId="0" fontId="5" fillId="34" borderId="16" xfId="51" applyFont="1" applyFill="1" applyBorder="1" applyAlignment="1">
      <alignment horizontal="center" vertical="top"/>
      <protection/>
    </xf>
    <xf numFmtId="0" fontId="5" fillId="34" borderId="12" xfId="51" applyFont="1" applyFill="1" applyBorder="1" applyAlignment="1">
      <alignment horizontal="center" vertical="top"/>
      <protection/>
    </xf>
    <xf numFmtId="0" fontId="8" fillId="34" borderId="14" xfId="51" applyFont="1" applyFill="1" applyBorder="1" applyAlignment="1">
      <alignment horizontal="center" vertical="top" wrapText="1"/>
      <protection/>
    </xf>
    <xf numFmtId="0" fontId="8" fillId="34" borderId="16" xfId="51" applyFont="1" applyFill="1" applyBorder="1" applyAlignment="1">
      <alignment horizontal="center" vertical="top" wrapText="1"/>
      <protection/>
    </xf>
    <xf numFmtId="0" fontId="8" fillId="34" borderId="12" xfId="51" applyFont="1" applyFill="1" applyBorder="1" applyAlignment="1">
      <alignment horizontal="center" vertical="top" wrapText="1"/>
      <protection/>
    </xf>
    <xf numFmtId="0" fontId="16" fillId="34" borderId="10" xfId="51" applyFont="1" applyFill="1" applyBorder="1" applyAlignment="1">
      <alignment horizontal="center" vertical="center" wrapText="1"/>
      <protection/>
    </xf>
    <xf numFmtId="0" fontId="10" fillId="0" borderId="0" xfId="51" applyFont="1" applyAlignment="1">
      <alignment horizontal="right" wrapText="1"/>
      <protection/>
    </xf>
    <xf numFmtId="0" fontId="15" fillId="0" borderId="0" xfId="51" applyNumberFormat="1" applyFont="1" applyFill="1" applyBorder="1" applyAlignment="1" applyProtection="1">
      <alignment horizontal="center" wrapText="1"/>
      <protection locked="0"/>
    </xf>
    <xf numFmtId="0" fontId="14" fillId="34" borderId="10" xfId="51" applyFont="1" applyFill="1" applyBorder="1" applyAlignment="1">
      <alignment horizontal="center" vertical="center"/>
      <protection/>
    </xf>
    <xf numFmtId="0" fontId="7" fillId="34" borderId="0" xfId="51" applyFont="1" applyFill="1" applyAlignment="1">
      <alignment horizontal="center" vertical="center"/>
      <protection/>
    </xf>
    <xf numFmtId="0" fontId="14" fillId="34" borderId="10" xfId="51" applyFont="1" applyFill="1" applyBorder="1" applyAlignment="1">
      <alignment horizontal="center" vertical="center" wrapText="1"/>
      <protection/>
    </xf>
    <xf numFmtId="0" fontId="29" fillId="34" borderId="14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29" fillId="34" borderId="12" xfId="51" applyFont="1" applyFill="1" applyBorder="1" applyAlignment="1">
      <alignment horizontal="center" vertical="center" wrapText="1"/>
      <protection/>
    </xf>
    <xf numFmtId="0" fontId="10" fillId="34" borderId="20" xfId="51" applyFont="1" applyFill="1" applyBorder="1" applyAlignment="1">
      <alignment horizontal="center" vertical="center"/>
      <protection/>
    </xf>
    <xf numFmtId="0" fontId="10" fillId="34" borderId="23" xfId="51" applyFont="1" applyFill="1" applyBorder="1" applyAlignment="1">
      <alignment horizontal="center" vertical="center"/>
      <protection/>
    </xf>
    <xf numFmtId="0" fontId="10" fillId="34" borderId="13" xfId="51" applyFont="1" applyFill="1" applyBorder="1" applyAlignment="1">
      <alignment horizontal="center" vertical="center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13" xfId="51" applyFont="1" applyFill="1" applyBorder="1" applyAlignment="1">
      <alignment horizontal="center" vertical="center" wrapText="1"/>
      <protection/>
    </xf>
    <xf numFmtId="0" fontId="29" fillId="34" borderId="10" xfId="51" applyFont="1" applyFill="1" applyBorder="1" applyAlignment="1">
      <alignment horizontal="center" vertical="center" wrapText="1"/>
      <protection/>
    </xf>
    <xf numFmtId="0" fontId="34" fillId="34" borderId="10" xfId="51" applyFont="1" applyFill="1" applyBorder="1" applyAlignment="1">
      <alignment horizontal="center" vertical="center"/>
      <protection/>
    </xf>
    <xf numFmtId="0" fontId="42" fillId="0" borderId="0" xfId="51" applyFont="1" applyAlignment="1">
      <alignment horizontal="center" vertical="center" wrapText="1"/>
      <protection/>
    </xf>
    <xf numFmtId="0" fontId="29" fillId="34" borderId="23" xfId="51" applyFont="1" applyFill="1" applyBorder="1" applyAlignment="1">
      <alignment horizontal="center" vertical="center" wrapText="1"/>
      <protection/>
    </xf>
    <xf numFmtId="0" fontId="16" fillId="0" borderId="10" xfId="51" applyFont="1" applyFill="1" applyBorder="1" applyAlignment="1">
      <alignment horizontal="center" vertical="center" wrapText="1"/>
      <protection/>
    </xf>
    <xf numFmtId="0" fontId="29" fillId="0" borderId="14" xfId="51" applyFont="1" applyFill="1" applyBorder="1" applyAlignment="1">
      <alignment horizontal="center" vertical="center" wrapText="1"/>
      <protection/>
    </xf>
    <xf numFmtId="0" fontId="29" fillId="0" borderId="16" xfId="51" applyFont="1" applyFill="1" applyBorder="1" applyAlignment="1">
      <alignment horizontal="center" vertical="center" wrapText="1"/>
      <protection/>
    </xf>
    <xf numFmtId="0" fontId="29" fillId="0" borderId="12" xfId="51" applyFont="1" applyFill="1" applyBorder="1" applyAlignment="1">
      <alignment horizontal="center" vertical="center" wrapText="1"/>
      <protection/>
    </xf>
    <xf numFmtId="0" fontId="16" fillId="0" borderId="14" xfId="51" applyFont="1" applyFill="1" applyBorder="1" applyAlignment="1">
      <alignment horizontal="center" vertical="center" wrapText="1"/>
      <protection/>
    </xf>
    <xf numFmtId="0" fontId="16" fillId="0" borderId="16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center" vertical="center" wrapText="1"/>
      <protection/>
    </xf>
    <xf numFmtId="0" fontId="16" fillId="0" borderId="20" xfId="51" applyFont="1" applyFill="1" applyBorder="1" applyAlignment="1">
      <alignment horizontal="center" vertical="center" wrapText="1"/>
      <protection/>
    </xf>
    <xf numFmtId="0" fontId="16" fillId="0" borderId="13" xfId="51" applyFont="1" applyFill="1" applyBorder="1" applyAlignment="1">
      <alignment horizontal="center" vertical="center" wrapText="1"/>
      <protection/>
    </xf>
    <xf numFmtId="0" fontId="13" fillId="34" borderId="10" xfId="51" applyFont="1" applyFill="1" applyBorder="1" applyAlignment="1">
      <alignment horizontal="center" vertical="center"/>
      <protection/>
    </xf>
    <xf numFmtId="0" fontId="16" fillId="0" borderId="23" xfId="51" applyFont="1" applyFill="1" applyBorder="1" applyAlignment="1">
      <alignment horizontal="center" vertical="center" wrapText="1"/>
      <protection/>
    </xf>
    <xf numFmtId="0" fontId="8" fillId="0" borderId="20" xfId="51" applyFont="1" applyFill="1" applyBorder="1" applyAlignment="1">
      <alignment horizontal="center" vertical="center"/>
      <protection/>
    </xf>
    <xf numFmtId="0" fontId="8" fillId="0" borderId="23" xfId="51" applyFont="1" applyFill="1" applyBorder="1" applyAlignment="1">
      <alignment horizontal="center" vertical="center"/>
      <protection/>
    </xf>
    <xf numFmtId="0" fontId="8" fillId="0" borderId="13" xfId="51" applyFont="1" applyFill="1" applyBorder="1" applyAlignment="1">
      <alignment horizontal="center" vertical="center"/>
      <protection/>
    </xf>
    <xf numFmtId="0" fontId="16" fillId="34" borderId="10" xfId="51" applyFont="1" applyFill="1" applyBorder="1" applyAlignment="1">
      <alignment vertical="center" wrapText="1"/>
      <protection/>
    </xf>
    <xf numFmtId="0" fontId="17" fillId="0" borderId="0" xfId="51" applyFont="1" applyAlignment="1">
      <alignment horizontal="center" vertical="center" wrapText="1"/>
      <protection/>
    </xf>
    <xf numFmtId="0" fontId="7" fillId="34" borderId="0" xfId="51" applyFont="1" applyFill="1" applyAlignment="1">
      <alignment horizontal="center" vertical="center" wrapText="1"/>
      <protection/>
    </xf>
    <xf numFmtId="0" fontId="38" fillId="34" borderId="20" xfId="51" applyFont="1" applyFill="1" applyBorder="1" applyAlignment="1">
      <alignment horizontal="center" vertical="center"/>
      <protection/>
    </xf>
    <xf numFmtId="0" fontId="38" fillId="34" borderId="23" xfId="51" applyFont="1" applyFill="1" applyBorder="1" applyAlignment="1">
      <alignment horizontal="center" vertical="center"/>
      <protection/>
    </xf>
    <xf numFmtId="0" fontId="38" fillId="34" borderId="13" xfId="51" applyFont="1" applyFill="1" applyBorder="1" applyAlignment="1">
      <alignment horizontal="center" vertical="center"/>
      <protection/>
    </xf>
    <xf numFmtId="0" fontId="37" fillId="34" borderId="20" xfId="51" applyFont="1" applyFill="1" applyBorder="1" applyAlignment="1">
      <alignment horizontal="left" vertical="center"/>
      <protection/>
    </xf>
    <xf numFmtId="0" fontId="37" fillId="34" borderId="23" xfId="51" applyFont="1" applyFill="1" applyBorder="1" applyAlignment="1">
      <alignment horizontal="left" vertical="center"/>
      <protection/>
    </xf>
    <xf numFmtId="0" fontId="37" fillId="34" borderId="13" xfId="51" applyFont="1" applyFill="1" applyBorder="1" applyAlignment="1">
      <alignment horizontal="left" vertical="center"/>
      <protection/>
    </xf>
    <xf numFmtId="0" fontId="12" fillId="0" borderId="0" xfId="51" applyFont="1" applyAlignment="1">
      <alignment horizontal="center" vertical="center" wrapText="1"/>
      <protection/>
    </xf>
    <xf numFmtId="0" fontId="42" fillId="0" borderId="0" xfId="51" applyFont="1" applyAlignment="1">
      <alignment horizontal="center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87"/>
  <sheetViews>
    <sheetView showGridLines="0" tabSelected="1" zoomScalePageLayoutView="0" workbookViewId="0" topLeftCell="A1">
      <selection activeCell="V5" sqref="V5:W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90" t="s">
        <v>539</v>
      </c>
      <c r="L1" s="190"/>
      <c r="M1" s="190"/>
      <c r="N1" s="190"/>
      <c r="O1" s="190"/>
      <c r="P1" s="190"/>
      <c r="Q1" s="16"/>
    </row>
    <row r="2" spans="1:17" ht="25.5" customHeight="1">
      <c r="A2" s="191" t="s">
        <v>109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6"/>
    </row>
    <row r="3" spans="1:17" ht="13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 t="s">
        <v>0</v>
      </c>
      <c r="O3" s="189"/>
      <c r="P3" s="189"/>
      <c r="Q3" s="16"/>
    </row>
    <row r="4" spans="1:17" ht="6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6"/>
    </row>
    <row r="5" spans="1:17" ht="34.5" customHeight="1">
      <c r="A5" s="6"/>
      <c r="B5" s="20" t="s">
        <v>1</v>
      </c>
      <c r="C5" s="20" t="s">
        <v>2</v>
      </c>
      <c r="D5" s="188" t="s">
        <v>3</v>
      </c>
      <c r="E5" s="188"/>
      <c r="F5" s="188" t="s">
        <v>4</v>
      </c>
      <c r="G5" s="188"/>
      <c r="H5" s="188"/>
      <c r="I5" s="188" t="s">
        <v>116</v>
      </c>
      <c r="J5" s="188"/>
      <c r="K5" s="20" t="s">
        <v>117</v>
      </c>
      <c r="L5" s="20" t="s">
        <v>118</v>
      </c>
      <c r="M5" s="188" t="s">
        <v>119</v>
      </c>
      <c r="N5" s="188"/>
      <c r="O5" s="188"/>
      <c r="P5" s="188"/>
      <c r="Q5" s="188"/>
    </row>
    <row r="6" spans="1:17" ht="11.25" customHeight="1">
      <c r="A6" s="6"/>
      <c r="B6" s="154" t="s">
        <v>5</v>
      </c>
      <c r="C6" s="154" t="s">
        <v>6</v>
      </c>
      <c r="D6" s="183" t="s">
        <v>7</v>
      </c>
      <c r="E6" s="183"/>
      <c r="F6" s="183" t="s">
        <v>8</v>
      </c>
      <c r="G6" s="183"/>
      <c r="H6" s="183"/>
      <c r="I6" s="183" t="s">
        <v>9</v>
      </c>
      <c r="J6" s="183"/>
      <c r="K6" s="154" t="s">
        <v>120</v>
      </c>
      <c r="L6" s="154" t="s">
        <v>121</v>
      </c>
      <c r="M6" s="183" t="s">
        <v>122</v>
      </c>
      <c r="N6" s="183"/>
      <c r="O6" s="183"/>
      <c r="P6" s="183"/>
      <c r="Q6" s="183"/>
    </row>
    <row r="7" spans="1:17" ht="18.75" customHeight="1">
      <c r="A7" s="6"/>
      <c r="B7" s="174" t="s">
        <v>10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</row>
    <row r="8" spans="1:17" ht="22.5" customHeight="1">
      <c r="A8" s="6"/>
      <c r="B8" s="154" t="s">
        <v>235</v>
      </c>
      <c r="C8" s="155"/>
      <c r="D8" s="187"/>
      <c r="E8" s="187"/>
      <c r="F8" s="184" t="s">
        <v>236</v>
      </c>
      <c r="G8" s="184"/>
      <c r="H8" s="184"/>
      <c r="I8" s="185" t="s">
        <v>411</v>
      </c>
      <c r="J8" s="185"/>
      <c r="K8" s="156" t="s">
        <v>528</v>
      </c>
      <c r="L8" s="156" t="s">
        <v>529</v>
      </c>
      <c r="M8" s="185" t="s">
        <v>530</v>
      </c>
      <c r="N8" s="185"/>
      <c r="O8" s="185"/>
      <c r="P8" s="185"/>
      <c r="Q8" s="185"/>
    </row>
    <row r="9" spans="1:17" ht="28.5" customHeight="1">
      <c r="A9" s="6"/>
      <c r="B9" s="20"/>
      <c r="C9" s="155"/>
      <c r="D9" s="187"/>
      <c r="E9" s="187"/>
      <c r="F9" s="184" t="s">
        <v>11</v>
      </c>
      <c r="G9" s="184"/>
      <c r="H9" s="184"/>
      <c r="I9" s="185" t="s">
        <v>12</v>
      </c>
      <c r="J9" s="185"/>
      <c r="K9" s="156" t="s">
        <v>12</v>
      </c>
      <c r="L9" s="156" t="s">
        <v>12</v>
      </c>
      <c r="M9" s="185" t="s">
        <v>12</v>
      </c>
      <c r="N9" s="185"/>
      <c r="O9" s="185"/>
      <c r="P9" s="185"/>
      <c r="Q9" s="185"/>
    </row>
    <row r="10" spans="1:17" ht="22.5" customHeight="1">
      <c r="A10" s="6"/>
      <c r="B10" s="155"/>
      <c r="C10" s="154" t="s">
        <v>301</v>
      </c>
      <c r="D10" s="187"/>
      <c r="E10" s="187"/>
      <c r="F10" s="184" t="s">
        <v>237</v>
      </c>
      <c r="G10" s="184"/>
      <c r="H10" s="184"/>
      <c r="I10" s="185" t="s">
        <v>302</v>
      </c>
      <c r="J10" s="185"/>
      <c r="K10" s="156" t="s">
        <v>12</v>
      </c>
      <c r="L10" s="156" t="s">
        <v>412</v>
      </c>
      <c r="M10" s="185" t="s">
        <v>413</v>
      </c>
      <c r="N10" s="185"/>
      <c r="O10" s="185"/>
      <c r="P10" s="185"/>
      <c r="Q10" s="185"/>
    </row>
    <row r="11" spans="1:17" ht="27" customHeight="1">
      <c r="A11" s="6"/>
      <c r="B11" s="155"/>
      <c r="C11" s="20"/>
      <c r="D11" s="187"/>
      <c r="E11" s="187"/>
      <c r="F11" s="184" t="s">
        <v>11</v>
      </c>
      <c r="G11" s="184"/>
      <c r="H11" s="184"/>
      <c r="I11" s="185" t="s">
        <v>12</v>
      </c>
      <c r="J11" s="185"/>
      <c r="K11" s="156" t="s">
        <v>12</v>
      </c>
      <c r="L11" s="156" t="s">
        <v>12</v>
      </c>
      <c r="M11" s="185" t="s">
        <v>12</v>
      </c>
      <c r="N11" s="185"/>
      <c r="O11" s="185"/>
      <c r="P11" s="185"/>
      <c r="Q11" s="185"/>
    </row>
    <row r="12" spans="1:17" ht="21" customHeight="1">
      <c r="A12" s="6"/>
      <c r="B12" s="155"/>
      <c r="C12" s="155"/>
      <c r="D12" s="183" t="s">
        <v>272</v>
      </c>
      <c r="E12" s="183"/>
      <c r="F12" s="184" t="s">
        <v>273</v>
      </c>
      <c r="G12" s="184"/>
      <c r="H12" s="184"/>
      <c r="I12" s="185" t="s">
        <v>12</v>
      </c>
      <c r="J12" s="185"/>
      <c r="K12" s="156" t="s">
        <v>12</v>
      </c>
      <c r="L12" s="156" t="s">
        <v>414</v>
      </c>
      <c r="M12" s="185" t="s">
        <v>414</v>
      </c>
      <c r="N12" s="185"/>
      <c r="O12" s="185"/>
      <c r="P12" s="185"/>
      <c r="Q12" s="185"/>
    </row>
    <row r="13" spans="1:17" ht="27.75" customHeight="1">
      <c r="A13" s="6"/>
      <c r="B13" s="155"/>
      <c r="C13" s="155"/>
      <c r="D13" s="183" t="s">
        <v>176</v>
      </c>
      <c r="E13" s="183"/>
      <c r="F13" s="184" t="s">
        <v>415</v>
      </c>
      <c r="G13" s="184"/>
      <c r="H13" s="184"/>
      <c r="I13" s="185" t="s">
        <v>416</v>
      </c>
      <c r="J13" s="185"/>
      <c r="K13" s="156" t="s">
        <v>12</v>
      </c>
      <c r="L13" s="156" t="s">
        <v>417</v>
      </c>
      <c r="M13" s="185" t="s">
        <v>418</v>
      </c>
      <c r="N13" s="185"/>
      <c r="O13" s="185"/>
      <c r="P13" s="185"/>
      <c r="Q13" s="185"/>
    </row>
    <row r="14" spans="1:17" ht="18" customHeight="1">
      <c r="A14" s="6"/>
      <c r="B14" s="155"/>
      <c r="C14" s="154" t="s">
        <v>419</v>
      </c>
      <c r="D14" s="187"/>
      <c r="E14" s="187"/>
      <c r="F14" s="184" t="s">
        <v>420</v>
      </c>
      <c r="G14" s="184"/>
      <c r="H14" s="184"/>
      <c r="I14" s="185" t="s">
        <v>421</v>
      </c>
      <c r="J14" s="185"/>
      <c r="K14" s="156" t="s">
        <v>528</v>
      </c>
      <c r="L14" s="156" t="s">
        <v>424</v>
      </c>
      <c r="M14" s="185" t="s">
        <v>531</v>
      </c>
      <c r="N14" s="185"/>
      <c r="O14" s="185"/>
      <c r="P14" s="185"/>
      <c r="Q14" s="185"/>
    </row>
    <row r="15" spans="1:17" ht="27" customHeight="1">
      <c r="A15" s="6"/>
      <c r="B15" s="155"/>
      <c r="C15" s="20"/>
      <c r="D15" s="187"/>
      <c r="E15" s="187"/>
      <c r="F15" s="184" t="s">
        <v>11</v>
      </c>
      <c r="G15" s="184"/>
      <c r="H15" s="184"/>
      <c r="I15" s="185" t="s">
        <v>12</v>
      </c>
      <c r="J15" s="185"/>
      <c r="K15" s="156" t="s">
        <v>12</v>
      </c>
      <c r="L15" s="156" t="s">
        <v>12</v>
      </c>
      <c r="M15" s="185" t="s">
        <v>12</v>
      </c>
      <c r="N15" s="185"/>
      <c r="O15" s="185"/>
      <c r="P15" s="185"/>
      <c r="Q15" s="185"/>
    </row>
    <row r="16" spans="1:17" ht="29.25" customHeight="1">
      <c r="A16" s="6"/>
      <c r="B16" s="155"/>
      <c r="C16" s="155"/>
      <c r="D16" s="183" t="s">
        <v>200</v>
      </c>
      <c r="E16" s="183"/>
      <c r="F16" s="184" t="s">
        <v>201</v>
      </c>
      <c r="G16" s="184"/>
      <c r="H16" s="184"/>
      <c r="I16" s="185" t="s">
        <v>422</v>
      </c>
      <c r="J16" s="185"/>
      <c r="K16" s="156" t="s">
        <v>528</v>
      </c>
      <c r="L16" s="156" t="s">
        <v>12</v>
      </c>
      <c r="M16" s="185" t="s">
        <v>532</v>
      </c>
      <c r="N16" s="185"/>
      <c r="O16" s="185"/>
      <c r="P16" s="185"/>
      <c r="Q16" s="185"/>
    </row>
    <row r="17" spans="1:17" ht="30" customHeight="1">
      <c r="A17" s="6"/>
      <c r="B17" s="155"/>
      <c r="C17" s="155"/>
      <c r="D17" s="183" t="s">
        <v>176</v>
      </c>
      <c r="E17" s="183"/>
      <c r="F17" s="184" t="s">
        <v>415</v>
      </c>
      <c r="G17" s="184"/>
      <c r="H17" s="184"/>
      <c r="I17" s="185" t="s">
        <v>423</v>
      </c>
      <c r="J17" s="185"/>
      <c r="K17" s="156" t="s">
        <v>12</v>
      </c>
      <c r="L17" s="156" t="s">
        <v>424</v>
      </c>
      <c r="M17" s="185" t="s">
        <v>425</v>
      </c>
      <c r="N17" s="185"/>
      <c r="O17" s="185"/>
      <c r="P17" s="185"/>
      <c r="Q17" s="185"/>
    </row>
    <row r="18" spans="1:17" ht="21.75" customHeight="1">
      <c r="A18" s="6"/>
      <c r="B18" s="154" t="s">
        <v>426</v>
      </c>
      <c r="C18" s="155"/>
      <c r="D18" s="187"/>
      <c r="E18" s="187"/>
      <c r="F18" s="184" t="s">
        <v>265</v>
      </c>
      <c r="G18" s="184"/>
      <c r="H18" s="184"/>
      <c r="I18" s="185" t="s">
        <v>427</v>
      </c>
      <c r="J18" s="185"/>
      <c r="K18" s="156" t="s">
        <v>12</v>
      </c>
      <c r="L18" s="156" t="s">
        <v>428</v>
      </c>
      <c r="M18" s="185" t="s">
        <v>429</v>
      </c>
      <c r="N18" s="185"/>
      <c r="O18" s="185"/>
      <c r="P18" s="185"/>
      <c r="Q18" s="185"/>
    </row>
    <row r="19" spans="1:17" ht="26.25" customHeight="1">
      <c r="A19" s="6"/>
      <c r="B19" s="20"/>
      <c r="C19" s="155"/>
      <c r="D19" s="187"/>
      <c r="E19" s="187"/>
      <c r="F19" s="184" t="s">
        <v>11</v>
      </c>
      <c r="G19" s="184"/>
      <c r="H19" s="184"/>
      <c r="I19" s="185" t="s">
        <v>12</v>
      </c>
      <c r="J19" s="185"/>
      <c r="K19" s="156" t="s">
        <v>12</v>
      </c>
      <c r="L19" s="156" t="s">
        <v>12</v>
      </c>
      <c r="M19" s="185" t="s">
        <v>12</v>
      </c>
      <c r="N19" s="185"/>
      <c r="O19" s="185"/>
      <c r="P19" s="185"/>
      <c r="Q19" s="185"/>
    </row>
    <row r="20" spans="1:17" ht="22.5" customHeight="1">
      <c r="A20" s="6"/>
      <c r="B20" s="155"/>
      <c r="C20" s="154" t="s">
        <v>430</v>
      </c>
      <c r="D20" s="187"/>
      <c r="E20" s="187"/>
      <c r="F20" s="184" t="s">
        <v>266</v>
      </c>
      <c r="G20" s="184"/>
      <c r="H20" s="184"/>
      <c r="I20" s="185" t="s">
        <v>427</v>
      </c>
      <c r="J20" s="185"/>
      <c r="K20" s="156" t="s">
        <v>12</v>
      </c>
      <c r="L20" s="156" t="s">
        <v>428</v>
      </c>
      <c r="M20" s="185" t="s">
        <v>429</v>
      </c>
      <c r="N20" s="185"/>
      <c r="O20" s="185"/>
      <c r="P20" s="185"/>
      <c r="Q20" s="185"/>
    </row>
    <row r="21" spans="2:17" ht="27.75" customHeight="1">
      <c r="B21" s="155"/>
      <c r="C21" s="20"/>
      <c r="D21" s="187"/>
      <c r="E21" s="187"/>
      <c r="F21" s="184" t="s">
        <v>11</v>
      </c>
      <c r="G21" s="184"/>
      <c r="H21" s="184"/>
      <c r="I21" s="185" t="s">
        <v>12</v>
      </c>
      <c r="J21" s="185"/>
      <c r="K21" s="156" t="s">
        <v>12</v>
      </c>
      <c r="L21" s="156" t="s">
        <v>12</v>
      </c>
      <c r="M21" s="185" t="s">
        <v>12</v>
      </c>
      <c r="N21" s="185"/>
      <c r="O21" s="185"/>
      <c r="P21" s="185"/>
      <c r="Q21" s="185"/>
    </row>
    <row r="22" spans="2:17" ht="33" customHeight="1">
      <c r="B22" s="155"/>
      <c r="C22" s="155"/>
      <c r="D22" s="183" t="s">
        <v>263</v>
      </c>
      <c r="E22" s="183"/>
      <c r="F22" s="184" t="s">
        <v>264</v>
      </c>
      <c r="G22" s="184"/>
      <c r="H22" s="184"/>
      <c r="I22" s="185" t="s">
        <v>427</v>
      </c>
      <c r="J22" s="185"/>
      <c r="K22" s="156" t="s">
        <v>12</v>
      </c>
      <c r="L22" s="156" t="s">
        <v>428</v>
      </c>
      <c r="M22" s="185" t="s">
        <v>429</v>
      </c>
      <c r="N22" s="185"/>
      <c r="O22" s="185"/>
      <c r="P22" s="185"/>
      <c r="Q22" s="185"/>
    </row>
    <row r="23" spans="2:17" ht="35.25" customHeight="1">
      <c r="B23" s="154" t="s">
        <v>431</v>
      </c>
      <c r="C23" s="155"/>
      <c r="D23" s="187"/>
      <c r="E23" s="187"/>
      <c r="F23" s="184" t="s">
        <v>432</v>
      </c>
      <c r="G23" s="184"/>
      <c r="H23" s="184"/>
      <c r="I23" s="185" t="s">
        <v>433</v>
      </c>
      <c r="J23" s="185"/>
      <c r="K23" s="156" t="s">
        <v>12</v>
      </c>
      <c r="L23" s="156" t="s">
        <v>434</v>
      </c>
      <c r="M23" s="185" t="s">
        <v>435</v>
      </c>
      <c r="N23" s="185"/>
      <c r="O23" s="185"/>
      <c r="P23" s="185"/>
      <c r="Q23" s="185"/>
    </row>
    <row r="24" spans="2:17" ht="29.25" customHeight="1">
      <c r="B24" s="20"/>
      <c r="C24" s="155"/>
      <c r="D24" s="187"/>
      <c r="E24" s="187"/>
      <c r="F24" s="184" t="s">
        <v>11</v>
      </c>
      <c r="G24" s="184"/>
      <c r="H24" s="184"/>
      <c r="I24" s="185" t="s">
        <v>12</v>
      </c>
      <c r="J24" s="185"/>
      <c r="K24" s="156" t="s">
        <v>12</v>
      </c>
      <c r="L24" s="156" t="s">
        <v>12</v>
      </c>
      <c r="M24" s="185" t="s">
        <v>12</v>
      </c>
      <c r="N24" s="185"/>
      <c r="O24" s="185"/>
      <c r="P24" s="185"/>
      <c r="Q24" s="185"/>
    </row>
    <row r="25" spans="2:17" ht="30" customHeight="1">
      <c r="B25" s="155"/>
      <c r="C25" s="154" t="s">
        <v>436</v>
      </c>
      <c r="D25" s="187"/>
      <c r="E25" s="187"/>
      <c r="F25" s="184" t="s">
        <v>437</v>
      </c>
      <c r="G25" s="184"/>
      <c r="H25" s="184"/>
      <c r="I25" s="185" t="s">
        <v>438</v>
      </c>
      <c r="J25" s="185"/>
      <c r="K25" s="156" t="s">
        <v>12</v>
      </c>
      <c r="L25" s="156" t="s">
        <v>434</v>
      </c>
      <c r="M25" s="185" t="s">
        <v>439</v>
      </c>
      <c r="N25" s="185"/>
      <c r="O25" s="185"/>
      <c r="P25" s="185"/>
      <c r="Q25" s="185"/>
    </row>
    <row r="26" spans="2:17" ht="30" customHeight="1">
      <c r="B26" s="155"/>
      <c r="C26" s="20"/>
      <c r="D26" s="187"/>
      <c r="E26" s="187"/>
      <c r="F26" s="184" t="s">
        <v>11</v>
      </c>
      <c r="G26" s="184"/>
      <c r="H26" s="184"/>
      <c r="I26" s="185" t="s">
        <v>12</v>
      </c>
      <c r="J26" s="185"/>
      <c r="K26" s="156" t="s">
        <v>12</v>
      </c>
      <c r="L26" s="156" t="s">
        <v>12</v>
      </c>
      <c r="M26" s="185" t="s">
        <v>12</v>
      </c>
      <c r="N26" s="185"/>
      <c r="O26" s="185"/>
      <c r="P26" s="185"/>
      <c r="Q26" s="185"/>
    </row>
    <row r="27" spans="2:17" ht="16.5" customHeight="1">
      <c r="B27" s="155"/>
      <c r="C27" s="155"/>
      <c r="D27" s="183" t="s">
        <v>440</v>
      </c>
      <c r="E27" s="183"/>
      <c r="F27" s="184" t="s">
        <v>441</v>
      </c>
      <c r="G27" s="184"/>
      <c r="H27" s="184"/>
      <c r="I27" s="185" t="s">
        <v>442</v>
      </c>
      <c r="J27" s="185"/>
      <c r="K27" s="156" t="s">
        <v>12</v>
      </c>
      <c r="L27" s="156" t="s">
        <v>434</v>
      </c>
      <c r="M27" s="185" t="s">
        <v>443</v>
      </c>
      <c r="N27" s="185"/>
      <c r="O27" s="185"/>
      <c r="P27" s="185"/>
      <c r="Q27" s="185"/>
    </row>
    <row r="28" spans="2:17" ht="20.25" customHeight="1">
      <c r="B28" s="154" t="s">
        <v>267</v>
      </c>
      <c r="C28" s="155"/>
      <c r="D28" s="187"/>
      <c r="E28" s="187"/>
      <c r="F28" s="184" t="s">
        <v>13</v>
      </c>
      <c r="G28" s="184"/>
      <c r="H28" s="184"/>
      <c r="I28" s="185" t="s">
        <v>303</v>
      </c>
      <c r="J28" s="185"/>
      <c r="K28" s="156" t="s">
        <v>12</v>
      </c>
      <c r="L28" s="156" t="s">
        <v>444</v>
      </c>
      <c r="M28" s="185" t="s">
        <v>445</v>
      </c>
      <c r="N28" s="185"/>
      <c r="O28" s="185"/>
      <c r="P28" s="185"/>
      <c r="Q28" s="185"/>
    </row>
    <row r="29" spans="2:17" ht="30" customHeight="1">
      <c r="B29" s="20"/>
      <c r="C29" s="155"/>
      <c r="D29" s="187"/>
      <c r="E29" s="187"/>
      <c r="F29" s="184" t="s">
        <v>11</v>
      </c>
      <c r="G29" s="184"/>
      <c r="H29" s="184"/>
      <c r="I29" s="185" t="s">
        <v>268</v>
      </c>
      <c r="J29" s="185"/>
      <c r="K29" s="156" t="s">
        <v>12</v>
      </c>
      <c r="L29" s="156" t="s">
        <v>12</v>
      </c>
      <c r="M29" s="185" t="s">
        <v>268</v>
      </c>
      <c r="N29" s="185"/>
      <c r="O29" s="185"/>
      <c r="P29" s="185"/>
      <c r="Q29" s="185"/>
    </row>
    <row r="30" spans="2:17" ht="18" customHeight="1">
      <c r="B30" s="155"/>
      <c r="C30" s="154" t="s">
        <v>446</v>
      </c>
      <c r="D30" s="187"/>
      <c r="E30" s="187"/>
      <c r="F30" s="184" t="s">
        <v>278</v>
      </c>
      <c r="G30" s="184"/>
      <c r="H30" s="184"/>
      <c r="I30" s="185" t="s">
        <v>447</v>
      </c>
      <c r="J30" s="185"/>
      <c r="K30" s="156" t="s">
        <v>12</v>
      </c>
      <c r="L30" s="156" t="s">
        <v>448</v>
      </c>
      <c r="M30" s="185" t="s">
        <v>449</v>
      </c>
      <c r="N30" s="185"/>
      <c r="O30" s="185"/>
      <c r="P30" s="185"/>
      <c r="Q30" s="185"/>
    </row>
    <row r="31" spans="2:17" ht="27" customHeight="1">
      <c r="B31" s="155"/>
      <c r="C31" s="20"/>
      <c r="D31" s="187"/>
      <c r="E31" s="187"/>
      <c r="F31" s="184" t="s">
        <v>11</v>
      </c>
      <c r="G31" s="184"/>
      <c r="H31" s="184"/>
      <c r="I31" s="185" t="s">
        <v>12</v>
      </c>
      <c r="J31" s="185"/>
      <c r="K31" s="156" t="s">
        <v>12</v>
      </c>
      <c r="L31" s="156" t="s">
        <v>12</v>
      </c>
      <c r="M31" s="185" t="s">
        <v>12</v>
      </c>
      <c r="N31" s="185"/>
      <c r="O31" s="185"/>
      <c r="P31" s="185"/>
      <c r="Q31" s="185"/>
    </row>
    <row r="32" spans="2:17" ht="19.5" customHeight="1">
      <c r="B32" s="155"/>
      <c r="C32" s="155"/>
      <c r="D32" s="183" t="s">
        <v>272</v>
      </c>
      <c r="E32" s="183"/>
      <c r="F32" s="184" t="s">
        <v>273</v>
      </c>
      <c r="G32" s="184"/>
      <c r="H32" s="184"/>
      <c r="I32" s="185" t="s">
        <v>450</v>
      </c>
      <c r="J32" s="185"/>
      <c r="K32" s="156" t="s">
        <v>12</v>
      </c>
      <c r="L32" s="156" t="s">
        <v>448</v>
      </c>
      <c r="M32" s="185" t="s">
        <v>451</v>
      </c>
      <c r="N32" s="185"/>
      <c r="O32" s="185"/>
      <c r="P32" s="185"/>
      <c r="Q32" s="185"/>
    </row>
    <row r="33" spans="2:17" ht="19.5" customHeight="1">
      <c r="B33" s="155"/>
      <c r="C33" s="154" t="s">
        <v>304</v>
      </c>
      <c r="D33" s="187"/>
      <c r="E33" s="187"/>
      <c r="F33" s="184" t="s">
        <v>279</v>
      </c>
      <c r="G33" s="184"/>
      <c r="H33" s="184"/>
      <c r="I33" s="185" t="s">
        <v>305</v>
      </c>
      <c r="J33" s="185"/>
      <c r="K33" s="156" t="s">
        <v>12</v>
      </c>
      <c r="L33" s="156" t="s">
        <v>452</v>
      </c>
      <c r="M33" s="185" t="s">
        <v>453</v>
      </c>
      <c r="N33" s="185"/>
      <c r="O33" s="185"/>
      <c r="P33" s="185"/>
      <c r="Q33" s="185"/>
    </row>
    <row r="34" spans="2:17" ht="28.5" customHeight="1">
      <c r="B34" s="155"/>
      <c r="C34" s="20"/>
      <c r="D34" s="187"/>
      <c r="E34" s="187"/>
      <c r="F34" s="184" t="s">
        <v>11</v>
      </c>
      <c r="G34" s="184"/>
      <c r="H34" s="184"/>
      <c r="I34" s="185" t="s">
        <v>306</v>
      </c>
      <c r="J34" s="185"/>
      <c r="K34" s="156" t="s">
        <v>12</v>
      </c>
      <c r="L34" s="156" t="s">
        <v>12</v>
      </c>
      <c r="M34" s="185" t="s">
        <v>306</v>
      </c>
      <c r="N34" s="185"/>
      <c r="O34" s="185"/>
      <c r="P34" s="185"/>
      <c r="Q34" s="185"/>
    </row>
    <row r="35" spans="2:17" ht="20.25" customHeight="1">
      <c r="B35" s="155"/>
      <c r="C35" s="155"/>
      <c r="D35" s="183" t="s">
        <v>272</v>
      </c>
      <c r="E35" s="183"/>
      <c r="F35" s="184" t="s">
        <v>273</v>
      </c>
      <c r="G35" s="184"/>
      <c r="H35" s="184"/>
      <c r="I35" s="185" t="s">
        <v>307</v>
      </c>
      <c r="J35" s="185"/>
      <c r="K35" s="156" t="s">
        <v>12</v>
      </c>
      <c r="L35" s="156" t="s">
        <v>452</v>
      </c>
      <c r="M35" s="185" t="s">
        <v>454</v>
      </c>
      <c r="N35" s="185"/>
      <c r="O35" s="185"/>
      <c r="P35" s="185"/>
      <c r="Q35" s="185"/>
    </row>
    <row r="36" spans="2:17" ht="20.25" customHeight="1">
      <c r="B36" s="155"/>
      <c r="C36" s="154" t="s">
        <v>308</v>
      </c>
      <c r="D36" s="187"/>
      <c r="E36" s="187"/>
      <c r="F36" s="184" t="s">
        <v>281</v>
      </c>
      <c r="G36" s="184"/>
      <c r="H36" s="184"/>
      <c r="I36" s="185" t="s">
        <v>309</v>
      </c>
      <c r="J36" s="185"/>
      <c r="K36" s="156" t="s">
        <v>12</v>
      </c>
      <c r="L36" s="156" t="s">
        <v>455</v>
      </c>
      <c r="M36" s="185" t="s">
        <v>456</v>
      </c>
      <c r="N36" s="185"/>
      <c r="O36" s="185"/>
      <c r="P36" s="185"/>
      <c r="Q36" s="185"/>
    </row>
    <row r="37" spans="2:17" ht="27" customHeight="1">
      <c r="B37" s="155"/>
      <c r="C37" s="20"/>
      <c r="D37" s="187"/>
      <c r="E37" s="187"/>
      <c r="F37" s="184" t="s">
        <v>11</v>
      </c>
      <c r="G37" s="184"/>
      <c r="H37" s="184"/>
      <c r="I37" s="185" t="s">
        <v>12</v>
      </c>
      <c r="J37" s="185"/>
      <c r="K37" s="156" t="s">
        <v>12</v>
      </c>
      <c r="L37" s="156" t="s">
        <v>12</v>
      </c>
      <c r="M37" s="185" t="s">
        <v>12</v>
      </c>
      <c r="N37" s="185"/>
      <c r="O37" s="185"/>
      <c r="P37" s="185"/>
      <c r="Q37" s="185"/>
    </row>
    <row r="38" spans="2:17" ht="18" customHeight="1">
      <c r="B38" s="155"/>
      <c r="C38" s="155"/>
      <c r="D38" s="183" t="s">
        <v>272</v>
      </c>
      <c r="E38" s="183"/>
      <c r="F38" s="184" t="s">
        <v>273</v>
      </c>
      <c r="G38" s="184"/>
      <c r="H38" s="184"/>
      <c r="I38" s="185" t="s">
        <v>309</v>
      </c>
      <c r="J38" s="185"/>
      <c r="K38" s="156" t="s">
        <v>12</v>
      </c>
      <c r="L38" s="156" t="s">
        <v>455</v>
      </c>
      <c r="M38" s="185" t="s">
        <v>456</v>
      </c>
      <c r="N38" s="185"/>
      <c r="O38" s="185"/>
      <c r="P38" s="185"/>
      <c r="Q38" s="185"/>
    </row>
    <row r="39" spans="2:17" ht="18.75" customHeight="1">
      <c r="B39" s="154" t="s">
        <v>270</v>
      </c>
      <c r="C39" s="155"/>
      <c r="D39" s="187"/>
      <c r="E39" s="187"/>
      <c r="F39" s="184" t="s">
        <v>239</v>
      </c>
      <c r="G39" s="184"/>
      <c r="H39" s="184"/>
      <c r="I39" s="185" t="s">
        <v>457</v>
      </c>
      <c r="J39" s="185"/>
      <c r="K39" s="156" t="s">
        <v>12</v>
      </c>
      <c r="L39" s="156" t="s">
        <v>458</v>
      </c>
      <c r="M39" s="185" t="s">
        <v>459</v>
      </c>
      <c r="N39" s="185"/>
      <c r="O39" s="185"/>
      <c r="P39" s="185"/>
      <c r="Q39" s="185"/>
    </row>
    <row r="40" spans="2:17" ht="30" customHeight="1">
      <c r="B40" s="20"/>
      <c r="C40" s="155"/>
      <c r="D40" s="187"/>
      <c r="E40" s="187"/>
      <c r="F40" s="184" t="s">
        <v>11</v>
      </c>
      <c r="G40" s="184"/>
      <c r="H40" s="184"/>
      <c r="I40" s="185" t="s">
        <v>12</v>
      </c>
      <c r="J40" s="185"/>
      <c r="K40" s="156" t="s">
        <v>12</v>
      </c>
      <c r="L40" s="156" t="s">
        <v>12</v>
      </c>
      <c r="M40" s="185" t="s">
        <v>12</v>
      </c>
      <c r="N40" s="185"/>
      <c r="O40" s="185"/>
      <c r="P40" s="185"/>
      <c r="Q40" s="185"/>
    </row>
    <row r="41" spans="2:17" ht="19.5" customHeight="1">
      <c r="B41" s="155"/>
      <c r="C41" s="154" t="s">
        <v>271</v>
      </c>
      <c r="D41" s="187"/>
      <c r="E41" s="187"/>
      <c r="F41" s="184" t="s">
        <v>240</v>
      </c>
      <c r="G41" s="184"/>
      <c r="H41" s="184"/>
      <c r="I41" s="185" t="s">
        <v>460</v>
      </c>
      <c r="J41" s="185"/>
      <c r="K41" s="156" t="s">
        <v>12</v>
      </c>
      <c r="L41" s="156" t="s">
        <v>458</v>
      </c>
      <c r="M41" s="185" t="s">
        <v>461</v>
      </c>
      <c r="N41" s="185"/>
      <c r="O41" s="185"/>
      <c r="P41" s="185"/>
      <c r="Q41" s="185"/>
    </row>
    <row r="42" spans="2:17" ht="28.5" customHeight="1">
      <c r="B42" s="155"/>
      <c r="C42" s="20"/>
      <c r="D42" s="187"/>
      <c r="E42" s="187"/>
      <c r="F42" s="184" t="s">
        <v>11</v>
      </c>
      <c r="G42" s="184"/>
      <c r="H42" s="184"/>
      <c r="I42" s="185" t="s">
        <v>12</v>
      </c>
      <c r="J42" s="185"/>
      <c r="K42" s="156" t="s">
        <v>12</v>
      </c>
      <c r="L42" s="156" t="s">
        <v>12</v>
      </c>
      <c r="M42" s="185" t="s">
        <v>12</v>
      </c>
      <c r="N42" s="185"/>
      <c r="O42" s="185"/>
      <c r="P42" s="185"/>
      <c r="Q42" s="185"/>
    </row>
    <row r="43" spans="2:17" ht="20.25" customHeight="1">
      <c r="B43" s="155"/>
      <c r="C43" s="155"/>
      <c r="D43" s="183" t="s">
        <v>462</v>
      </c>
      <c r="E43" s="183"/>
      <c r="F43" s="184" t="s">
        <v>463</v>
      </c>
      <c r="G43" s="184"/>
      <c r="H43" s="184"/>
      <c r="I43" s="185" t="s">
        <v>464</v>
      </c>
      <c r="J43" s="185"/>
      <c r="K43" s="156" t="s">
        <v>12</v>
      </c>
      <c r="L43" s="156" t="s">
        <v>465</v>
      </c>
      <c r="M43" s="185" t="s">
        <v>466</v>
      </c>
      <c r="N43" s="185"/>
      <c r="O43" s="185"/>
      <c r="P43" s="185"/>
      <c r="Q43" s="185"/>
    </row>
    <row r="44" spans="2:17" ht="18.75" customHeight="1">
      <c r="B44" s="155"/>
      <c r="C44" s="155"/>
      <c r="D44" s="183" t="s">
        <v>272</v>
      </c>
      <c r="E44" s="183"/>
      <c r="F44" s="184" t="s">
        <v>273</v>
      </c>
      <c r="G44" s="184"/>
      <c r="H44" s="184"/>
      <c r="I44" s="185" t="s">
        <v>310</v>
      </c>
      <c r="J44" s="185"/>
      <c r="K44" s="156" t="s">
        <v>12</v>
      </c>
      <c r="L44" s="156" t="s">
        <v>467</v>
      </c>
      <c r="M44" s="185" t="s">
        <v>468</v>
      </c>
      <c r="N44" s="185"/>
      <c r="O44" s="185"/>
      <c r="P44" s="185"/>
      <c r="Q44" s="185"/>
    </row>
    <row r="45" spans="2:17" ht="18.75" customHeight="1">
      <c r="B45" s="154" t="s">
        <v>311</v>
      </c>
      <c r="C45" s="155"/>
      <c r="D45" s="187"/>
      <c r="E45" s="187"/>
      <c r="F45" s="184" t="s">
        <v>127</v>
      </c>
      <c r="G45" s="184"/>
      <c r="H45" s="184"/>
      <c r="I45" s="185" t="s">
        <v>469</v>
      </c>
      <c r="J45" s="185"/>
      <c r="K45" s="156" t="s">
        <v>12</v>
      </c>
      <c r="L45" s="156" t="s">
        <v>470</v>
      </c>
      <c r="M45" s="185" t="s">
        <v>471</v>
      </c>
      <c r="N45" s="185"/>
      <c r="O45" s="185"/>
      <c r="P45" s="185"/>
      <c r="Q45" s="185"/>
    </row>
    <row r="46" spans="2:17" ht="27" customHeight="1">
      <c r="B46" s="20"/>
      <c r="C46" s="155"/>
      <c r="D46" s="187"/>
      <c r="E46" s="187"/>
      <c r="F46" s="184" t="s">
        <v>11</v>
      </c>
      <c r="G46" s="184"/>
      <c r="H46" s="184"/>
      <c r="I46" s="185" t="s">
        <v>312</v>
      </c>
      <c r="J46" s="185"/>
      <c r="K46" s="156" t="s">
        <v>12</v>
      </c>
      <c r="L46" s="156" t="s">
        <v>12</v>
      </c>
      <c r="M46" s="185" t="s">
        <v>312</v>
      </c>
      <c r="N46" s="185"/>
      <c r="O46" s="185"/>
      <c r="P46" s="185"/>
      <c r="Q46" s="185"/>
    </row>
    <row r="47" spans="2:17" ht="24.75" customHeight="1">
      <c r="B47" s="155"/>
      <c r="C47" s="154" t="s">
        <v>313</v>
      </c>
      <c r="D47" s="187"/>
      <c r="E47" s="187"/>
      <c r="F47" s="184" t="s">
        <v>252</v>
      </c>
      <c r="G47" s="184"/>
      <c r="H47" s="184"/>
      <c r="I47" s="185" t="s">
        <v>314</v>
      </c>
      <c r="J47" s="185"/>
      <c r="K47" s="156" t="s">
        <v>12</v>
      </c>
      <c r="L47" s="156" t="s">
        <v>472</v>
      </c>
      <c r="M47" s="185" t="s">
        <v>473</v>
      </c>
      <c r="N47" s="185"/>
      <c r="O47" s="185"/>
      <c r="P47" s="185"/>
      <c r="Q47" s="185"/>
    </row>
    <row r="48" spans="2:17" ht="27.75" customHeight="1">
      <c r="B48" s="155"/>
      <c r="C48" s="20"/>
      <c r="D48" s="187"/>
      <c r="E48" s="187"/>
      <c r="F48" s="184" t="s">
        <v>11</v>
      </c>
      <c r="G48" s="184"/>
      <c r="H48" s="184"/>
      <c r="I48" s="185" t="s">
        <v>12</v>
      </c>
      <c r="J48" s="185"/>
      <c r="K48" s="156" t="s">
        <v>12</v>
      </c>
      <c r="L48" s="156" t="s">
        <v>12</v>
      </c>
      <c r="M48" s="185" t="s">
        <v>12</v>
      </c>
      <c r="N48" s="185"/>
      <c r="O48" s="185"/>
      <c r="P48" s="185"/>
      <c r="Q48" s="185"/>
    </row>
    <row r="49" spans="2:17" ht="20.25" customHeight="1">
      <c r="B49" s="155"/>
      <c r="C49" s="155"/>
      <c r="D49" s="183" t="s">
        <v>272</v>
      </c>
      <c r="E49" s="183"/>
      <c r="F49" s="184" t="s">
        <v>273</v>
      </c>
      <c r="G49" s="184"/>
      <c r="H49" s="184"/>
      <c r="I49" s="185" t="s">
        <v>315</v>
      </c>
      <c r="J49" s="185"/>
      <c r="K49" s="156" t="s">
        <v>12</v>
      </c>
      <c r="L49" s="156" t="s">
        <v>472</v>
      </c>
      <c r="M49" s="185" t="s">
        <v>474</v>
      </c>
      <c r="N49" s="185"/>
      <c r="O49" s="185"/>
      <c r="P49" s="185"/>
      <c r="Q49" s="185"/>
    </row>
    <row r="50" spans="2:17" ht="27.75" customHeight="1">
      <c r="B50" s="155"/>
      <c r="C50" s="154" t="s">
        <v>475</v>
      </c>
      <c r="D50" s="187"/>
      <c r="E50" s="187"/>
      <c r="F50" s="184" t="s">
        <v>476</v>
      </c>
      <c r="G50" s="184"/>
      <c r="H50" s="184"/>
      <c r="I50" s="185" t="s">
        <v>477</v>
      </c>
      <c r="J50" s="185"/>
      <c r="K50" s="156" t="s">
        <v>12</v>
      </c>
      <c r="L50" s="156" t="s">
        <v>478</v>
      </c>
      <c r="M50" s="185" t="s">
        <v>479</v>
      </c>
      <c r="N50" s="185"/>
      <c r="O50" s="185"/>
      <c r="P50" s="185"/>
      <c r="Q50" s="185"/>
    </row>
    <row r="51" spans="2:17" ht="27" customHeight="1">
      <c r="B51" s="155"/>
      <c r="C51" s="20"/>
      <c r="D51" s="187"/>
      <c r="E51" s="187"/>
      <c r="F51" s="184" t="s">
        <v>11</v>
      </c>
      <c r="G51" s="184"/>
      <c r="H51" s="184"/>
      <c r="I51" s="185" t="s">
        <v>12</v>
      </c>
      <c r="J51" s="185"/>
      <c r="K51" s="156" t="s">
        <v>12</v>
      </c>
      <c r="L51" s="156" t="s">
        <v>12</v>
      </c>
      <c r="M51" s="185" t="s">
        <v>12</v>
      </c>
      <c r="N51" s="185"/>
      <c r="O51" s="185"/>
      <c r="P51" s="185"/>
      <c r="Q51" s="185"/>
    </row>
    <row r="52" spans="2:17" ht="30.75" customHeight="1">
      <c r="B52" s="155"/>
      <c r="C52" s="155"/>
      <c r="D52" s="183" t="s">
        <v>480</v>
      </c>
      <c r="E52" s="183"/>
      <c r="F52" s="184" t="s">
        <v>481</v>
      </c>
      <c r="G52" s="184"/>
      <c r="H52" s="184"/>
      <c r="I52" s="185" t="s">
        <v>477</v>
      </c>
      <c r="J52" s="185"/>
      <c r="K52" s="156" t="s">
        <v>12</v>
      </c>
      <c r="L52" s="156" t="s">
        <v>478</v>
      </c>
      <c r="M52" s="185" t="s">
        <v>479</v>
      </c>
      <c r="N52" s="185"/>
      <c r="O52" s="185"/>
      <c r="P52" s="185"/>
      <c r="Q52" s="185"/>
    </row>
    <row r="53" spans="2:17" ht="21" customHeight="1">
      <c r="B53" s="154" t="s">
        <v>317</v>
      </c>
      <c r="C53" s="155"/>
      <c r="D53" s="187"/>
      <c r="E53" s="187"/>
      <c r="F53" s="184" t="s">
        <v>15</v>
      </c>
      <c r="G53" s="184"/>
      <c r="H53" s="184"/>
      <c r="I53" s="185" t="s">
        <v>318</v>
      </c>
      <c r="J53" s="185"/>
      <c r="K53" s="156" t="s">
        <v>12</v>
      </c>
      <c r="L53" s="156" t="s">
        <v>482</v>
      </c>
      <c r="M53" s="185" t="s">
        <v>483</v>
      </c>
      <c r="N53" s="185"/>
      <c r="O53" s="185"/>
      <c r="P53" s="185"/>
      <c r="Q53" s="185"/>
    </row>
    <row r="54" spans="2:17" ht="28.5" customHeight="1">
      <c r="B54" s="20"/>
      <c r="C54" s="155"/>
      <c r="D54" s="187"/>
      <c r="E54" s="187"/>
      <c r="F54" s="184" t="s">
        <v>11</v>
      </c>
      <c r="G54" s="184"/>
      <c r="H54" s="184"/>
      <c r="I54" s="185" t="s">
        <v>12</v>
      </c>
      <c r="J54" s="185"/>
      <c r="K54" s="156" t="s">
        <v>12</v>
      </c>
      <c r="L54" s="156" t="s">
        <v>12</v>
      </c>
      <c r="M54" s="185" t="s">
        <v>12</v>
      </c>
      <c r="N54" s="185"/>
      <c r="O54" s="185"/>
      <c r="P54" s="185"/>
      <c r="Q54" s="185"/>
    </row>
    <row r="55" spans="2:17" ht="20.25" customHeight="1">
      <c r="B55" s="155"/>
      <c r="C55" s="154" t="s">
        <v>319</v>
      </c>
      <c r="D55" s="187"/>
      <c r="E55" s="187"/>
      <c r="F55" s="184" t="s">
        <v>16</v>
      </c>
      <c r="G55" s="184"/>
      <c r="H55" s="184"/>
      <c r="I55" s="185" t="s">
        <v>320</v>
      </c>
      <c r="J55" s="185"/>
      <c r="K55" s="156" t="s">
        <v>12</v>
      </c>
      <c r="L55" s="156" t="s">
        <v>484</v>
      </c>
      <c r="M55" s="185" t="s">
        <v>485</v>
      </c>
      <c r="N55" s="185"/>
      <c r="O55" s="185"/>
      <c r="P55" s="185"/>
      <c r="Q55" s="185"/>
    </row>
    <row r="56" spans="2:17" ht="28.5" customHeight="1">
      <c r="B56" s="155"/>
      <c r="C56" s="20"/>
      <c r="D56" s="187"/>
      <c r="E56" s="187"/>
      <c r="F56" s="184" t="s">
        <v>11</v>
      </c>
      <c r="G56" s="184"/>
      <c r="H56" s="184"/>
      <c r="I56" s="185" t="s">
        <v>12</v>
      </c>
      <c r="J56" s="185"/>
      <c r="K56" s="156" t="s">
        <v>12</v>
      </c>
      <c r="L56" s="156" t="s">
        <v>12</v>
      </c>
      <c r="M56" s="185" t="s">
        <v>12</v>
      </c>
      <c r="N56" s="185"/>
      <c r="O56" s="185"/>
      <c r="P56" s="185"/>
      <c r="Q56" s="185"/>
    </row>
    <row r="57" spans="2:17" ht="18.75" customHeight="1">
      <c r="B57" s="155"/>
      <c r="C57" s="155"/>
      <c r="D57" s="183" t="s">
        <v>462</v>
      </c>
      <c r="E57" s="183"/>
      <c r="F57" s="184" t="s">
        <v>463</v>
      </c>
      <c r="G57" s="184"/>
      <c r="H57" s="184"/>
      <c r="I57" s="185" t="s">
        <v>486</v>
      </c>
      <c r="J57" s="185"/>
      <c r="K57" s="156" t="s">
        <v>12</v>
      </c>
      <c r="L57" s="156" t="s">
        <v>487</v>
      </c>
      <c r="M57" s="185" t="s">
        <v>488</v>
      </c>
      <c r="N57" s="185"/>
      <c r="O57" s="185"/>
      <c r="P57" s="185"/>
      <c r="Q57" s="185"/>
    </row>
    <row r="58" spans="2:17" ht="28.5" customHeight="1">
      <c r="B58" s="155"/>
      <c r="C58" s="155"/>
      <c r="D58" s="183" t="s">
        <v>489</v>
      </c>
      <c r="E58" s="183"/>
      <c r="F58" s="184" t="s">
        <v>490</v>
      </c>
      <c r="G58" s="184"/>
      <c r="H58" s="184"/>
      <c r="I58" s="185" t="s">
        <v>12</v>
      </c>
      <c r="J58" s="185"/>
      <c r="K58" s="156" t="s">
        <v>12</v>
      </c>
      <c r="L58" s="156" t="s">
        <v>491</v>
      </c>
      <c r="M58" s="185" t="s">
        <v>491</v>
      </c>
      <c r="N58" s="185"/>
      <c r="O58" s="185"/>
      <c r="P58" s="185"/>
      <c r="Q58" s="185"/>
    </row>
    <row r="59" spans="2:17" ht="20.25" customHeight="1">
      <c r="B59" s="155"/>
      <c r="C59" s="155"/>
      <c r="D59" s="183" t="s">
        <v>272</v>
      </c>
      <c r="E59" s="183"/>
      <c r="F59" s="184" t="s">
        <v>273</v>
      </c>
      <c r="G59" s="184"/>
      <c r="H59" s="184"/>
      <c r="I59" s="185" t="s">
        <v>321</v>
      </c>
      <c r="J59" s="185"/>
      <c r="K59" s="156" t="s">
        <v>12</v>
      </c>
      <c r="L59" s="156" t="s">
        <v>492</v>
      </c>
      <c r="M59" s="185" t="s">
        <v>493</v>
      </c>
      <c r="N59" s="185"/>
      <c r="O59" s="185"/>
      <c r="P59" s="185"/>
      <c r="Q59" s="185"/>
    </row>
    <row r="60" spans="2:17" ht="18.75" customHeight="1">
      <c r="B60" s="155"/>
      <c r="C60" s="154" t="s">
        <v>322</v>
      </c>
      <c r="D60" s="187"/>
      <c r="E60" s="187"/>
      <c r="F60" s="184" t="s">
        <v>323</v>
      </c>
      <c r="G60" s="184"/>
      <c r="H60" s="184"/>
      <c r="I60" s="185" t="s">
        <v>324</v>
      </c>
      <c r="J60" s="185"/>
      <c r="K60" s="156" t="s">
        <v>12</v>
      </c>
      <c r="L60" s="156" t="s">
        <v>494</v>
      </c>
      <c r="M60" s="185" t="s">
        <v>495</v>
      </c>
      <c r="N60" s="185"/>
      <c r="O60" s="185"/>
      <c r="P60" s="185"/>
      <c r="Q60" s="185"/>
    </row>
    <row r="61" spans="2:17" ht="29.25" customHeight="1">
      <c r="B61" s="155"/>
      <c r="C61" s="20"/>
      <c r="D61" s="187"/>
      <c r="E61" s="187"/>
      <c r="F61" s="184" t="s">
        <v>11</v>
      </c>
      <c r="G61" s="184"/>
      <c r="H61" s="184"/>
      <c r="I61" s="185" t="s">
        <v>12</v>
      </c>
      <c r="J61" s="185"/>
      <c r="K61" s="156" t="s">
        <v>12</v>
      </c>
      <c r="L61" s="156" t="s">
        <v>12</v>
      </c>
      <c r="M61" s="185" t="s">
        <v>12</v>
      </c>
      <c r="N61" s="185"/>
      <c r="O61" s="185"/>
      <c r="P61" s="185"/>
      <c r="Q61" s="185"/>
    </row>
    <row r="62" spans="2:17" ht="22.5" customHeight="1">
      <c r="B62" s="155"/>
      <c r="C62" s="155"/>
      <c r="D62" s="183" t="s">
        <v>272</v>
      </c>
      <c r="E62" s="183"/>
      <c r="F62" s="184" t="s">
        <v>273</v>
      </c>
      <c r="G62" s="184"/>
      <c r="H62" s="184"/>
      <c r="I62" s="185" t="s">
        <v>324</v>
      </c>
      <c r="J62" s="185"/>
      <c r="K62" s="156" t="s">
        <v>12</v>
      </c>
      <c r="L62" s="156" t="s">
        <v>494</v>
      </c>
      <c r="M62" s="185" t="s">
        <v>495</v>
      </c>
      <c r="N62" s="185"/>
      <c r="O62" s="185"/>
      <c r="P62" s="185"/>
      <c r="Q62" s="185"/>
    </row>
    <row r="63" spans="2:17" ht="19.5" customHeight="1">
      <c r="B63" s="154" t="s">
        <v>325</v>
      </c>
      <c r="C63" s="155"/>
      <c r="D63" s="187"/>
      <c r="E63" s="187"/>
      <c r="F63" s="184" t="s">
        <v>326</v>
      </c>
      <c r="G63" s="184"/>
      <c r="H63" s="184"/>
      <c r="I63" s="185" t="s">
        <v>327</v>
      </c>
      <c r="J63" s="185"/>
      <c r="K63" s="156" t="s">
        <v>496</v>
      </c>
      <c r="L63" s="156" t="s">
        <v>497</v>
      </c>
      <c r="M63" s="185" t="s">
        <v>498</v>
      </c>
      <c r="N63" s="185"/>
      <c r="O63" s="185"/>
      <c r="P63" s="185"/>
      <c r="Q63" s="185"/>
    </row>
    <row r="64" spans="2:17" ht="28.5" customHeight="1">
      <c r="B64" s="20"/>
      <c r="C64" s="155"/>
      <c r="D64" s="187"/>
      <c r="E64" s="187"/>
      <c r="F64" s="184" t="s">
        <v>11</v>
      </c>
      <c r="G64" s="184"/>
      <c r="H64" s="184"/>
      <c r="I64" s="185" t="s">
        <v>12</v>
      </c>
      <c r="J64" s="185"/>
      <c r="K64" s="156" t="s">
        <v>12</v>
      </c>
      <c r="L64" s="156" t="s">
        <v>12</v>
      </c>
      <c r="M64" s="185" t="s">
        <v>12</v>
      </c>
      <c r="N64" s="185"/>
      <c r="O64" s="185"/>
      <c r="P64" s="185"/>
      <c r="Q64" s="185"/>
    </row>
    <row r="65" spans="2:17" ht="21" customHeight="1">
      <c r="B65" s="155"/>
      <c r="C65" s="154" t="s">
        <v>328</v>
      </c>
      <c r="D65" s="187"/>
      <c r="E65" s="187"/>
      <c r="F65" s="184" t="s">
        <v>329</v>
      </c>
      <c r="G65" s="184"/>
      <c r="H65" s="184"/>
      <c r="I65" s="185" t="s">
        <v>330</v>
      </c>
      <c r="J65" s="185"/>
      <c r="K65" s="156" t="s">
        <v>496</v>
      </c>
      <c r="L65" s="156" t="s">
        <v>497</v>
      </c>
      <c r="M65" s="185" t="s">
        <v>499</v>
      </c>
      <c r="N65" s="185"/>
      <c r="O65" s="185"/>
      <c r="P65" s="185"/>
      <c r="Q65" s="185"/>
    </row>
    <row r="66" spans="2:17" ht="27.75" customHeight="1">
      <c r="B66" s="155"/>
      <c r="C66" s="20"/>
      <c r="D66" s="187"/>
      <c r="E66" s="187"/>
      <c r="F66" s="184" t="s">
        <v>11</v>
      </c>
      <c r="G66" s="184"/>
      <c r="H66" s="184"/>
      <c r="I66" s="185" t="s">
        <v>12</v>
      </c>
      <c r="J66" s="185"/>
      <c r="K66" s="156" t="s">
        <v>12</v>
      </c>
      <c r="L66" s="156" t="s">
        <v>12</v>
      </c>
      <c r="M66" s="185" t="s">
        <v>12</v>
      </c>
      <c r="N66" s="185"/>
      <c r="O66" s="185"/>
      <c r="P66" s="185"/>
      <c r="Q66" s="185"/>
    </row>
    <row r="67" spans="2:17" ht="21" customHeight="1">
      <c r="B67" s="155"/>
      <c r="C67" s="155"/>
      <c r="D67" s="183" t="s">
        <v>272</v>
      </c>
      <c r="E67" s="183"/>
      <c r="F67" s="184" t="s">
        <v>273</v>
      </c>
      <c r="G67" s="184"/>
      <c r="H67" s="184"/>
      <c r="I67" s="185" t="s">
        <v>331</v>
      </c>
      <c r="J67" s="185"/>
      <c r="K67" s="156" t="s">
        <v>12</v>
      </c>
      <c r="L67" s="156" t="s">
        <v>500</v>
      </c>
      <c r="M67" s="185" t="s">
        <v>501</v>
      </c>
      <c r="N67" s="185"/>
      <c r="O67" s="185"/>
      <c r="P67" s="185"/>
      <c r="Q67" s="185"/>
    </row>
    <row r="68" spans="2:17" ht="27.75" customHeight="1">
      <c r="B68" s="155"/>
      <c r="C68" s="155"/>
      <c r="D68" s="183" t="s">
        <v>185</v>
      </c>
      <c r="E68" s="183"/>
      <c r="F68" s="184" t="s">
        <v>332</v>
      </c>
      <c r="G68" s="184"/>
      <c r="H68" s="184"/>
      <c r="I68" s="185" t="s">
        <v>333</v>
      </c>
      <c r="J68" s="185"/>
      <c r="K68" s="156" t="s">
        <v>12</v>
      </c>
      <c r="L68" s="156" t="s">
        <v>502</v>
      </c>
      <c r="M68" s="185" t="s">
        <v>503</v>
      </c>
      <c r="N68" s="185"/>
      <c r="O68" s="185"/>
      <c r="P68" s="185"/>
      <c r="Q68" s="185"/>
    </row>
    <row r="69" spans="2:17" ht="31.5" customHeight="1">
      <c r="B69" s="155"/>
      <c r="C69" s="155"/>
      <c r="D69" s="183" t="s">
        <v>188</v>
      </c>
      <c r="E69" s="183"/>
      <c r="F69" s="184" t="s">
        <v>316</v>
      </c>
      <c r="G69" s="184"/>
      <c r="H69" s="184"/>
      <c r="I69" s="185" t="s">
        <v>334</v>
      </c>
      <c r="J69" s="185"/>
      <c r="K69" s="156" t="s">
        <v>496</v>
      </c>
      <c r="L69" s="156" t="s">
        <v>12</v>
      </c>
      <c r="M69" s="185" t="s">
        <v>504</v>
      </c>
      <c r="N69" s="185"/>
      <c r="O69" s="185"/>
      <c r="P69" s="185"/>
      <c r="Q69" s="185"/>
    </row>
    <row r="70" spans="2:17" ht="20.25" customHeight="1">
      <c r="B70" s="186" t="s">
        <v>10</v>
      </c>
      <c r="C70" s="186"/>
      <c r="D70" s="186"/>
      <c r="E70" s="186"/>
      <c r="F70" s="186"/>
      <c r="G70" s="186"/>
      <c r="H70" s="157" t="s">
        <v>17</v>
      </c>
      <c r="I70" s="182" t="s">
        <v>505</v>
      </c>
      <c r="J70" s="182"/>
      <c r="K70" s="158" t="s">
        <v>533</v>
      </c>
      <c r="L70" s="158" t="s">
        <v>534</v>
      </c>
      <c r="M70" s="182" t="s">
        <v>535</v>
      </c>
      <c r="N70" s="182"/>
      <c r="O70" s="182"/>
      <c r="P70" s="182"/>
      <c r="Q70" s="182"/>
    </row>
    <row r="71" spans="2:17" ht="29.25" customHeight="1">
      <c r="B71" s="179"/>
      <c r="C71" s="179"/>
      <c r="D71" s="179"/>
      <c r="E71" s="179"/>
      <c r="F71" s="180" t="s">
        <v>11</v>
      </c>
      <c r="G71" s="180"/>
      <c r="H71" s="180"/>
      <c r="I71" s="181" t="s">
        <v>274</v>
      </c>
      <c r="J71" s="181"/>
      <c r="K71" s="159" t="s">
        <v>12</v>
      </c>
      <c r="L71" s="159" t="s">
        <v>12</v>
      </c>
      <c r="M71" s="181" t="s">
        <v>274</v>
      </c>
      <c r="N71" s="181"/>
      <c r="O71" s="181"/>
      <c r="P71" s="181"/>
      <c r="Q71" s="181"/>
    </row>
    <row r="72" spans="2:17" ht="23.25" customHeight="1">
      <c r="B72" s="174" t="s">
        <v>18</v>
      </c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</row>
    <row r="73" spans="2:17" ht="19.5" customHeight="1">
      <c r="B73" s="154" t="s">
        <v>267</v>
      </c>
      <c r="C73" s="155"/>
      <c r="D73" s="187"/>
      <c r="E73" s="187"/>
      <c r="F73" s="184" t="s">
        <v>13</v>
      </c>
      <c r="G73" s="184"/>
      <c r="H73" s="184"/>
      <c r="I73" s="185" t="s">
        <v>506</v>
      </c>
      <c r="J73" s="185"/>
      <c r="K73" s="156" t="s">
        <v>12</v>
      </c>
      <c r="L73" s="156" t="s">
        <v>507</v>
      </c>
      <c r="M73" s="185" t="s">
        <v>508</v>
      </c>
      <c r="N73" s="185"/>
      <c r="O73" s="185"/>
      <c r="P73" s="185"/>
      <c r="Q73" s="185"/>
    </row>
    <row r="74" spans="2:17" ht="27" customHeight="1">
      <c r="B74" s="20"/>
      <c r="C74" s="155"/>
      <c r="D74" s="187"/>
      <c r="E74" s="187"/>
      <c r="F74" s="184" t="s">
        <v>11</v>
      </c>
      <c r="G74" s="184"/>
      <c r="H74" s="184"/>
      <c r="I74" s="185" t="s">
        <v>509</v>
      </c>
      <c r="J74" s="185"/>
      <c r="K74" s="156" t="s">
        <v>12</v>
      </c>
      <c r="L74" s="156" t="s">
        <v>507</v>
      </c>
      <c r="M74" s="185" t="s">
        <v>510</v>
      </c>
      <c r="N74" s="185"/>
      <c r="O74" s="185"/>
      <c r="P74" s="185"/>
      <c r="Q74" s="185"/>
    </row>
    <row r="75" spans="2:17" ht="21" customHeight="1">
      <c r="B75" s="155"/>
      <c r="C75" s="154" t="s">
        <v>511</v>
      </c>
      <c r="D75" s="187"/>
      <c r="E75" s="187"/>
      <c r="F75" s="184" t="s">
        <v>14</v>
      </c>
      <c r="G75" s="184"/>
      <c r="H75" s="184"/>
      <c r="I75" s="185" t="s">
        <v>506</v>
      </c>
      <c r="J75" s="185"/>
      <c r="K75" s="156" t="s">
        <v>12</v>
      </c>
      <c r="L75" s="156" t="s">
        <v>507</v>
      </c>
      <c r="M75" s="185" t="s">
        <v>508</v>
      </c>
      <c r="N75" s="185"/>
      <c r="O75" s="185"/>
      <c r="P75" s="185"/>
      <c r="Q75" s="185"/>
    </row>
    <row r="76" spans="2:17" ht="27.75" customHeight="1">
      <c r="B76" s="155"/>
      <c r="C76" s="20"/>
      <c r="D76" s="187"/>
      <c r="E76" s="187"/>
      <c r="F76" s="184" t="s">
        <v>11</v>
      </c>
      <c r="G76" s="184"/>
      <c r="H76" s="184"/>
      <c r="I76" s="185" t="s">
        <v>509</v>
      </c>
      <c r="J76" s="185"/>
      <c r="K76" s="156" t="s">
        <v>12</v>
      </c>
      <c r="L76" s="156" t="s">
        <v>507</v>
      </c>
      <c r="M76" s="185" t="s">
        <v>510</v>
      </c>
      <c r="N76" s="185"/>
      <c r="O76" s="185"/>
      <c r="P76" s="185"/>
      <c r="Q76" s="185"/>
    </row>
    <row r="77" spans="2:17" ht="50.25" customHeight="1">
      <c r="B77" s="155"/>
      <c r="C77" s="155"/>
      <c r="D77" s="183" t="s">
        <v>512</v>
      </c>
      <c r="E77" s="183"/>
      <c r="F77" s="184" t="s">
        <v>513</v>
      </c>
      <c r="G77" s="184"/>
      <c r="H77" s="184"/>
      <c r="I77" s="185" t="s">
        <v>509</v>
      </c>
      <c r="J77" s="185"/>
      <c r="K77" s="156" t="s">
        <v>12</v>
      </c>
      <c r="L77" s="156" t="s">
        <v>507</v>
      </c>
      <c r="M77" s="185" t="s">
        <v>510</v>
      </c>
      <c r="N77" s="185"/>
      <c r="O77" s="185"/>
      <c r="P77" s="185"/>
      <c r="Q77" s="185"/>
    </row>
    <row r="78" spans="2:17" ht="19.5" customHeight="1">
      <c r="B78" s="154" t="s">
        <v>270</v>
      </c>
      <c r="C78" s="155"/>
      <c r="D78" s="187"/>
      <c r="E78" s="187"/>
      <c r="F78" s="184" t="s">
        <v>239</v>
      </c>
      <c r="G78" s="184"/>
      <c r="H78" s="184"/>
      <c r="I78" s="185" t="s">
        <v>335</v>
      </c>
      <c r="J78" s="185"/>
      <c r="K78" s="156" t="s">
        <v>12</v>
      </c>
      <c r="L78" s="156" t="s">
        <v>514</v>
      </c>
      <c r="M78" s="185" t="s">
        <v>515</v>
      </c>
      <c r="N78" s="185"/>
      <c r="O78" s="185"/>
      <c r="P78" s="185"/>
      <c r="Q78" s="185"/>
    </row>
    <row r="79" spans="2:17" ht="30" customHeight="1">
      <c r="B79" s="20"/>
      <c r="C79" s="155"/>
      <c r="D79" s="187"/>
      <c r="E79" s="187"/>
      <c r="F79" s="184" t="s">
        <v>11</v>
      </c>
      <c r="G79" s="184"/>
      <c r="H79" s="184"/>
      <c r="I79" s="185" t="s">
        <v>12</v>
      </c>
      <c r="J79" s="185"/>
      <c r="K79" s="156" t="s">
        <v>12</v>
      </c>
      <c r="L79" s="156" t="s">
        <v>12</v>
      </c>
      <c r="M79" s="185" t="s">
        <v>12</v>
      </c>
      <c r="N79" s="185"/>
      <c r="O79" s="185"/>
      <c r="P79" s="185"/>
      <c r="Q79" s="185"/>
    </row>
    <row r="80" spans="2:17" ht="19.5" customHeight="1">
      <c r="B80" s="155"/>
      <c r="C80" s="154" t="s">
        <v>271</v>
      </c>
      <c r="D80" s="187"/>
      <c r="E80" s="187"/>
      <c r="F80" s="184" t="s">
        <v>240</v>
      </c>
      <c r="G80" s="184"/>
      <c r="H80" s="184"/>
      <c r="I80" s="185" t="s">
        <v>12</v>
      </c>
      <c r="J80" s="185"/>
      <c r="K80" s="156" t="s">
        <v>12</v>
      </c>
      <c r="L80" s="156" t="s">
        <v>514</v>
      </c>
      <c r="M80" s="185" t="s">
        <v>514</v>
      </c>
      <c r="N80" s="185"/>
      <c r="O80" s="185"/>
      <c r="P80" s="185"/>
      <c r="Q80" s="185"/>
    </row>
    <row r="81" spans="2:17" ht="30" customHeight="1">
      <c r="B81" s="155"/>
      <c r="C81" s="20"/>
      <c r="D81" s="187"/>
      <c r="E81" s="187"/>
      <c r="F81" s="184" t="s">
        <v>11</v>
      </c>
      <c r="G81" s="184"/>
      <c r="H81" s="184"/>
      <c r="I81" s="185" t="s">
        <v>12</v>
      </c>
      <c r="J81" s="185"/>
      <c r="K81" s="156" t="s">
        <v>12</v>
      </c>
      <c r="L81" s="156" t="s">
        <v>12</v>
      </c>
      <c r="M81" s="185" t="s">
        <v>12</v>
      </c>
      <c r="N81" s="185"/>
      <c r="O81" s="185"/>
      <c r="P81" s="185"/>
      <c r="Q81" s="185"/>
    </row>
    <row r="82" spans="2:17" ht="45.75" customHeight="1">
      <c r="B82" s="155"/>
      <c r="C82" s="155"/>
      <c r="D82" s="183" t="s">
        <v>336</v>
      </c>
      <c r="E82" s="183"/>
      <c r="F82" s="184" t="s">
        <v>337</v>
      </c>
      <c r="G82" s="184"/>
      <c r="H82" s="184"/>
      <c r="I82" s="185" t="s">
        <v>12</v>
      </c>
      <c r="J82" s="185"/>
      <c r="K82" s="156" t="s">
        <v>12</v>
      </c>
      <c r="L82" s="156" t="s">
        <v>514</v>
      </c>
      <c r="M82" s="185" t="s">
        <v>514</v>
      </c>
      <c r="N82" s="185"/>
      <c r="O82" s="185"/>
      <c r="P82" s="185"/>
      <c r="Q82" s="185"/>
    </row>
    <row r="83" spans="2:17" ht="21" customHeight="1">
      <c r="B83" s="186" t="s">
        <v>18</v>
      </c>
      <c r="C83" s="186"/>
      <c r="D83" s="186"/>
      <c r="E83" s="186"/>
      <c r="F83" s="186"/>
      <c r="G83" s="186"/>
      <c r="H83" s="157" t="s">
        <v>17</v>
      </c>
      <c r="I83" s="182" t="s">
        <v>338</v>
      </c>
      <c r="J83" s="182"/>
      <c r="K83" s="158" t="s">
        <v>12</v>
      </c>
      <c r="L83" s="158" t="s">
        <v>516</v>
      </c>
      <c r="M83" s="182" t="s">
        <v>517</v>
      </c>
      <c r="N83" s="182"/>
      <c r="O83" s="182"/>
      <c r="P83" s="182"/>
      <c r="Q83" s="182"/>
    </row>
    <row r="84" spans="2:17" ht="29.25" customHeight="1">
      <c r="B84" s="179"/>
      <c r="C84" s="179"/>
      <c r="D84" s="179"/>
      <c r="E84" s="179"/>
      <c r="F84" s="180" t="s">
        <v>11</v>
      </c>
      <c r="G84" s="180"/>
      <c r="H84" s="180"/>
      <c r="I84" s="181" t="s">
        <v>238</v>
      </c>
      <c r="J84" s="181"/>
      <c r="K84" s="159" t="s">
        <v>12</v>
      </c>
      <c r="L84" s="159" t="s">
        <v>507</v>
      </c>
      <c r="M84" s="181" t="s">
        <v>518</v>
      </c>
      <c r="N84" s="181"/>
      <c r="O84" s="181"/>
      <c r="P84" s="181"/>
      <c r="Q84" s="181"/>
    </row>
    <row r="85" spans="2:17" ht="22.5" customHeight="1">
      <c r="B85" s="174" t="s">
        <v>19</v>
      </c>
      <c r="C85" s="174"/>
      <c r="D85" s="174"/>
      <c r="E85" s="174"/>
      <c r="F85" s="174"/>
      <c r="G85" s="174"/>
      <c r="H85" s="174"/>
      <c r="I85" s="182" t="s">
        <v>519</v>
      </c>
      <c r="J85" s="182"/>
      <c r="K85" s="158" t="s">
        <v>533</v>
      </c>
      <c r="L85" s="158" t="s">
        <v>536</v>
      </c>
      <c r="M85" s="182" t="s">
        <v>537</v>
      </c>
      <c r="N85" s="182"/>
      <c r="O85" s="182"/>
      <c r="P85" s="182"/>
      <c r="Q85" s="182"/>
    </row>
    <row r="86" spans="2:17" ht="33.75" customHeight="1">
      <c r="B86" s="174"/>
      <c r="C86" s="174"/>
      <c r="D86" s="174"/>
      <c r="E86" s="174"/>
      <c r="F86" s="175" t="s">
        <v>11</v>
      </c>
      <c r="G86" s="175"/>
      <c r="H86" s="175"/>
      <c r="I86" s="176" t="s">
        <v>275</v>
      </c>
      <c r="J86" s="176"/>
      <c r="K86" s="160" t="s">
        <v>12</v>
      </c>
      <c r="L86" s="160" t="s">
        <v>507</v>
      </c>
      <c r="M86" s="176" t="s">
        <v>520</v>
      </c>
      <c r="N86" s="176"/>
      <c r="O86" s="176"/>
      <c r="P86" s="176"/>
      <c r="Q86" s="176"/>
    </row>
    <row r="87" spans="2:17" ht="22.5" customHeight="1">
      <c r="B87" s="177" t="s">
        <v>72</v>
      </c>
      <c r="C87" s="177"/>
      <c r="D87" s="177"/>
      <c r="E87" s="177"/>
      <c r="F87" s="177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</row>
  </sheetData>
  <sheetProtection/>
  <mergeCells count="324">
    <mergeCell ref="D68:E68"/>
    <mergeCell ref="F68:H68"/>
    <mergeCell ref="I68:J68"/>
    <mergeCell ref="M68:Q68"/>
    <mergeCell ref="I66:J66"/>
    <mergeCell ref="M66:Q66"/>
    <mergeCell ref="D66:E66"/>
    <mergeCell ref="F66:H66"/>
    <mergeCell ref="F67:H67"/>
    <mergeCell ref="I67:J67"/>
    <mergeCell ref="M67:Q67"/>
    <mergeCell ref="D67:E67"/>
    <mergeCell ref="I64:J64"/>
    <mergeCell ref="M64:Q64"/>
    <mergeCell ref="D64:E64"/>
    <mergeCell ref="F64:H64"/>
    <mergeCell ref="F65:H65"/>
    <mergeCell ref="I65:J65"/>
    <mergeCell ref="M65:Q65"/>
    <mergeCell ref="D65:E65"/>
    <mergeCell ref="M61:Q61"/>
    <mergeCell ref="D62:E62"/>
    <mergeCell ref="F62:H62"/>
    <mergeCell ref="I62:J62"/>
    <mergeCell ref="M62:Q62"/>
    <mergeCell ref="D63:E63"/>
    <mergeCell ref="F63:H63"/>
    <mergeCell ref="I63:J63"/>
    <mergeCell ref="M63:Q63"/>
    <mergeCell ref="F58:H58"/>
    <mergeCell ref="I58:J58"/>
    <mergeCell ref="M58:Q58"/>
    <mergeCell ref="D60:E60"/>
    <mergeCell ref="F60:H60"/>
    <mergeCell ref="I60:J60"/>
    <mergeCell ref="M60:Q60"/>
    <mergeCell ref="D58:E58"/>
    <mergeCell ref="D59:E59"/>
    <mergeCell ref="F59:H59"/>
    <mergeCell ref="D56:E56"/>
    <mergeCell ref="F56:H56"/>
    <mergeCell ref="I56:J56"/>
    <mergeCell ref="M56:Q56"/>
    <mergeCell ref="I57:J57"/>
    <mergeCell ref="M57:Q57"/>
    <mergeCell ref="D57:E57"/>
    <mergeCell ref="F57:H57"/>
    <mergeCell ref="D54:E54"/>
    <mergeCell ref="F54:H54"/>
    <mergeCell ref="I54:J54"/>
    <mergeCell ref="M54:Q54"/>
    <mergeCell ref="D55:E55"/>
    <mergeCell ref="F55:H55"/>
    <mergeCell ref="I55:J55"/>
    <mergeCell ref="M55:Q55"/>
    <mergeCell ref="D52:E52"/>
    <mergeCell ref="F52:H52"/>
    <mergeCell ref="I52:J52"/>
    <mergeCell ref="M52:Q52"/>
    <mergeCell ref="D53:E53"/>
    <mergeCell ref="F53:H53"/>
    <mergeCell ref="I53:J53"/>
    <mergeCell ref="M53:Q53"/>
    <mergeCell ref="D48:E48"/>
    <mergeCell ref="D51:E51"/>
    <mergeCell ref="F51:H51"/>
    <mergeCell ref="I51:J51"/>
    <mergeCell ref="M51:Q51"/>
    <mergeCell ref="F48:H48"/>
    <mergeCell ref="I48:J48"/>
    <mergeCell ref="M48:Q48"/>
    <mergeCell ref="D49:E49"/>
    <mergeCell ref="F49:H49"/>
    <mergeCell ref="I46:J46"/>
    <mergeCell ref="M46:Q46"/>
    <mergeCell ref="F47:H47"/>
    <mergeCell ref="I47:J47"/>
    <mergeCell ref="M47:Q47"/>
    <mergeCell ref="D46:E46"/>
    <mergeCell ref="F46:H46"/>
    <mergeCell ref="D47:E47"/>
    <mergeCell ref="D44:E44"/>
    <mergeCell ref="F44:H44"/>
    <mergeCell ref="I44:J44"/>
    <mergeCell ref="M44:Q44"/>
    <mergeCell ref="D45:E45"/>
    <mergeCell ref="F45:H45"/>
    <mergeCell ref="I45:J45"/>
    <mergeCell ref="M45:Q45"/>
    <mergeCell ref="D42:E42"/>
    <mergeCell ref="F42:H42"/>
    <mergeCell ref="I42:J42"/>
    <mergeCell ref="M42:Q42"/>
    <mergeCell ref="D43:E43"/>
    <mergeCell ref="F43:H43"/>
    <mergeCell ref="I43:J43"/>
    <mergeCell ref="M43:Q43"/>
    <mergeCell ref="D40:E40"/>
    <mergeCell ref="F40:H40"/>
    <mergeCell ref="I40:J40"/>
    <mergeCell ref="M40:Q40"/>
    <mergeCell ref="D41:E41"/>
    <mergeCell ref="F41:H41"/>
    <mergeCell ref="I41:J41"/>
    <mergeCell ref="M41:Q41"/>
    <mergeCell ref="D38:E38"/>
    <mergeCell ref="F38:H38"/>
    <mergeCell ref="I38:J38"/>
    <mergeCell ref="M38:Q38"/>
    <mergeCell ref="D39:E39"/>
    <mergeCell ref="F39:H39"/>
    <mergeCell ref="I39:J39"/>
    <mergeCell ref="M39:Q39"/>
    <mergeCell ref="D35:E35"/>
    <mergeCell ref="F35:H35"/>
    <mergeCell ref="D36:E36"/>
    <mergeCell ref="D37:E37"/>
    <mergeCell ref="F37:H37"/>
    <mergeCell ref="F36:H36"/>
    <mergeCell ref="M29:Q29"/>
    <mergeCell ref="I28:J28"/>
    <mergeCell ref="F20:H20"/>
    <mergeCell ref="D21:E21"/>
    <mergeCell ref="D22:E22"/>
    <mergeCell ref="F22:H22"/>
    <mergeCell ref="I22:J22"/>
    <mergeCell ref="M22:Q22"/>
    <mergeCell ref="I20:J20"/>
    <mergeCell ref="M20:Q20"/>
    <mergeCell ref="D26:E26"/>
    <mergeCell ref="F26:H26"/>
    <mergeCell ref="I26:J26"/>
    <mergeCell ref="M26:Q26"/>
    <mergeCell ref="D28:E28"/>
    <mergeCell ref="F28:H28"/>
    <mergeCell ref="M28:Q28"/>
    <mergeCell ref="D27:E27"/>
    <mergeCell ref="F27:H27"/>
    <mergeCell ref="I27:J27"/>
    <mergeCell ref="M27:Q27"/>
    <mergeCell ref="D25:E25"/>
    <mergeCell ref="I35:J35"/>
    <mergeCell ref="M35:Q35"/>
    <mergeCell ref="I32:J32"/>
    <mergeCell ref="M32:Q32"/>
    <mergeCell ref="I33:J33"/>
    <mergeCell ref="D32:E32"/>
    <mergeCell ref="F32:H32"/>
    <mergeCell ref="F34:H34"/>
    <mergeCell ref="I24:J24"/>
    <mergeCell ref="M24:Q24"/>
    <mergeCell ref="D24:E24"/>
    <mergeCell ref="F24:H24"/>
    <mergeCell ref="F25:H25"/>
    <mergeCell ref="I25:J25"/>
    <mergeCell ref="M25:Q25"/>
    <mergeCell ref="M21:Q21"/>
    <mergeCell ref="F19:H19"/>
    <mergeCell ref="M19:Q19"/>
    <mergeCell ref="F15:H15"/>
    <mergeCell ref="D23:E23"/>
    <mergeCell ref="F23:H23"/>
    <mergeCell ref="I23:J23"/>
    <mergeCell ref="M23:Q23"/>
    <mergeCell ref="D20:E20"/>
    <mergeCell ref="M18:Q18"/>
    <mergeCell ref="M14:Q14"/>
    <mergeCell ref="F16:H16"/>
    <mergeCell ref="K1:P1"/>
    <mergeCell ref="A2:P2"/>
    <mergeCell ref="I8:J8"/>
    <mergeCell ref="D5:E5"/>
    <mergeCell ref="M5:Q5"/>
    <mergeCell ref="I16:J16"/>
    <mergeCell ref="M16:Q16"/>
    <mergeCell ref="I14:J14"/>
    <mergeCell ref="D6:E6"/>
    <mergeCell ref="M6:Q6"/>
    <mergeCell ref="O3:P3"/>
    <mergeCell ref="M8:Q8"/>
    <mergeCell ref="D8:E8"/>
    <mergeCell ref="F11:H11"/>
    <mergeCell ref="M10:Q10"/>
    <mergeCell ref="F9:H9"/>
    <mergeCell ref="F10:H10"/>
    <mergeCell ref="F5:H5"/>
    <mergeCell ref="M11:Q11"/>
    <mergeCell ref="M12:Q12"/>
    <mergeCell ref="I11:J11"/>
    <mergeCell ref="M17:Q17"/>
    <mergeCell ref="D13:E13"/>
    <mergeCell ref="F13:H13"/>
    <mergeCell ref="M13:Q13"/>
    <mergeCell ref="I13:J13"/>
    <mergeCell ref="I17:J17"/>
    <mergeCell ref="I15:J15"/>
    <mergeCell ref="M15:Q15"/>
    <mergeCell ref="F17:H17"/>
    <mergeCell ref="D14:E14"/>
    <mergeCell ref="D15:E15"/>
    <mergeCell ref="I5:J5"/>
    <mergeCell ref="I6:J6"/>
    <mergeCell ref="F6:H6"/>
    <mergeCell ref="B7:Q7"/>
    <mergeCell ref="M9:Q9"/>
    <mergeCell ref="D10:E10"/>
    <mergeCell ref="D9:E9"/>
    <mergeCell ref="D11:E11"/>
    <mergeCell ref="D17:E17"/>
    <mergeCell ref="D18:E18"/>
    <mergeCell ref="F18:H18"/>
    <mergeCell ref="D19:E19"/>
    <mergeCell ref="F12:H12"/>
    <mergeCell ref="F14:H14"/>
    <mergeCell ref="D16:E16"/>
    <mergeCell ref="I31:J31"/>
    <mergeCell ref="I29:J29"/>
    <mergeCell ref="F30:H30"/>
    <mergeCell ref="F8:H8"/>
    <mergeCell ref="I10:J10"/>
    <mergeCell ref="I19:J19"/>
    <mergeCell ref="I9:J9"/>
    <mergeCell ref="I18:J18"/>
    <mergeCell ref="F21:H21"/>
    <mergeCell ref="I21:J21"/>
    <mergeCell ref="D33:E33"/>
    <mergeCell ref="F33:H33"/>
    <mergeCell ref="D34:E34"/>
    <mergeCell ref="D12:E12"/>
    <mergeCell ref="I12:J12"/>
    <mergeCell ref="D29:E29"/>
    <mergeCell ref="F29:H29"/>
    <mergeCell ref="D30:E30"/>
    <mergeCell ref="D31:E31"/>
    <mergeCell ref="F31:H31"/>
    <mergeCell ref="I36:J36"/>
    <mergeCell ref="M36:Q36"/>
    <mergeCell ref="I37:J37"/>
    <mergeCell ref="M37:Q37"/>
    <mergeCell ref="I30:J30"/>
    <mergeCell ref="M31:Q31"/>
    <mergeCell ref="M30:Q30"/>
    <mergeCell ref="M33:Q33"/>
    <mergeCell ref="M34:Q34"/>
    <mergeCell ref="I34:J34"/>
    <mergeCell ref="I49:J49"/>
    <mergeCell ref="M49:Q49"/>
    <mergeCell ref="D50:E50"/>
    <mergeCell ref="F50:H50"/>
    <mergeCell ref="I50:J50"/>
    <mergeCell ref="M50:Q50"/>
    <mergeCell ref="B72:Q72"/>
    <mergeCell ref="D69:E69"/>
    <mergeCell ref="F69:H69"/>
    <mergeCell ref="I69:J69"/>
    <mergeCell ref="M69:Q69"/>
    <mergeCell ref="I70:J70"/>
    <mergeCell ref="M70:Q70"/>
    <mergeCell ref="D73:E73"/>
    <mergeCell ref="F73:H73"/>
    <mergeCell ref="I73:J73"/>
    <mergeCell ref="M73:Q73"/>
    <mergeCell ref="D74:E74"/>
    <mergeCell ref="F74:H74"/>
    <mergeCell ref="I74:J74"/>
    <mergeCell ref="M74:Q74"/>
    <mergeCell ref="M78:Q78"/>
    <mergeCell ref="D77:E77"/>
    <mergeCell ref="I75:J75"/>
    <mergeCell ref="M75:Q75"/>
    <mergeCell ref="F76:H76"/>
    <mergeCell ref="I76:J76"/>
    <mergeCell ref="M76:Q76"/>
    <mergeCell ref="D75:E75"/>
    <mergeCell ref="F75:H75"/>
    <mergeCell ref="D76:E76"/>
    <mergeCell ref="I59:J59"/>
    <mergeCell ref="M59:Q59"/>
    <mergeCell ref="B70:G70"/>
    <mergeCell ref="B71:E71"/>
    <mergeCell ref="F71:H71"/>
    <mergeCell ref="I71:J71"/>
    <mergeCell ref="M71:Q71"/>
    <mergeCell ref="D61:E61"/>
    <mergeCell ref="F61:H61"/>
    <mergeCell ref="I61:J61"/>
    <mergeCell ref="F77:H77"/>
    <mergeCell ref="D78:E78"/>
    <mergeCell ref="D79:E79"/>
    <mergeCell ref="F79:H79"/>
    <mergeCell ref="I79:J79"/>
    <mergeCell ref="M79:Q79"/>
    <mergeCell ref="I77:J77"/>
    <mergeCell ref="M77:Q77"/>
    <mergeCell ref="F78:H78"/>
    <mergeCell ref="I78:J78"/>
    <mergeCell ref="D80:E80"/>
    <mergeCell ref="F80:H80"/>
    <mergeCell ref="I80:J80"/>
    <mergeCell ref="M80:Q80"/>
    <mergeCell ref="D81:E81"/>
    <mergeCell ref="F81:H81"/>
    <mergeCell ref="I81:J81"/>
    <mergeCell ref="M81:Q81"/>
    <mergeCell ref="D82:E82"/>
    <mergeCell ref="F82:H82"/>
    <mergeCell ref="I82:J82"/>
    <mergeCell ref="M82:Q82"/>
    <mergeCell ref="B83:G83"/>
    <mergeCell ref="I83:J83"/>
    <mergeCell ref="M83:Q83"/>
    <mergeCell ref="B84:E84"/>
    <mergeCell ref="F84:H84"/>
    <mergeCell ref="I84:J84"/>
    <mergeCell ref="M84:Q84"/>
    <mergeCell ref="B85:H85"/>
    <mergeCell ref="I85:J85"/>
    <mergeCell ref="M85:Q85"/>
    <mergeCell ref="B86:E86"/>
    <mergeCell ref="F86:H86"/>
    <mergeCell ref="I86:J86"/>
    <mergeCell ref="M86:Q86"/>
    <mergeCell ref="B87:F87"/>
    <mergeCell ref="G87:Q8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17"/>
  <sheetViews>
    <sheetView view="pageLayout" workbookViewId="0" topLeftCell="A1">
      <selection activeCell="H7" sqref="H7"/>
    </sheetView>
  </sheetViews>
  <sheetFormatPr defaultColWidth="9.33203125" defaultRowHeight="12.75"/>
  <cols>
    <col min="1" max="1" width="5.5" style="25" customWidth="1"/>
    <col min="2" max="2" width="22" style="25" customWidth="1"/>
    <col min="3" max="3" width="8.66015625" style="25" customWidth="1"/>
    <col min="4" max="4" width="11" style="25" customWidth="1"/>
    <col min="5" max="5" width="16.83203125" style="25" customWidth="1"/>
    <col min="6" max="6" width="14.16015625" style="25" customWidth="1"/>
    <col min="7" max="7" width="14" style="25" customWidth="1"/>
    <col min="8" max="8" width="17.16015625" style="25" customWidth="1"/>
    <col min="9" max="16384" width="9.33203125" style="25" customWidth="1"/>
  </cols>
  <sheetData>
    <row r="1" spans="1:8" ht="35.25" customHeight="1">
      <c r="A1" s="310" t="s">
        <v>351</v>
      </c>
      <c r="B1" s="310"/>
      <c r="C1" s="310"/>
      <c r="D1" s="310"/>
      <c r="E1" s="310"/>
      <c r="F1" s="310"/>
      <c r="G1" s="310"/>
      <c r="H1" s="310"/>
    </row>
    <row r="2" spans="1:8" ht="16.5">
      <c r="A2" s="311"/>
      <c r="B2" s="311"/>
      <c r="C2" s="311"/>
      <c r="D2" s="311"/>
      <c r="E2" s="311"/>
      <c r="F2" s="311"/>
      <c r="G2" s="311"/>
      <c r="H2" s="311"/>
    </row>
    <row r="3" spans="1:8" ht="12.75">
      <c r="A3" s="70"/>
      <c r="B3" s="70"/>
      <c r="C3" s="70"/>
      <c r="D3" s="70"/>
      <c r="E3" s="70"/>
      <c r="F3" s="70"/>
      <c r="G3" s="70"/>
      <c r="H3" s="130" t="s">
        <v>0</v>
      </c>
    </row>
    <row r="4" spans="1:8" s="42" customFormat="1" ht="55.5" customHeight="1">
      <c r="A4" s="129" t="s">
        <v>47</v>
      </c>
      <c r="B4" s="129" t="s">
        <v>350</v>
      </c>
      <c r="C4" s="127" t="s">
        <v>1</v>
      </c>
      <c r="D4" s="128" t="s">
        <v>2</v>
      </c>
      <c r="E4" s="127" t="s">
        <v>349</v>
      </c>
      <c r="F4" s="127" t="s">
        <v>348</v>
      </c>
      <c r="G4" s="127" t="s">
        <v>347</v>
      </c>
      <c r="H4" s="127" t="s">
        <v>346</v>
      </c>
    </row>
    <row r="5" spans="1:8" ht="7.5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  <c r="F5" s="65">
        <v>6</v>
      </c>
      <c r="G5" s="65">
        <v>7</v>
      </c>
      <c r="H5" s="65">
        <v>8</v>
      </c>
    </row>
    <row r="6" spans="1:8" ht="33.75" customHeight="1">
      <c r="A6" s="125" t="s">
        <v>44</v>
      </c>
      <c r="B6" s="126" t="s">
        <v>51</v>
      </c>
      <c r="C6" s="125">
        <v>801</v>
      </c>
      <c r="D6" s="125">
        <v>80130</v>
      </c>
      <c r="E6" s="123">
        <v>0</v>
      </c>
      <c r="F6" s="124">
        <v>40000</v>
      </c>
      <c r="G6" s="124">
        <v>40000</v>
      </c>
      <c r="H6" s="123">
        <v>0</v>
      </c>
    </row>
    <row r="7" spans="1:8" ht="21.75" customHeight="1">
      <c r="A7" s="125"/>
      <c r="B7" s="126"/>
      <c r="C7" s="125"/>
      <c r="D7" s="125">
        <v>80195</v>
      </c>
      <c r="E7" s="123">
        <v>0</v>
      </c>
      <c r="F7" s="124">
        <v>50000</v>
      </c>
      <c r="G7" s="124">
        <v>50000</v>
      </c>
      <c r="H7" s="123">
        <v>0</v>
      </c>
    </row>
    <row r="8" spans="1:8" ht="21.75" customHeight="1">
      <c r="A8" s="125"/>
      <c r="B8" s="126"/>
      <c r="C8" s="125">
        <v>854</v>
      </c>
      <c r="D8" s="125">
        <v>85410</v>
      </c>
      <c r="E8" s="123">
        <v>0</v>
      </c>
      <c r="F8" s="124">
        <v>200000</v>
      </c>
      <c r="G8" s="124">
        <v>200000</v>
      </c>
      <c r="H8" s="123">
        <v>0</v>
      </c>
    </row>
    <row r="9" spans="1:8" ht="21.75" customHeight="1">
      <c r="A9" s="125"/>
      <c r="B9" s="126"/>
      <c r="C9" s="125"/>
      <c r="D9" s="125">
        <v>85417</v>
      </c>
      <c r="E9" s="123">
        <v>0</v>
      </c>
      <c r="F9" s="124">
        <v>10000</v>
      </c>
      <c r="G9" s="124">
        <f>F9</f>
        <v>10000</v>
      </c>
      <c r="H9" s="123">
        <v>0</v>
      </c>
    </row>
    <row r="10" spans="1:8" ht="30" customHeight="1">
      <c r="A10" s="125" t="s">
        <v>43</v>
      </c>
      <c r="B10" s="126" t="s">
        <v>345</v>
      </c>
      <c r="C10" s="125">
        <v>801</v>
      </c>
      <c r="D10" s="125">
        <v>80120</v>
      </c>
      <c r="E10" s="123">
        <v>0</v>
      </c>
      <c r="F10" s="124">
        <v>151000</v>
      </c>
      <c r="G10" s="124">
        <v>151000</v>
      </c>
      <c r="H10" s="123">
        <v>0</v>
      </c>
    </row>
    <row r="11" spans="1:8" ht="23.25" customHeight="1">
      <c r="A11" s="125"/>
      <c r="B11" s="126"/>
      <c r="C11" s="125">
        <v>801</v>
      </c>
      <c r="D11" s="125">
        <v>80148</v>
      </c>
      <c r="E11" s="123">
        <v>0</v>
      </c>
      <c r="F11" s="124">
        <v>65000</v>
      </c>
      <c r="G11" s="124">
        <v>65000</v>
      </c>
      <c r="H11" s="123">
        <v>0</v>
      </c>
    </row>
    <row r="12" spans="1:8" ht="31.5" customHeight="1">
      <c r="A12" s="125" t="s">
        <v>42</v>
      </c>
      <c r="B12" s="126" t="s">
        <v>49</v>
      </c>
      <c r="C12" s="125">
        <v>801</v>
      </c>
      <c r="D12" s="125">
        <v>80130</v>
      </c>
      <c r="E12" s="123">
        <v>0</v>
      </c>
      <c r="F12" s="124">
        <v>59623</v>
      </c>
      <c r="G12" s="124">
        <v>59623</v>
      </c>
      <c r="H12" s="123">
        <v>0</v>
      </c>
    </row>
    <row r="13" spans="1:8" ht="21.75" customHeight="1">
      <c r="A13" s="125"/>
      <c r="B13" s="126"/>
      <c r="C13" s="125"/>
      <c r="D13" s="125">
        <v>80148</v>
      </c>
      <c r="E13" s="123">
        <v>0</v>
      </c>
      <c r="F13" s="124">
        <v>120000</v>
      </c>
      <c r="G13" s="124">
        <v>120000</v>
      </c>
      <c r="H13" s="123">
        <v>0</v>
      </c>
    </row>
    <row r="14" spans="1:8" ht="21.75" customHeight="1">
      <c r="A14" s="121"/>
      <c r="B14" s="122"/>
      <c r="C14" s="121"/>
      <c r="D14" s="121">
        <v>80195</v>
      </c>
      <c r="E14" s="119">
        <v>0</v>
      </c>
      <c r="F14" s="120">
        <v>40000</v>
      </c>
      <c r="G14" s="120">
        <v>40000</v>
      </c>
      <c r="H14" s="119">
        <v>0</v>
      </c>
    </row>
    <row r="15" spans="1:8" s="116" customFormat="1" ht="21.75" customHeight="1">
      <c r="A15" s="272" t="s">
        <v>37</v>
      </c>
      <c r="B15" s="272"/>
      <c r="C15" s="118"/>
      <c r="D15" s="118"/>
      <c r="E15" s="117">
        <f>SUM(E6:E13)</f>
        <v>0</v>
      </c>
      <c r="F15" s="30">
        <f>SUM(F6:F14)</f>
        <v>735623</v>
      </c>
      <c r="G15" s="30">
        <f>SUM(G6:G14)</f>
        <v>735623</v>
      </c>
      <c r="H15" s="117">
        <f>SUM(H6:H13)</f>
        <v>0</v>
      </c>
    </row>
    <row r="16" spans="1:8" ht="4.5" customHeight="1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</sheetData>
  <sheetProtection/>
  <mergeCells count="3">
    <mergeCell ref="A1:H1"/>
    <mergeCell ref="A2:H2"/>
    <mergeCell ref="A15:B15"/>
  </mergeCells>
  <printOptions horizontalCentered="1"/>
  <pageMargins left="0.5118110236220472" right="0.5118110236220472" top="1.1979166666666667" bottom="0.7874015748031497" header="0.5118110236220472" footer="0.5118110236220472"/>
  <pageSetup horizontalDpi="300" verticalDpi="300" orientation="portrait" paperSize="9" r:id="rId1"/>
  <headerFooter alignWithMargins="0">
    <oddHeader xml:space="preserve">&amp;R&amp;9Załącznik nr 10
do uchwały Rady Powiatu w Opatowie nr XLIX.36.2018
z dnia 26 września 2018 r.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162"/>
  <sheetViews>
    <sheetView showGridLines="0" zoomScalePageLayoutView="0" workbookViewId="0" topLeftCell="A1">
      <selection activeCell="AA10" sqref="AA10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8.16015625" style="1" customWidth="1"/>
    <col min="6" max="6" width="8.5" style="1" customWidth="1"/>
    <col min="7" max="7" width="6.33203125" style="1" customWidth="1"/>
    <col min="8" max="8" width="5.33203125" style="1" customWidth="1"/>
    <col min="9" max="9" width="11.33203125" style="1" customWidth="1"/>
    <col min="10" max="10" width="10.83203125" style="1" customWidth="1"/>
    <col min="11" max="11" width="11.33203125" style="1" customWidth="1"/>
    <col min="12" max="12" width="10.5" style="1" customWidth="1"/>
    <col min="13" max="14" width="9.83203125" style="1" customWidth="1"/>
    <col min="15" max="15" width="8.83203125" style="1" customWidth="1"/>
    <col min="16" max="16" width="8.16015625" style="1" customWidth="1"/>
    <col min="17" max="17" width="8.66015625" style="1" customWidth="1"/>
    <col min="18" max="18" width="10" style="1" customWidth="1"/>
    <col min="19" max="19" width="9.66015625" style="1" customWidth="1"/>
    <col min="20" max="20" width="4.83203125" style="1" customWidth="1"/>
    <col min="21" max="21" width="4.5" style="1" customWidth="1"/>
    <col min="22" max="22" width="5.16015625" style="1" customWidth="1"/>
    <col min="23" max="23" width="2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1" t="s">
        <v>540</v>
      </c>
      <c r="O1" s="201"/>
      <c r="P1" s="201"/>
      <c r="Q1" s="201"/>
      <c r="R1" s="201"/>
      <c r="S1" s="201"/>
      <c r="T1" s="201"/>
      <c r="U1" s="19"/>
      <c r="V1" s="19"/>
      <c r="W1" s="18"/>
    </row>
    <row r="2" spans="1:23" ht="21.75" customHeight="1">
      <c r="A2" s="202" t="s">
        <v>110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18"/>
    </row>
    <row r="3" ht="7.5" customHeight="1"/>
    <row r="4" spans="1:25" ht="12.75" customHeight="1">
      <c r="A4" s="198" t="s">
        <v>1</v>
      </c>
      <c r="B4" s="198" t="s">
        <v>2</v>
      </c>
      <c r="C4" s="151"/>
      <c r="D4" s="198" t="s">
        <v>4</v>
      </c>
      <c r="E4" s="198"/>
      <c r="F4" s="198"/>
      <c r="G4" s="198" t="s">
        <v>36</v>
      </c>
      <c r="H4" s="198"/>
      <c r="I4" s="198" t="s">
        <v>35</v>
      </c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</row>
    <row r="5" spans="1:25" ht="9" customHeight="1">
      <c r="A5" s="198"/>
      <c r="B5" s="198"/>
      <c r="C5" s="151"/>
      <c r="D5" s="198"/>
      <c r="E5" s="198"/>
      <c r="F5" s="198"/>
      <c r="G5" s="198"/>
      <c r="H5" s="198"/>
      <c r="I5" s="198" t="s">
        <v>34</v>
      </c>
      <c r="J5" s="198" t="s">
        <v>29</v>
      </c>
      <c r="K5" s="198"/>
      <c r="L5" s="198"/>
      <c r="M5" s="198"/>
      <c r="N5" s="198"/>
      <c r="O5" s="198"/>
      <c r="P5" s="198"/>
      <c r="Q5" s="198"/>
      <c r="R5" s="198" t="s">
        <v>33</v>
      </c>
      <c r="S5" s="198" t="s">
        <v>29</v>
      </c>
      <c r="T5" s="198"/>
      <c r="U5" s="198"/>
      <c r="V5" s="198"/>
      <c r="W5" s="198"/>
      <c r="X5" s="198"/>
      <c r="Y5" s="198"/>
    </row>
    <row r="6" spans="1:25" ht="5.25" customHeight="1">
      <c r="A6" s="198"/>
      <c r="B6" s="198"/>
      <c r="C6" s="151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 t="s">
        <v>32</v>
      </c>
      <c r="T6" s="198" t="s">
        <v>31</v>
      </c>
      <c r="U6" s="198"/>
      <c r="V6" s="198" t="s">
        <v>276</v>
      </c>
      <c r="W6" s="198" t="s">
        <v>277</v>
      </c>
      <c r="X6" s="198"/>
      <c r="Y6" s="198"/>
    </row>
    <row r="7" spans="1:25" ht="12.75" customHeight="1">
      <c r="A7" s="198"/>
      <c r="B7" s="198"/>
      <c r="C7" s="151"/>
      <c r="D7" s="198"/>
      <c r="E7" s="198"/>
      <c r="F7" s="198"/>
      <c r="G7" s="198"/>
      <c r="H7" s="198"/>
      <c r="I7" s="198"/>
      <c r="J7" s="198" t="s">
        <v>30</v>
      </c>
      <c r="K7" s="198" t="s">
        <v>29</v>
      </c>
      <c r="L7" s="198"/>
      <c r="M7" s="198" t="s">
        <v>28</v>
      </c>
      <c r="N7" s="198" t="s">
        <v>27</v>
      </c>
      <c r="O7" s="198" t="s">
        <v>26</v>
      </c>
      <c r="P7" s="198" t="s">
        <v>25</v>
      </c>
      <c r="Q7" s="198" t="s">
        <v>24</v>
      </c>
      <c r="R7" s="198"/>
      <c r="S7" s="198"/>
      <c r="T7" s="198"/>
      <c r="U7" s="198"/>
      <c r="V7" s="198"/>
      <c r="W7" s="198"/>
      <c r="X7" s="198"/>
      <c r="Y7" s="198"/>
    </row>
    <row r="8" spans="1:25" ht="8.25" customHeight="1">
      <c r="A8" s="198"/>
      <c r="B8" s="198"/>
      <c r="C8" s="151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 t="s">
        <v>23</v>
      </c>
      <c r="U8" s="198"/>
      <c r="V8" s="198"/>
      <c r="W8" s="198"/>
      <c r="X8" s="198"/>
      <c r="Y8" s="198"/>
    </row>
    <row r="9" spans="1:25" ht="46.5" customHeight="1">
      <c r="A9" s="198"/>
      <c r="B9" s="198"/>
      <c r="C9" s="151"/>
      <c r="D9" s="198"/>
      <c r="E9" s="198"/>
      <c r="F9" s="198"/>
      <c r="G9" s="198"/>
      <c r="H9" s="198"/>
      <c r="I9" s="198"/>
      <c r="J9" s="198"/>
      <c r="K9" s="21" t="s">
        <v>22</v>
      </c>
      <c r="L9" s="21" t="s">
        <v>21</v>
      </c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</row>
    <row r="10" spans="1:25" ht="12.75">
      <c r="A10" s="21">
        <v>1</v>
      </c>
      <c r="B10" s="21">
        <v>2</v>
      </c>
      <c r="C10" s="151"/>
      <c r="D10" s="198">
        <v>4</v>
      </c>
      <c r="E10" s="198"/>
      <c r="F10" s="198"/>
      <c r="G10" s="198">
        <v>5</v>
      </c>
      <c r="H10" s="198"/>
      <c r="I10" s="21">
        <v>6</v>
      </c>
      <c r="J10" s="21">
        <v>7</v>
      </c>
      <c r="K10" s="21">
        <v>8</v>
      </c>
      <c r="L10" s="21">
        <v>9</v>
      </c>
      <c r="M10" s="21">
        <v>10</v>
      </c>
      <c r="N10" s="21">
        <v>11</v>
      </c>
      <c r="O10" s="21">
        <v>12</v>
      </c>
      <c r="P10" s="21">
        <v>13</v>
      </c>
      <c r="Q10" s="21">
        <v>14</v>
      </c>
      <c r="R10" s="21">
        <v>15</v>
      </c>
      <c r="S10" s="21">
        <v>16</v>
      </c>
      <c r="T10" s="198">
        <v>17</v>
      </c>
      <c r="U10" s="198"/>
      <c r="V10" s="21">
        <v>18</v>
      </c>
      <c r="W10" s="198">
        <v>19</v>
      </c>
      <c r="X10" s="198"/>
      <c r="Y10" s="198"/>
    </row>
    <row r="11" spans="1:25" ht="20.25" customHeight="1">
      <c r="A11" s="198">
        <v>600</v>
      </c>
      <c r="B11" s="198"/>
      <c r="C11" s="199" t="s">
        <v>236</v>
      </c>
      <c r="D11" s="199"/>
      <c r="E11" s="199"/>
      <c r="F11" s="152" t="s">
        <v>112</v>
      </c>
      <c r="G11" s="193">
        <v>10883611</v>
      </c>
      <c r="H11" s="193"/>
      <c r="I11" s="102">
        <v>8892501</v>
      </c>
      <c r="J11" s="102">
        <v>8862501</v>
      </c>
      <c r="K11" s="102">
        <v>991187</v>
      </c>
      <c r="L11" s="102">
        <v>7871314</v>
      </c>
      <c r="M11" s="102">
        <v>0</v>
      </c>
      <c r="N11" s="102">
        <v>30000</v>
      </c>
      <c r="O11" s="102">
        <v>0</v>
      </c>
      <c r="P11" s="102">
        <v>0</v>
      </c>
      <c r="Q11" s="102">
        <v>0</v>
      </c>
      <c r="R11" s="102">
        <v>1991110</v>
      </c>
      <c r="S11" s="102">
        <v>1991110</v>
      </c>
      <c r="T11" s="193">
        <v>0</v>
      </c>
      <c r="U11" s="193"/>
      <c r="V11" s="102">
        <v>0</v>
      </c>
      <c r="W11" s="193">
        <v>0</v>
      </c>
      <c r="X11" s="193"/>
      <c r="Y11" s="193"/>
    </row>
    <row r="12" spans="1:25" ht="18" customHeight="1">
      <c r="A12" s="198"/>
      <c r="B12" s="198"/>
      <c r="C12" s="199"/>
      <c r="D12" s="199"/>
      <c r="E12" s="199"/>
      <c r="F12" s="152" t="s">
        <v>113</v>
      </c>
      <c r="G12" s="193">
        <v>-603025</v>
      </c>
      <c r="H12" s="193"/>
      <c r="I12" s="102">
        <v>-603025</v>
      </c>
      <c r="J12" s="102">
        <v>-603025</v>
      </c>
      <c r="K12" s="102">
        <v>0</v>
      </c>
      <c r="L12" s="102">
        <v>-603025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93">
        <v>0</v>
      </c>
      <c r="U12" s="193"/>
      <c r="V12" s="102">
        <v>0</v>
      </c>
      <c r="W12" s="193">
        <v>0</v>
      </c>
      <c r="X12" s="193"/>
      <c r="Y12" s="193"/>
    </row>
    <row r="13" spans="1:25" ht="18" customHeight="1">
      <c r="A13" s="198"/>
      <c r="B13" s="198"/>
      <c r="C13" s="199"/>
      <c r="D13" s="199"/>
      <c r="E13" s="199"/>
      <c r="F13" s="152" t="s">
        <v>114</v>
      </c>
      <c r="G13" s="193">
        <v>103282</v>
      </c>
      <c r="H13" s="193"/>
      <c r="I13" s="102">
        <v>103282</v>
      </c>
      <c r="J13" s="102">
        <v>103282</v>
      </c>
      <c r="K13" s="102">
        <v>0</v>
      </c>
      <c r="L13" s="102">
        <v>103282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93">
        <v>0</v>
      </c>
      <c r="U13" s="193"/>
      <c r="V13" s="102">
        <v>0</v>
      </c>
      <c r="W13" s="193">
        <v>0</v>
      </c>
      <c r="X13" s="193"/>
      <c r="Y13" s="193"/>
    </row>
    <row r="14" spans="1:25" ht="21" customHeight="1" thickBot="1">
      <c r="A14" s="198"/>
      <c r="B14" s="198"/>
      <c r="C14" s="199"/>
      <c r="D14" s="199"/>
      <c r="E14" s="199"/>
      <c r="F14" s="152" t="s">
        <v>115</v>
      </c>
      <c r="G14" s="193">
        <v>10383868</v>
      </c>
      <c r="H14" s="193"/>
      <c r="I14" s="102">
        <v>8392758</v>
      </c>
      <c r="J14" s="102">
        <v>8362758</v>
      </c>
      <c r="K14" s="102">
        <v>991187</v>
      </c>
      <c r="L14" s="102">
        <v>7371571</v>
      </c>
      <c r="M14" s="102">
        <v>0</v>
      </c>
      <c r="N14" s="102">
        <v>30000</v>
      </c>
      <c r="O14" s="102">
        <v>0</v>
      </c>
      <c r="P14" s="102">
        <v>0</v>
      </c>
      <c r="Q14" s="102">
        <v>0</v>
      </c>
      <c r="R14" s="102">
        <v>1991110</v>
      </c>
      <c r="S14" s="102">
        <v>1991110</v>
      </c>
      <c r="T14" s="193">
        <v>0</v>
      </c>
      <c r="U14" s="193"/>
      <c r="V14" s="102">
        <v>0</v>
      </c>
      <c r="W14" s="193">
        <v>0</v>
      </c>
      <c r="X14" s="193"/>
      <c r="Y14" s="193"/>
    </row>
    <row r="15" spans="1:25" ht="14.25" customHeight="1" thickBot="1">
      <c r="A15" s="195"/>
      <c r="B15" s="195">
        <v>60014</v>
      </c>
      <c r="C15" s="196" t="s">
        <v>237</v>
      </c>
      <c r="D15" s="196"/>
      <c r="E15" s="196"/>
      <c r="F15" s="153" t="s">
        <v>112</v>
      </c>
      <c r="G15" s="197">
        <v>6853080</v>
      </c>
      <c r="H15" s="197"/>
      <c r="I15" s="103">
        <v>4991970</v>
      </c>
      <c r="J15" s="103">
        <v>4961970</v>
      </c>
      <c r="K15" s="103">
        <v>990637</v>
      </c>
      <c r="L15" s="103">
        <v>3971333</v>
      </c>
      <c r="M15" s="103">
        <v>0</v>
      </c>
      <c r="N15" s="103">
        <v>30000</v>
      </c>
      <c r="O15" s="103">
        <v>0</v>
      </c>
      <c r="P15" s="103">
        <v>0</v>
      </c>
      <c r="Q15" s="103">
        <v>0</v>
      </c>
      <c r="R15" s="103">
        <v>1861110</v>
      </c>
      <c r="S15" s="103">
        <v>1861110</v>
      </c>
      <c r="T15" s="197">
        <v>0</v>
      </c>
      <c r="U15" s="197"/>
      <c r="V15" s="103">
        <v>0</v>
      </c>
      <c r="W15" s="193">
        <v>0</v>
      </c>
      <c r="X15" s="193"/>
      <c r="Y15" s="193"/>
    </row>
    <row r="16" spans="1:25" ht="21" customHeight="1" thickBot="1">
      <c r="A16" s="195"/>
      <c r="B16" s="195"/>
      <c r="C16" s="196"/>
      <c r="D16" s="196"/>
      <c r="E16" s="196"/>
      <c r="F16" s="152" t="s">
        <v>113</v>
      </c>
      <c r="G16" s="193">
        <v>-28143</v>
      </c>
      <c r="H16" s="193"/>
      <c r="I16" s="102">
        <v>-28143</v>
      </c>
      <c r="J16" s="102">
        <v>-28143</v>
      </c>
      <c r="K16" s="102">
        <v>0</v>
      </c>
      <c r="L16" s="102">
        <v>-28143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93">
        <v>0</v>
      </c>
      <c r="U16" s="193"/>
      <c r="V16" s="102">
        <v>0</v>
      </c>
      <c r="W16" s="193">
        <v>0</v>
      </c>
      <c r="X16" s="193"/>
      <c r="Y16" s="193"/>
    </row>
    <row r="17" spans="1:25" ht="18.75" customHeight="1" thickBot="1">
      <c r="A17" s="195"/>
      <c r="B17" s="195"/>
      <c r="C17" s="196"/>
      <c r="D17" s="196"/>
      <c r="E17" s="196"/>
      <c r="F17" s="152" t="s">
        <v>114</v>
      </c>
      <c r="G17" s="193">
        <v>103282</v>
      </c>
      <c r="H17" s="193"/>
      <c r="I17" s="102">
        <v>103282</v>
      </c>
      <c r="J17" s="102">
        <v>103282</v>
      </c>
      <c r="K17" s="102">
        <v>0</v>
      </c>
      <c r="L17" s="102">
        <v>103282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93">
        <v>0</v>
      </c>
      <c r="U17" s="193"/>
      <c r="V17" s="102">
        <v>0</v>
      </c>
      <c r="W17" s="193">
        <v>0</v>
      </c>
      <c r="X17" s="193"/>
      <c r="Y17" s="193"/>
    </row>
    <row r="18" spans="1:25" ht="19.5" customHeight="1" thickBot="1">
      <c r="A18" s="195"/>
      <c r="B18" s="195"/>
      <c r="C18" s="196"/>
      <c r="D18" s="196"/>
      <c r="E18" s="196"/>
      <c r="F18" s="152" t="s">
        <v>115</v>
      </c>
      <c r="G18" s="193">
        <v>6928219</v>
      </c>
      <c r="H18" s="193"/>
      <c r="I18" s="102">
        <v>5067109</v>
      </c>
      <c r="J18" s="102">
        <v>5037109</v>
      </c>
      <c r="K18" s="102">
        <v>990637</v>
      </c>
      <c r="L18" s="102">
        <v>4046472</v>
      </c>
      <c r="M18" s="102">
        <v>0</v>
      </c>
      <c r="N18" s="102">
        <v>30000</v>
      </c>
      <c r="O18" s="102">
        <v>0</v>
      </c>
      <c r="P18" s="102">
        <v>0</v>
      </c>
      <c r="Q18" s="102">
        <v>0</v>
      </c>
      <c r="R18" s="102">
        <v>1861110</v>
      </c>
      <c r="S18" s="102">
        <v>1861110</v>
      </c>
      <c r="T18" s="193">
        <v>0</v>
      </c>
      <c r="U18" s="193"/>
      <c r="V18" s="102">
        <v>0</v>
      </c>
      <c r="W18" s="193">
        <v>0</v>
      </c>
      <c r="X18" s="193"/>
      <c r="Y18" s="193"/>
    </row>
    <row r="19" spans="1:25" ht="20.25" customHeight="1" thickBot="1">
      <c r="A19" s="195"/>
      <c r="B19" s="195">
        <v>60078</v>
      </c>
      <c r="C19" s="196" t="s">
        <v>420</v>
      </c>
      <c r="D19" s="196"/>
      <c r="E19" s="196"/>
      <c r="F19" s="153" t="s">
        <v>112</v>
      </c>
      <c r="G19" s="197">
        <v>3899981</v>
      </c>
      <c r="H19" s="197"/>
      <c r="I19" s="103">
        <v>3899981</v>
      </c>
      <c r="J19" s="103">
        <v>3899981</v>
      </c>
      <c r="K19" s="103">
        <v>0</v>
      </c>
      <c r="L19" s="103">
        <v>3899981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  <c r="S19" s="103">
        <v>0</v>
      </c>
      <c r="T19" s="197">
        <v>0</v>
      </c>
      <c r="U19" s="197"/>
      <c r="V19" s="103">
        <v>0</v>
      </c>
      <c r="W19" s="193">
        <v>0</v>
      </c>
      <c r="X19" s="193"/>
      <c r="Y19" s="193"/>
    </row>
    <row r="20" spans="1:25" ht="18" customHeight="1" thickBot="1">
      <c r="A20" s="195"/>
      <c r="B20" s="195"/>
      <c r="C20" s="196"/>
      <c r="D20" s="196"/>
      <c r="E20" s="196"/>
      <c r="F20" s="152" t="s">
        <v>113</v>
      </c>
      <c r="G20" s="193">
        <v>-574882</v>
      </c>
      <c r="H20" s="193"/>
      <c r="I20" s="102">
        <v>-574882</v>
      </c>
      <c r="J20" s="102">
        <v>-574882</v>
      </c>
      <c r="K20" s="102">
        <v>0</v>
      </c>
      <c r="L20" s="102">
        <v>-574882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93">
        <v>0</v>
      </c>
      <c r="U20" s="193"/>
      <c r="V20" s="102">
        <v>0</v>
      </c>
      <c r="W20" s="193">
        <v>0</v>
      </c>
      <c r="X20" s="193"/>
      <c r="Y20" s="193"/>
    </row>
    <row r="21" spans="1:25" ht="18.75" customHeight="1" thickBot="1">
      <c r="A21" s="195"/>
      <c r="B21" s="195"/>
      <c r="C21" s="196"/>
      <c r="D21" s="196"/>
      <c r="E21" s="196"/>
      <c r="F21" s="152" t="s">
        <v>114</v>
      </c>
      <c r="G21" s="193">
        <v>0</v>
      </c>
      <c r="H21" s="193"/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93">
        <v>0</v>
      </c>
      <c r="U21" s="193"/>
      <c r="V21" s="102">
        <v>0</v>
      </c>
      <c r="W21" s="193">
        <v>0</v>
      </c>
      <c r="X21" s="193"/>
      <c r="Y21" s="193"/>
    </row>
    <row r="22" spans="1:25" ht="21" customHeight="1">
      <c r="A22" s="195"/>
      <c r="B22" s="195"/>
      <c r="C22" s="196"/>
      <c r="D22" s="196"/>
      <c r="E22" s="196"/>
      <c r="F22" s="152" t="s">
        <v>115</v>
      </c>
      <c r="G22" s="193">
        <v>3325099</v>
      </c>
      <c r="H22" s="193"/>
      <c r="I22" s="102">
        <v>3325099</v>
      </c>
      <c r="J22" s="102">
        <v>3325099</v>
      </c>
      <c r="K22" s="102">
        <v>0</v>
      </c>
      <c r="L22" s="102">
        <v>3325099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93">
        <v>0</v>
      </c>
      <c r="U22" s="193"/>
      <c r="V22" s="102">
        <v>0</v>
      </c>
      <c r="W22" s="193">
        <v>0</v>
      </c>
      <c r="X22" s="193"/>
      <c r="Y22" s="193"/>
    </row>
    <row r="23" spans="1:25" ht="18.75" customHeight="1">
      <c r="A23" s="198">
        <v>754</v>
      </c>
      <c r="B23" s="198"/>
      <c r="C23" s="199" t="s">
        <v>265</v>
      </c>
      <c r="D23" s="199"/>
      <c r="E23" s="199"/>
      <c r="F23" s="152" t="s">
        <v>112</v>
      </c>
      <c r="G23" s="193">
        <v>4029571</v>
      </c>
      <c r="H23" s="193"/>
      <c r="I23" s="102">
        <v>4029571</v>
      </c>
      <c r="J23" s="102">
        <v>3811971</v>
      </c>
      <c r="K23" s="102">
        <v>3288612</v>
      </c>
      <c r="L23" s="102">
        <v>523359</v>
      </c>
      <c r="M23" s="102">
        <v>0</v>
      </c>
      <c r="N23" s="102">
        <v>217600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93">
        <v>0</v>
      </c>
      <c r="U23" s="193"/>
      <c r="V23" s="102">
        <v>0</v>
      </c>
      <c r="W23" s="193">
        <v>0</v>
      </c>
      <c r="X23" s="193"/>
      <c r="Y23" s="193"/>
    </row>
    <row r="24" spans="1:25" ht="16.5" customHeight="1">
      <c r="A24" s="198"/>
      <c r="B24" s="198"/>
      <c r="C24" s="199"/>
      <c r="D24" s="199"/>
      <c r="E24" s="199"/>
      <c r="F24" s="152" t="s">
        <v>113</v>
      </c>
      <c r="G24" s="193">
        <v>-6493</v>
      </c>
      <c r="H24" s="193"/>
      <c r="I24" s="102">
        <v>-6493</v>
      </c>
      <c r="J24" s="102">
        <v>-6493</v>
      </c>
      <c r="K24" s="102">
        <v>-6493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93">
        <v>0</v>
      </c>
      <c r="U24" s="193"/>
      <c r="V24" s="102">
        <v>0</v>
      </c>
      <c r="W24" s="193">
        <v>0</v>
      </c>
      <c r="X24" s="193"/>
      <c r="Y24" s="193"/>
    </row>
    <row r="25" spans="1:25" ht="19.5" customHeight="1">
      <c r="A25" s="198"/>
      <c r="B25" s="198"/>
      <c r="C25" s="199"/>
      <c r="D25" s="199"/>
      <c r="E25" s="199"/>
      <c r="F25" s="152" t="s">
        <v>114</v>
      </c>
      <c r="G25" s="193">
        <v>77760</v>
      </c>
      <c r="H25" s="193"/>
      <c r="I25" s="102">
        <v>77760</v>
      </c>
      <c r="J25" s="102">
        <v>77760</v>
      </c>
      <c r="K25" s="102">
        <v>1760</v>
      </c>
      <c r="L25" s="102">
        <v>76000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93">
        <v>0</v>
      </c>
      <c r="U25" s="193"/>
      <c r="V25" s="102">
        <v>0</v>
      </c>
      <c r="W25" s="193">
        <v>0</v>
      </c>
      <c r="X25" s="193"/>
      <c r="Y25" s="193"/>
    </row>
    <row r="26" spans="1:25" ht="19.5" customHeight="1" thickBot="1">
      <c r="A26" s="198"/>
      <c r="B26" s="198"/>
      <c r="C26" s="199"/>
      <c r="D26" s="199"/>
      <c r="E26" s="199"/>
      <c r="F26" s="152" t="s">
        <v>115</v>
      </c>
      <c r="G26" s="193">
        <v>4100838</v>
      </c>
      <c r="H26" s="193"/>
      <c r="I26" s="102">
        <v>4100838</v>
      </c>
      <c r="J26" s="102">
        <v>3883238</v>
      </c>
      <c r="K26" s="102">
        <v>3283879</v>
      </c>
      <c r="L26" s="102">
        <v>599359</v>
      </c>
      <c r="M26" s="102">
        <v>0</v>
      </c>
      <c r="N26" s="102">
        <v>217600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93">
        <v>0</v>
      </c>
      <c r="U26" s="193"/>
      <c r="V26" s="102">
        <v>0</v>
      </c>
      <c r="W26" s="193">
        <v>0</v>
      </c>
      <c r="X26" s="193"/>
      <c r="Y26" s="193"/>
    </row>
    <row r="27" spans="1:25" ht="18.75" customHeight="1" thickBot="1">
      <c r="A27" s="195"/>
      <c r="B27" s="195">
        <v>75411</v>
      </c>
      <c r="C27" s="196" t="s">
        <v>266</v>
      </c>
      <c r="D27" s="196"/>
      <c r="E27" s="196"/>
      <c r="F27" s="153" t="s">
        <v>112</v>
      </c>
      <c r="G27" s="197">
        <v>3840071</v>
      </c>
      <c r="H27" s="197"/>
      <c r="I27" s="103">
        <v>3840071</v>
      </c>
      <c r="J27" s="103">
        <v>3626471</v>
      </c>
      <c r="K27" s="103">
        <v>3285612</v>
      </c>
      <c r="L27" s="103">
        <v>340859</v>
      </c>
      <c r="M27" s="103">
        <v>0</v>
      </c>
      <c r="N27" s="103">
        <v>213600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97">
        <v>0</v>
      </c>
      <c r="U27" s="197"/>
      <c r="V27" s="103">
        <v>0</v>
      </c>
      <c r="W27" s="193">
        <v>0</v>
      </c>
      <c r="X27" s="193"/>
      <c r="Y27" s="193"/>
    </row>
    <row r="28" spans="1:25" ht="17.25" customHeight="1" thickBot="1">
      <c r="A28" s="195"/>
      <c r="B28" s="195"/>
      <c r="C28" s="196"/>
      <c r="D28" s="196"/>
      <c r="E28" s="196"/>
      <c r="F28" s="152" t="s">
        <v>113</v>
      </c>
      <c r="G28" s="193">
        <v>-6493</v>
      </c>
      <c r="H28" s="193"/>
      <c r="I28" s="102">
        <v>-6493</v>
      </c>
      <c r="J28" s="102">
        <v>-6493</v>
      </c>
      <c r="K28" s="102">
        <v>-6493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93">
        <v>0</v>
      </c>
      <c r="U28" s="193"/>
      <c r="V28" s="102">
        <v>0</v>
      </c>
      <c r="W28" s="193">
        <v>0</v>
      </c>
      <c r="X28" s="193"/>
      <c r="Y28" s="193"/>
    </row>
    <row r="29" spans="1:25" ht="19.5" customHeight="1" thickBot="1">
      <c r="A29" s="195"/>
      <c r="B29" s="195"/>
      <c r="C29" s="196"/>
      <c r="D29" s="196"/>
      <c r="E29" s="196"/>
      <c r="F29" s="152" t="s">
        <v>114</v>
      </c>
      <c r="G29" s="193">
        <v>77760</v>
      </c>
      <c r="H29" s="193"/>
      <c r="I29" s="102">
        <v>77760</v>
      </c>
      <c r="J29" s="102">
        <v>77760</v>
      </c>
      <c r="K29" s="102">
        <v>1760</v>
      </c>
      <c r="L29" s="102">
        <v>76000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93">
        <v>0</v>
      </c>
      <c r="U29" s="193"/>
      <c r="V29" s="102">
        <v>0</v>
      </c>
      <c r="W29" s="193">
        <v>0</v>
      </c>
      <c r="X29" s="193"/>
      <c r="Y29" s="193"/>
    </row>
    <row r="30" spans="1:25" ht="19.5" customHeight="1">
      <c r="A30" s="195"/>
      <c r="B30" s="195"/>
      <c r="C30" s="196"/>
      <c r="D30" s="196"/>
      <c r="E30" s="196"/>
      <c r="F30" s="152" t="s">
        <v>115</v>
      </c>
      <c r="G30" s="193">
        <v>3911338</v>
      </c>
      <c r="H30" s="193"/>
      <c r="I30" s="102">
        <v>3911338</v>
      </c>
      <c r="J30" s="102">
        <v>3697738</v>
      </c>
      <c r="K30" s="102">
        <v>3280879</v>
      </c>
      <c r="L30" s="102">
        <v>416859</v>
      </c>
      <c r="M30" s="102">
        <v>0</v>
      </c>
      <c r="N30" s="102">
        <v>213600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93">
        <v>0</v>
      </c>
      <c r="U30" s="193"/>
      <c r="V30" s="102">
        <v>0</v>
      </c>
      <c r="W30" s="193">
        <v>0</v>
      </c>
      <c r="X30" s="193"/>
      <c r="Y30" s="193"/>
    </row>
    <row r="31" spans="1:25" ht="18.75" customHeight="1">
      <c r="A31" s="198">
        <v>801</v>
      </c>
      <c r="B31" s="198"/>
      <c r="C31" s="199" t="s">
        <v>13</v>
      </c>
      <c r="D31" s="199"/>
      <c r="E31" s="199"/>
      <c r="F31" s="152" t="s">
        <v>112</v>
      </c>
      <c r="G31" s="193">
        <v>28107788</v>
      </c>
      <c r="H31" s="193"/>
      <c r="I31" s="102">
        <v>18165527</v>
      </c>
      <c r="J31" s="102">
        <v>16655657</v>
      </c>
      <c r="K31" s="102">
        <v>13285153</v>
      </c>
      <c r="L31" s="102">
        <v>3370504</v>
      </c>
      <c r="M31" s="102">
        <v>920000</v>
      </c>
      <c r="N31" s="102">
        <v>328186</v>
      </c>
      <c r="O31" s="102">
        <v>261684</v>
      </c>
      <c r="P31" s="102">
        <v>0</v>
      </c>
      <c r="Q31" s="102">
        <v>0</v>
      </c>
      <c r="R31" s="102">
        <v>9942261</v>
      </c>
      <c r="S31" s="102">
        <v>9942261</v>
      </c>
      <c r="T31" s="193">
        <v>8226774</v>
      </c>
      <c r="U31" s="193"/>
      <c r="V31" s="102">
        <v>0</v>
      </c>
      <c r="W31" s="193">
        <v>0</v>
      </c>
      <c r="X31" s="193"/>
      <c r="Y31" s="193"/>
    </row>
    <row r="32" spans="1:25" ht="18" customHeight="1">
      <c r="A32" s="198"/>
      <c r="B32" s="198"/>
      <c r="C32" s="199"/>
      <c r="D32" s="199"/>
      <c r="E32" s="199"/>
      <c r="F32" s="152" t="s">
        <v>113</v>
      </c>
      <c r="G32" s="193">
        <v>-1567462</v>
      </c>
      <c r="H32" s="193"/>
      <c r="I32" s="102">
        <v>-1170750</v>
      </c>
      <c r="J32" s="102">
        <v>-1110550</v>
      </c>
      <c r="K32" s="102">
        <v>-96816</v>
      </c>
      <c r="L32" s="102">
        <v>-1013734</v>
      </c>
      <c r="M32" s="102">
        <v>-40000</v>
      </c>
      <c r="N32" s="102">
        <v>-20200</v>
      </c>
      <c r="O32" s="102">
        <v>0</v>
      </c>
      <c r="P32" s="102">
        <v>0</v>
      </c>
      <c r="Q32" s="102">
        <v>0</v>
      </c>
      <c r="R32" s="102">
        <v>-396712</v>
      </c>
      <c r="S32" s="102">
        <v>-396712</v>
      </c>
      <c r="T32" s="193">
        <v>-382873</v>
      </c>
      <c r="U32" s="193"/>
      <c r="V32" s="102">
        <v>0</v>
      </c>
      <c r="W32" s="193">
        <v>0</v>
      </c>
      <c r="X32" s="193"/>
      <c r="Y32" s="193"/>
    </row>
    <row r="33" spans="1:25" ht="18" customHeight="1">
      <c r="A33" s="198"/>
      <c r="B33" s="198"/>
      <c r="C33" s="199"/>
      <c r="D33" s="199"/>
      <c r="E33" s="199"/>
      <c r="F33" s="152" t="s">
        <v>114</v>
      </c>
      <c r="G33" s="193">
        <v>1351794</v>
      </c>
      <c r="H33" s="193"/>
      <c r="I33" s="102">
        <v>1207899</v>
      </c>
      <c r="J33" s="102">
        <v>1116311</v>
      </c>
      <c r="K33" s="102">
        <v>995836</v>
      </c>
      <c r="L33" s="102">
        <v>120475</v>
      </c>
      <c r="M33" s="102">
        <v>80000</v>
      </c>
      <c r="N33" s="102">
        <v>11588</v>
      </c>
      <c r="O33" s="102">
        <v>0</v>
      </c>
      <c r="P33" s="102">
        <v>0</v>
      </c>
      <c r="Q33" s="102">
        <v>0</v>
      </c>
      <c r="R33" s="102">
        <v>143895</v>
      </c>
      <c r="S33" s="102">
        <v>143895</v>
      </c>
      <c r="T33" s="193">
        <v>122340</v>
      </c>
      <c r="U33" s="193"/>
      <c r="V33" s="102">
        <v>0</v>
      </c>
      <c r="W33" s="193">
        <v>0</v>
      </c>
      <c r="X33" s="193"/>
      <c r="Y33" s="193"/>
    </row>
    <row r="34" spans="1:25" ht="20.25" customHeight="1" thickBot="1">
      <c r="A34" s="198"/>
      <c r="B34" s="198"/>
      <c r="C34" s="199"/>
      <c r="D34" s="199"/>
      <c r="E34" s="199"/>
      <c r="F34" s="152" t="s">
        <v>115</v>
      </c>
      <c r="G34" s="193">
        <v>27892120</v>
      </c>
      <c r="H34" s="193"/>
      <c r="I34" s="102">
        <v>18202676</v>
      </c>
      <c r="J34" s="102">
        <v>16661418</v>
      </c>
      <c r="K34" s="102">
        <v>14184173</v>
      </c>
      <c r="L34" s="102">
        <v>2477245</v>
      </c>
      <c r="M34" s="102">
        <v>960000</v>
      </c>
      <c r="N34" s="102">
        <v>319574</v>
      </c>
      <c r="O34" s="102">
        <v>261684</v>
      </c>
      <c r="P34" s="102">
        <v>0</v>
      </c>
      <c r="Q34" s="102">
        <v>0</v>
      </c>
      <c r="R34" s="102">
        <v>9689444</v>
      </c>
      <c r="S34" s="102">
        <v>9689444</v>
      </c>
      <c r="T34" s="193">
        <v>7966241</v>
      </c>
      <c r="U34" s="193"/>
      <c r="V34" s="102">
        <v>0</v>
      </c>
      <c r="W34" s="193">
        <v>0</v>
      </c>
      <c r="X34" s="193"/>
      <c r="Y34" s="193"/>
    </row>
    <row r="35" spans="1:25" ht="17.25" customHeight="1" thickBot="1">
      <c r="A35" s="195"/>
      <c r="B35" s="195">
        <v>80102</v>
      </c>
      <c r="C35" s="196" t="s">
        <v>339</v>
      </c>
      <c r="D35" s="196"/>
      <c r="E35" s="196"/>
      <c r="F35" s="153" t="s">
        <v>112</v>
      </c>
      <c r="G35" s="197">
        <v>1181284</v>
      </c>
      <c r="H35" s="197"/>
      <c r="I35" s="103">
        <v>1181284</v>
      </c>
      <c r="J35" s="103">
        <v>1115184</v>
      </c>
      <c r="K35" s="103">
        <v>994802</v>
      </c>
      <c r="L35" s="103">
        <v>120382</v>
      </c>
      <c r="M35" s="103">
        <v>0</v>
      </c>
      <c r="N35" s="103">
        <v>66100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97">
        <v>0</v>
      </c>
      <c r="U35" s="197"/>
      <c r="V35" s="103">
        <v>0</v>
      </c>
      <c r="W35" s="193">
        <v>0</v>
      </c>
      <c r="X35" s="193"/>
      <c r="Y35" s="193"/>
    </row>
    <row r="36" spans="1:25" ht="18.75" customHeight="1" thickBot="1">
      <c r="A36" s="195"/>
      <c r="B36" s="195"/>
      <c r="C36" s="196"/>
      <c r="D36" s="196"/>
      <c r="E36" s="196"/>
      <c r="F36" s="152" t="s">
        <v>113</v>
      </c>
      <c r="G36" s="193">
        <v>0</v>
      </c>
      <c r="H36" s="193"/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  <c r="S36" s="102">
        <v>0</v>
      </c>
      <c r="T36" s="193">
        <v>0</v>
      </c>
      <c r="U36" s="193"/>
      <c r="V36" s="102">
        <v>0</v>
      </c>
      <c r="W36" s="193">
        <v>0</v>
      </c>
      <c r="X36" s="193"/>
      <c r="Y36" s="193"/>
    </row>
    <row r="37" spans="1:25" ht="19.5" customHeight="1" thickBot="1">
      <c r="A37" s="195"/>
      <c r="B37" s="195"/>
      <c r="C37" s="196"/>
      <c r="D37" s="196"/>
      <c r="E37" s="196"/>
      <c r="F37" s="152" t="s">
        <v>114</v>
      </c>
      <c r="G37" s="193">
        <v>334244</v>
      </c>
      <c r="H37" s="193"/>
      <c r="I37" s="102">
        <v>334244</v>
      </c>
      <c r="J37" s="102">
        <v>330456</v>
      </c>
      <c r="K37" s="102">
        <v>308456</v>
      </c>
      <c r="L37" s="102">
        <v>22000</v>
      </c>
      <c r="M37" s="102">
        <v>0</v>
      </c>
      <c r="N37" s="102">
        <v>3788</v>
      </c>
      <c r="O37" s="102">
        <v>0</v>
      </c>
      <c r="P37" s="102">
        <v>0</v>
      </c>
      <c r="Q37" s="102">
        <v>0</v>
      </c>
      <c r="R37" s="102">
        <v>0</v>
      </c>
      <c r="S37" s="102">
        <v>0</v>
      </c>
      <c r="T37" s="193">
        <v>0</v>
      </c>
      <c r="U37" s="193"/>
      <c r="V37" s="102">
        <v>0</v>
      </c>
      <c r="W37" s="193">
        <v>0</v>
      </c>
      <c r="X37" s="193"/>
      <c r="Y37" s="193"/>
    </row>
    <row r="38" spans="1:25" ht="19.5" customHeight="1" thickBot="1">
      <c r="A38" s="195"/>
      <c r="B38" s="195"/>
      <c r="C38" s="196"/>
      <c r="D38" s="196"/>
      <c r="E38" s="196"/>
      <c r="F38" s="152" t="s">
        <v>115</v>
      </c>
      <c r="G38" s="193">
        <v>1515528</v>
      </c>
      <c r="H38" s="193"/>
      <c r="I38" s="102">
        <v>1515528</v>
      </c>
      <c r="J38" s="102">
        <v>1445640</v>
      </c>
      <c r="K38" s="102">
        <v>1303258</v>
      </c>
      <c r="L38" s="102">
        <v>142382</v>
      </c>
      <c r="M38" s="102">
        <v>0</v>
      </c>
      <c r="N38" s="102">
        <v>69888</v>
      </c>
      <c r="O38" s="102">
        <v>0</v>
      </c>
      <c r="P38" s="102">
        <v>0</v>
      </c>
      <c r="Q38" s="102">
        <v>0</v>
      </c>
      <c r="R38" s="102">
        <v>0</v>
      </c>
      <c r="S38" s="102">
        <v>0</v>
      </c>
      <c r="T38" s="193">
        <v>0</v>
      </c>
      <c r="U38" s="193"/>
      <c r="V38" s="102">
        <v>0</v>
      </c>
      <c r="W38" s="193">
        <v>0</v>
      </c>
      <c r="X38" s="193"/>
      <c r="Y38" s="193"/>
    </row>
    <row r="39" spans="1:25" ht="19.5" customHeight="1" thickBot="1">
      <c r="A39" s="195"/>
      <c r="B39" s="195">
        <v>80105</v>
      </c>
      <c r="C39" s="196" t="s">
        <v>269</v>
      </c>
      <c r="D39" s="196"/>
      <c r="E39" s="196"/>
      <c r="F39" s="153" t="s">
        <v>112</v>
      </c>
      <c r="G39" s="197">
        <v>413368</v>
      </c>
      <c r="H39" s="197"/>
      <c r="I39" s="103">
        <v>413368</v>
      </c>
      <c r="J39" s="103">
        <v>389821</v>
      </c>
      <c r="K39" s="103">
        <v>352241</v>
      </c>
      <c r="L39" s="103">
        <v>37580</v>
      </c>
      <c r="M39" s="103">
        <v>0</v>
      </c>
      <c r="N39" s="103">
        <v>23547</v>
      </c>
      <c r="O39" s="103">
        <v>0</v>
      </c>
      <c r="P39" s="103">
        <v>0</v>
      </c>
      <c r="Q39" s="103">
        <v>0</v>
      </c>
      <c r="R39" s="103">
        <v>0</v>
      </c>
      <c r="S39" s="103">
        <v>0</v>
      </c>
      <c r="T39" s="197">
        <v>0</v>
      </c>
      <c r="U39" s="197"/>
      <c r="V39" s="103">
        <v>0</v>
      </c>
      <c r="W39" s="193">
        <v>0</v>
      </c>
      <c r="X39" s="193"/>
      <c r="Y39" s="193"/>
    </row>
    <row r="40" spans="1:25" ht="18.75" customHeight="1" thickBot="1">
      <c r="A40" s="195"/>
      <c r="B40" s="195"/>
      <c r="C40" s="196"/>
      <c r="D40" s="196"/>
      <c r="E40" s="196"/>
      <c r="F40" s="152" t="s">
        <v>113</v>
      </c>
      <c r="G40" s="193">
        <v>-55300</v>
      </c>
      <c r="H40" s="193"/>
      <c r="I40" s="102">
        <v>-55300</v>
      </c>
      <c r="J40" s="102">
        <v>-50100</v>
      </c>
      <c r="K40" s="102">
        <v>-50100</v>
      </c>
      <c r="L40" s="102">
        <v>0</v>
      </c>
      <c r="M40" s="102">
        <v>0</v>
      </c>
      <c r="N40" s="102">
        <v>-5200</v>
      </c>
      <c r="O40" s="102">
        <v>0</v>
      </c>
      <c r="P40" s="102">
        <v>0</v>
      </c>
      <c r="Q40" s="102">
        <v>0</v>
      </c>
      <c r="R40" s="102">
        <v>0</v>
      </c>
      <c r="S40" s="102">
        <v>0</v>
      </c>
      <c r="T40" s="193">
        <v>0</v>
      </c>
      <c r="U40" s="193"/>
      <c r="V40" s="102">
        <v>0</v>
      </c>
      <c r="W40" s="193">
        <v>0</v>
      </c>
      <c r="X40" s="193"/>
      <c r="Y40" s="193"/>
    </row>
    <row r="41" spans="1:25" ht="18.75" customHeight="1" thickBot="1">
      <c r="A41" s="195"/>
      <c r="B41" s="195"/>
      <c r="C41" s="196"/>
      <c r="D41" s="196"/>
      <c r="E41" s="196"/>
      <c r="F41" s="152" t="s">
        <v>114</v>
      </c>
      <c r="G41" s="193">
        <v>0</v>
      </c>
      <c r="H41" s="193"/>
      <c r="I41" s="102">
        <v>0</v>
      </c>
      <c r="J41" s="102">
        <v>0</v>
      </c>
      <c r="K41" s="102">
        <v>0</v>
      </c>
      <c r="L41" s="102">
        <v>0</v>
      </c>
      <c r="M41" s="102">
        <v>0</v>
      </c>
      <c r="N41" s="102">
        <v>0</v>
      </c>
      <c r="O41" s="102">
        <v>0</v>
      </c>
      <c r="P41" s="102">
        <v>0</v>
      </c>
      <c r="Q41" s="102">
        <v>0</v>
      </c>
      <c r="R41" s="102">
        <v>0</v>
      </c>
      <c r="S41" s="102">
        <v>0</v>
      </c>
      <c r="T41" s="193">
        <v>0</v>
      </c>
      <c r="U41" s="193"/>
      <c r="V41" s="102">
        <v>0</v>
      </c>
      <c r="W41" s="193">
        <v>0</v>
      </c>
      <c r="X41" s="193"/>
      <c r="Y41" s="193"/>
    </row>
    <row r="42" spans="1:25" ht="19.5" customHeight="1" thickBot="1">
      <c r="A42" s="195"/>
      <c r="B42" s="195"/>
      <c r="C42" s="196"/>
      <c r="D42" s="196"/>
      <c r="E42" s="196"/>
      <c r="F42" s="152" t="s">
        <v>115</v>
      </c>
      <c r="G42" s="193">
        <v>358068</v>
      </c>
      <c r="H42" s="193"/>
      <c r="I42" s="102">
        <v>358068</v>
      </c>
      <c r="J42" s="102">
        <v>339721</v>
      </c>
      <c r="K42" s="102">
        <v>302141</v>
      </c>
      <c r="L42" s="102">
        <v>37580</v>
      </c>
      <c r="M42" s="102">
        <v>0</v>
      </c>
      <c r="N42" s="102">
        <v>18347</v>
      </c>
      <c r="O42" s="102">
        <v>0</v>
      </c>
      <c r="P42" s="102">
        <v>0</v>
      </c>
      <c r="Q42" s="102">
        <v>0</v>
      </c>
      <c r="R42" s="102">
        <v>0</v>
      </c>
      <c r="S42" s="102">
        <v>0</v>
      </c>
      <c r="T42" s="193">
        <v>0</v>
      </c>
      <c r="U42" s="193"/>
      <c r="V42" s="102">
        <v>0</v>
      </c>
      <c r="W42" s="193">
        <v>0</v>
      </c>
      <c r="X42" s="193"/>
      <c r="Y42" s="193"/>
    </row>
    <row r="43" spans="1:25" ht="18" customHeight="1" thickBot="1">
      <c r="A43" s="195"/>
      <c r="B43" s="195">
        <v>80111</v>
      </c>
      <c r="C43" s="196" t="s">
        <v>340</v>
      </c>
      <c r="D43" s="196"/>
      <c r="E43" s="196"/>
      <c r="F43" s="153" t="s">
        <v>112</v>
      </c>
      <c r="G43" s="197">
        <v>1086461</v>
      </c>
      <c r="H43" s="197"/>
      <c r="I43" s="103">
        <v>1086461</v>
      </c>
      <c r="J43" s="103">
        <v>1025385</v>
      </c>
      <c r="K43" s="103">
        <v>924443</v>
      </c>
      <c r="L43" s="103">
        <v>100942</v>
      </c>
      <c r="M43" s="103">
        <v>0</v>
      </c>
      <c r="N43" s="103">
        <v>61076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97">
        <v>0</v>
      </c>
      <c r="U43" s="197"/>
      <c r="V43" s="103">
        <v>0</v>
      </c>
      <c r="W43" s="193">
        <v>0</v>
      </c>
      <c r="X43" s="193"/>
      <c r="Y43" s="193"/>
    </row>
    <row r="44" spans="1:25" ht="16.5" customHeight="1" thickBot="1">
      <c r="A44" s="195"/>
      <c r="B44" s="195"/>
      <c r="C44" s="196"/>
      <c r="D44" s="196"/>
      <c r="E44" s="196"/>
      <c r="F44" s="152" t="s">
        <v>113</v>
      </c>
      <c r="G44" s="193">
        <v>-2000</v>
      </c>
      <c r="H44" s="193"/>
      <c r="I44" s="102">
        <v>-2000</v>
      </c>
      <c r="J44" s="102">
        <v>0</v>
      </c>
      <c r="K44" s="102">
        <v>0</v>
      </c>
      <c r="L44" s="102">
        <v>0</v>
      </c>
      <c r="M44" s="102">
        <v>0</v>
      </c>
      <c r="N44" s="102">
        <v>-2000</v>
      </c>
      <c r="O44" s="102">
        <v>0</v>
      </c>
      <c r="P44" s="102">
        <v>0</v>
      </c>
      <c r="Q44" s="102">
        <v>0</v>
      </c>
      <c r="R44" s="102">
        <v>0</v>
      </c>
      <c r="S44" s="102">
        <v>0</v>
      </c>
      <c r="T44" s="193">
        <v>0</v>
      </c>
      <c r="U44" s="193"/>
      <c r="V44" s="102">
        <v>0</v>
      </c>
      <c r="W44" s="193">
        <v>0</v>
      </c>
      <c r="X44" s="193"/>
      <c r="Y44" s="193"/>
    </row>
    <row r="45" spans="1:25" ht="18.75" customHeight="1" thickBot="1">
      <c r="A45" s="195"/>
      <c r="B45" s="195"/>
      <c r="C45" s="196"/>
      <c r="D45" s="196"/>
      <c r="E45" s="196"/>
      <c r="F45" s="152" t="s">
        <v>114</v>
      </c>
      <c r="G45" s="193">
        <v>29278</v>
      </c>
      <c r="H45" s="193"/>
      <c r="I45" s="102">
        <v>29278</v>
      </c>
      <c r="J45" s="102">
        <v>29278</v>
      </c>
      <c r="K45" s="102">
        <v>29278</v>
      </c>
      <c r="L45" s="102">
        <v>0</v>
      </c>
      <c r="M45" s="102">
        <v>0</v>
      </c>
      <c r="N45" s="102">
        <v>0</v>
      </c>
      <c r="O45" s="102">
        <v>0</v>
      </c>
      <c r="P45" s="102">
        <v>0</v>
      </c>
      <c r="Q45" s="102">
        <v>0</v>
      </c>
      <c r="R45" s="102">
        <v>0</v>
      </c>
      <c r="S45" s="102">
        <v>0</v>
      </c>
      <c r="T45" s="193">
        <v>0</v>
      </c>
      <c r="U45" s="193"/>
      <c r="V45" s="102">
        <v>0</v>
      </c>
      <c r="W45" s="193">
        <v>0</v>
      </c>
      <c r="X45" s="193"/>
      <c r="Y45" s="193"/>
    </row>
    <row r="46" spans="1:25" ht="18.75" customHeight="1" thickBot="1">
      <c r="A46" s="195"/>
      <c r="B46" s="195"/>
      <c r="C46" s="196"/>
      <c r="D46" s="196"/>
      <c r="E46" s="196"/>
      <c r="F46" s="152" t="s">
        <v>115</v>
      </c>
      <c r="G46" s="193">
        <v>1113739</v>
      </c>
      <c r="H46" s="193"/>
      <c r="I46" s="102">
        <v>1113739</v>
      </c>
      <c r="J46" s="102">
        <v>1054663</v>
      </c>
      <c r="K46" s="102">
        <v>953721</v>
      </c>
      <c r="L46" s="102">
        <v>100942</v>
      </c>
      <c r="M46" s="102">
        <v>0</v>
      </c>
      <c r="N46" s="102">
        <v>59076</v>
      </c>
      <c r="O46" s="102">
        <v>0</v>
      </c>
      <c r="P46" s="102">
        <v>0</v>
      </c>
      <c r="Q46" s="102">
        <v>0</v>
      </c>
      <c r="R46" s="102">
        <v>0</v>
      </c>
      <c r="S46" s="102">
        <v>0</v>
      </c>
      <c r="T46" s="193">
        <v>0</v>
      </c>
      <c r="U46" s="193"/>
      <c r="V46" s="102">
        <v>0</v>
      </c>
      <c r="W46" s="193">
        <v>0</v>
      </c>
      <c r="X46" s="193"/>
      <c r="Y46" s="193"/>
    </row>
    <row r="47" spans="1:25" ht="18.75" customHeight="1" thickBot="1">
      <c r="A47" s="195"/>
      <c r="B47" s="195">
        <v>80115</v>
      </c>
      <c r="C47" s="196" t="s">
        <v>341</v>
      </c>
      <c r="D47" s="196"/>
      <c r="E47" s="196"/>
      <c r="F47" s="153" t="s">
        <v>112</v>
      </c>
      <c r="G47" s="197">
        <v>3321765</v>
      </c>
      <c r="H47" s="197"/>
      <c r="I47" s="103">
        <v>3321765</v>
      </c>
      <c r="J47" s="103">
        <v>2683365</v>
      </c>
      <c r="K47" s="103">
        <v>2614130</v>
      </c>
      <c r="L47" s="103">
        <v>69235</v>
      </c>
      <c r="M47" s="103">
        <v>600000</v>
      </c>
      <c r="N47" s="103">
        <v>38400</v>
      </c>
      <c r="O47" s="103">
        <v>0</v>
      </c>
      <c r="P47" s="103">
        <v>0</v>
      </c>
      <c r="Q47" s="103">
        <v>0</v>
      </c>
      <c r="R47" s="103">
        <v>0</v>
      </c>
      <c r="S47" s="103">
        <v>0</v>
      </c>
      <c r="T47" s="197">
        <v>0</v>
      </c>
      <c r="U47" s="197"/>
      <c r="V47" s="103">
        <v>0</v>
      </c>
      <c r="W47" s="193">
        <v>0</v>
      </c>
      <c r="X47" s="193"/>
      <c r="Y47" s="193"/>
    </row>
    <row r="48" spans="1:25" ht="17.25" customHeight="1" thickBot="1">
      <c r="A48" s="195"/>
      <c r="B48" s="195"/>
      <c r="C48" s="196"/>
      <c r="D48" s="196"/>
      <c r="E48" s="196"/>
      <c r="F48" s="152" t="s">
        <v>113</v>
      </c>
      <c r="G48" s="193">
        <v>-1000</v>
      </c>
      <c r="H48" s="193"/>
      <c r="I48" s="102">
        <v>-1000</v>
      </c>
      <c r="J48" s="102">
        <v>-1000</v>
      </c>
      <c r="K48" s="102">
        <v>-1000</v>
      </c>
      <c r="L48" s="102">
        <v>0</v>
      </c>
      <c r="M48" s="102">
        <v>0</v>
      </c>
      <c r="N48" s="102">
        <v>0</v>
      </c>
      <c r="O48" s="102">
        <v>0</v>
      </c>
      <c r="P48" s="102">
        <v>0</v>
      </c>
      <c r="Q48" s="102">
        <v>0</v>
      </c>
      <c r="R48" s="102">
        <v>0</v>
      </c>
      <c r="S48" s="102">
        <v>0</v>
      </c>
      <c r="T48" s="193">
        <v>0</v>
      </c>
      <c r="U48" s="193"/>
      <c r="V48" s="102">
        <v>0</v>
      </c>
      <c r="W48" s="193">
        <v>0</v>
      </c>
      <c r="X48" s="193"/>
      <c r="Y48" s="193"/>
    </row>
    <row r="49" spans="1:25" ht="18.75" customHeight="1" thickBot="1">
      <c r="A49" s="195"/>
      <c r="B49" s="195"/>
      <c r="C49" s="196"/>
      <c r="D49" s="196"/>
      <c r="E49" s="196"/>
      <c r="F49" s="152" t="s">
        <v>114</v>
      </c>
      <c r="G49" s="193">
        <v>192776</v>
      </c>
      <c r="H49" s="193"/>
      <c r="I49" s="102">
        <v>192776</v>
      </c>
      <c r="J49" s="102">
        <v>189276</v>
      </c>
      <c r="K49" s="102">
        <v>189276</v>
      </c>
      <c r="L49" s="102">
        <v>0</v>
      </c>
      <c r="M49" s="102">
        <v>0</v>
      </c>
      <c r="N49" s="102">
        <v>3500</v>
      </c>
      <c r="O49" s="102">
        <v>0</v>
      </c>
      <c r="P49" s="102">
        <v>0</v>
      </c>
      <c r="Q49" s="102">
        <v>0</v>
      </c>
      <c r="R49" s="102">
        <v>0</v>
      </c>
      <c r="S49" s="102">
        <v>0</v>
      </c>
      <c r="T49" s="193">
        <v>0</v>
      </c>
      <c r="U49" s="193"/>
      <c r="V49" s="102">
        <v>0</v>
      </c>
      <c r="W49" s="193">
        <v>0</v>
      </c>
      <c r="X49" s="193"/>
      <c r="Y49" s="193"/>
    </row>
    <row r="50" spans="1:25" ht="20.25" customHeight="1" thickBot="1">
      <c r="A50" s="195"/>
      <c r="B50" s="195"/>
      <c r="C50" s="196"/>
      <c r="D50" s="196"/>
      <c r="E50" s="196"/>
      <c r="F50" s="152" t="s">
        <v>115</v>
      </c>
      <c r="G50" s="193">
        <v>3513541</v>
      </c>
      <c r="H50" s="193"/>
      <c r="I50" s="102">
        <v>3513541</v>
      </c>
      <c r="J50" s="102">
        <v>2871641</v>
      </c>
      <c r="K50" s="102">
        <v>2802406</v>
      </c>
      <c r="L50" s="102">
        <v>69235</v>
      </c>
      <c r="M50" s="102">
        <v>600000</v>
      </c>
      <c r="N50" s="102">
        <v>41900</v>
      </c>
      <c r="O50" s="102">
        <v>0</v>
      </c>
      <c r="P50" s="102">
        <v>0</v>
      </c>
      <c r="Q50" s="102">
        <v>0</v>
      </c>
      <c r="R50" s="102">
        <v>0</v>
      </c>
      <c r="S50" s="102">
        <v>0</v>
      </c>
      <c r="T50" s="193">
        <v>0</v>
      </c>
      <c r="U50" s="193"/>
      <c r="V50" s="102">
        <v>0</v>
      </c>
      <c r="W50" s="193">
        <v>0</v>
      </c>
      <c r="X50" s="193"/>
      <c r="Y50" s="193"/>
    </row>
    <row r="51" spans="1:25" ht="15.75" customHeight="1" thickBot="1">
      <c r="A51" s="195"/>
      <c r="B51" s="195">
        <v>80116</v>
      </c>
      <c r="C51" s="196" t="s">
        <v>521</v>
      </c>
      <c r="D51" s="196"/>
      <c r="E51" s="196"/>
      <c r="F51" s="153" t="s">
        <v>112</v>
      </c>
      <c r="G51" s="197">
        <v>200000</v>
      </c>
      <c r="H51" s="197"/>
      <c r="I51" s="103">
        <v>200000</v>
      </c>
      <c r="J51" s="103">
        <v>0</v>
      </c>
      <c r="K51" s="103">
        <v>0</v>
      </c>
      <c r="L51" s="103">
        <v>0</v>
      </c>
      <c r="M51" s="103">
        <v>200000</v>
      </c>
      <c r="N51" s="103">
        <v>0</v>
      </c>
      <c r="O51" s="103">
        <v>0</v>
      </c>
      <c r="P51" s="103">
        <v>0</v>
      </c>
      <c r="Q51" s="103">
        <v>0</v>
      </c>
      <c r="R51" s="103">
        <v>0</v>
      </c>
      <c r="S51" s="103">
        <v>0</v>
      </c>
      <c r="T51" s="197">
        <v>0</v>
      </c>
      <c r="U51" s="197"/>
      <c r="V51" s="103">
        <v>0</v>
      </c>
      <c r="W51" s="193">
        <v>0</v>
      </c>
      <c r="X51" s="193"/>
      <c r="Y51" s="193"/>
    </row>
    <row r="52" spans="1:25" ht="16.5" customHeight="1" thickBot="1">
      <c r="A52" s="195"/>
      <c r="B52" s="195"/>
      <c r="C52" s="196"/>
      <c r="D52" s="196"/>
      <c r="E52" s="196"/>
      <c r="F52" s="152" t="s">
        <v>113</v>
      </c>
      <c r="G52" s="193">
        <v>0</v>
      </c>
      <c r="H52" s="193"/>
      <c r="I52" s="102">
        <v>0</v>
      </c>
      <c r="J52" s="102">
        <v>0</v>
      </c>
      <c r="K52" s="102">
        <v>0</v>
      </c>
      <c r="L52" s="102">
        <v>0</v>
      </c>
      <c r="M52" s="102">
        <v>0</v>
      </c>
      <c r="N52" s="102">
        <v>0</v>
      </c>
      <c r="O52" s="102">
        <v>0</v>
      </c>
      <c r="P52" s="102">
        <v>0</v>
      </c>
      <c r="Q52" s="102">
        <v>0</v>
      </c>
      <c r="R52" s="102">
        <v>0</v>
      </c>
      <c r="S52" s="102">
        <v>0</v>
      </c>
      <c r="T52" s="193">
        <v>0</v>
      </c>
      <c r="U52" s="193"/>
      <c r="V52" s="102">
        <v>0</v>
      </c>
      <c r="W52" s="193">
        <v>0</v>
      </c>
      <c r="X52" s="193"/>
      <c r="Y52" s="193"/>
    </row>
    <row r="53" spans="1:25" ht="17.25" customHeight="1" thickBot="1">
      <c r="A53" s="195"/>
      <c r="B53" s="195"/>
      <c r="C53" s="196"/>
      <c r="D53" s="196"/>
      <c r="E53" s="196"/>
      <c r="F53" s="152" t="s">
        <v>114</v>
      </c>
      <c r="G53" s="193">
        <v>80000</v>
      </c>
      <c r="H53" s="193"/>
      <c r="I53" s="102">
        <v>80000</v>
      </c>
      <c r="J53" s="102">
        <v>0</v>
      </c>
      <c r="K53" s="102">
        <v>0</v>
      </c>
      <c r="L53" s="102">
        <v>0</v>
      </c>
      <c r="M53" s="102">
        <v>80000</v>
      </c>
      <c r="N53" s="102">
        <v>0</v>
      </c>
      <c r="O53" s="102">
        <v>0</v>
      </c>
      <c r="P53" s="102">
        <v>0</v>
      </c>
      <c r="Q53" s="102">
        <v>0</v>
      </c>
      <c r="R53" s="102">
        <v>0</v>
      </c>
      <c r="S53" s="102">
        <v>0</v>
      </c>
      <c r="T53" s="193">
        <v>0</v>
      </c>
      <c r="U53" s="193"/>
      <c r="V53" s="102">
        <v>0</v>
      </c>
      <c r="W53" s="193">
        <v>0</v>
      </c>
      <c r="X53" s="193"/>
      <c r="Y53" s="193"/>
    </row>
    <row r="54" spans="1:25" ht="20.25" customHeight="1" thickBot="1">
      <c r="A54" s="195"/>
      <c r="B54" s="195"/>
      <c r="C54" s="196"/>
      <c r="D54" s="196"/>
      <c r="E54" s="196"/>
      <c r="F54" s="152" t="s">
        <v>115</v>
      </c>
      <c r="G54" s="193">
        <v>280000</v>
      </c>
      <c r="H54" s="193"/>
      <c r="I54" s="102">
        <v>280000</v>
      </c>
      <c r="J54" s="102">
        <v>0</v>
      </c>
      <c r="K54" s="102">
        <v>0</v>
      </c>
      <c r="L54" s="102">
        <v>0</v>
      </c>
      <c r="M54" s="102">
        <v>280000</v>
      </c>
      <c r="N54" s="102">
        <v>0</v>
      </c>
      <c r="O54" s="102">
        <v>0</v>
      </c>
      <c r="P54" s="102">
        <v>0</v>
      </c>
      <c r="Q54" s="102">
        <v>0</v>
      </c>
      <c r="R54" s="102">
        <v>0</v>
      </c>
      <c r="S54" s="102">
        <v>0</v>
      </c>
      <c r="T54" s="193">
        <v>0</v>
      </c>
      <c r="U54" s="193"/>
      <c r="V54" s="102">
        <v>0</v>
      </c>
      <c r="W54" s="193">
        <v>0</v>
      </c>
      <c r="X54" s="193"/>
      <c r="Y54" s="193"/>
    </row>
    <row r="55" spans="1:25" ht="17.25" customHeight="1" thickBot="1">
      <c r="A55" s="195"/>
      <c r="B55" s="195">
        <v>80117</v>
      </c>
      <c r="C55" s="196" t="s">
        <v>522</v>
      </c>
      <c r="D55" s="196"/>
      <c r="E55" s="196"/>
      <c r="F55" s="153" t="s">
        <v>112</v>
      </c>
      <c r="G55" s="197">
        <v>307989</v>
      </c>
      <c r="H55" s="197"/>
      <c r="I55" s="103">
        <v>307989</v>
      </c>
      <c r="J55" s="103">
        <v>302116</v>
      </c>
      <c r="K55" s="103">
        <v>286676</v>
      </c>
      <c r="L55" s="103">
        <v>15440</v>
      </c>
      <c r="M55" s="103">
        <v>0</v>
      </c>
      <c r="N55" s="103">
        <v>5873</v>
      </c>
      <c r="O55" s="103">
        <v>0</v>
      </c>
      <c r="P55" s="103">
        <v>0</v>
      </c>
      <c r="Q55" s="103">
        <v>0</v>
      </c>
      <c r="R55" s="103">
        <v>0</v>
      </c>
      <c r="S55" s="103">
        <v>0</v>
      </c>
      <c r="T55" s="197">
        <v>0</v>
      </c>
      <c r="U55" s="197"/>
      <c r="V55" s="103">
        <v>0</v>
      </c>
      <c r="W55" s="193">
        <v>0</v>
      </c>
      <c r="X55" s="193"/>
      <c r="Y55" s="193"/>
    </row>
    <row r="56" spans="1:25" ht="15" customHeight="1" thickBot="1">
      <c r="A56" s="195"/>
      <c r="B56" s="195"/>
      <c r="C56" s="196"/>
      <c r="D56" s="196"/>
      <c r="E56" s="196"/>
      <c r="F56" s="152" t="s">
        <v>113</v>
      </c>
      <c r="G56" s="193">
        <v>-500</v>
      </c>
      <c r="H56" s="193"/>
      <c r="I56" s="102">
        <v>-500</v>
      </c>
      <c r="J56" s="102">
        <v>-500</v>
      </c>
      <c r="K56" s="102">
        <v>-500</v>
      </c>
      <c r="L56" s="102">
        <v>0</v>
      </c>
      <c r="M56" s="102">
        <v>0</v>
      </c>
      <c r="N56" s="102">
        <v>0</v>
      </c>
      <c r="O56" s="102">
        <v>0</v>
      </c>
      <c r="P56" s="102">
        <v>0</v>
      </c>
      <c r="Q56" s="102">
        <v>0</v>
      </c>
      <c r="R56" s="102">
        <v>0</v>
      </c>
      <c r="S56" s="102">
        <v>0</v>
      </c>
      <c r="T56" s="193">
        <v>0</v>
      </c>
      <c r="U56" s="193"/>
      <c r="V56" s="102">
        <v>0</v>
      </c>
      <c r="W56" s="193">
        <v>0</v>
      </c>
      <c r="X56" s="193"/>
      <c r="Y56" s="193"/>
    </row>
    <row r="57" spans="1:25" ht="19.5" customHeight="1" thickBot="1">
      <c r="A57" s="195"/>
      <c r="B57" s="195"/>
      <c r="C57" s="196"/>
      <c r="D57" s="196"/>
      <c r="E57" s="196"/>
      <c r="F57" s="152" t="s">
        <v>114</v>
      </c>
      <c r="G57" s="193">
        <v>89344</v>
      </c>
      <c r="H57" s="193"/>
      <c r="I57" s="102">
        <v>89344</v>
      </c>
      <c r="J57" s="102">
        <v>85044</v>
      </c>
      <c r="K57" s="102">
        <v>85044</v>
      </c>
      <c r="L57" s="102">
        <v>0</v>
      </c>
      <c r="M57" s="102">
        <v>0</v>
      </c>
      <c r="N57" s="102">
        <v>4300</v>
      </c>
      <c r="O57" s="102">
        <v>0</v>
      </c>
      <c r="P57" s="102">
        <v>0</v>
      </c>
      <c r="Q57" s="102">
        <v>0</v>
      </c>
      <c r="R57" s="102">
        <v>0</v>
      </c>
      <c r="S57" s="102">
        <v>0</v>
      </c>
      <c r="T57" s="193">
        <v>0</v>
      </c>
      <c r="U57" s="193"/>
      <c r="V57" s="102">
        <v>0</v>
      </c>
      <c r="W57" s="193">
        <v>0</v>
      </c>
      <c r="X57" s="193"/>
      <c r="Y57" s="193"/>
    </row>
    <row r="58" spans="1:25" ht="20.25" customHeight="1" thickBot="1">
      <c r="A58" s="195"/>
      <c r="B58" s="195"/>
      <c r="C58" s="196"/>
      <c r="D58" s="196"/>
      <c r="E58" s="196"/>
      <c r="F58" s="152" t="s">
        <v>115</v>
      </c>
      <c r="G58" s="193">
        <v>396833</v>
      </c>
      <c r="H58" s="193"/>
      <c r="I58" s="102">
        <v>396833</v>
      </c>
      <c r="J58" s="102">
        <v>386660</v>
      </c>
      <c r="K58" s="102">
        <v>371220</v>
      </c>
      <c r="L58" s="102">
        <v>15440</v>
      </c>
      <c r="M58" s="102">
        <v>0</v>
      </c>
      <c r="N58" s="102">
        <v>10173</v>
      </c>
      <c r="O58" s="102">
        <v>0</v>
      </c>
      <c r="P58" s="102">
        <v>0</v>
      </c>
      <c r="Q58" s="102">
        <v>0</v>
      </c>
      <c r="R58" s="102">
        <v>0</v>
      </c>
      <c r="S58" s="102">
        <v>0</v>
      </c>
      <c r="T58" s="193">
        <v>0</v>
      </c>
      <c r="U58" s="193"/>
      <c r="V58" s="102">
        <v>0</v>
      </c>
      <c r="W58" s="193">
        <v>0</v>
      </c>
      <c r="X58" s="193"/>
      <c r="Y58" s="193"/>
    </row>
    <row r="59" spans="1:25" ht="16.5" customHeight="1" thickBot="1">
      <c r="A59" s="195"/>
      <c r="B59" s="195">
        <v>80120</v>
      </c>
      <c r="C59" s="196" t="s">
        <v>278</v>
      </c>
      <c r="D59" s="196"/>
      <c r="E59" s="196"/>
      <c r="F59" s="153" t="s">
        <v>112</v>
      </c>
      <c r="G59" s="197">
        <v>3819077</v>
      </c>
      <c r="H59" s="197"/>
      <c r="I59" s="103">
        <v>3819077</v>
      </c>
      <c r="J59" s="103">
        <v>3666054</v>
      </c>
      <c r="K59" s="103">
        <v>3368225</v>
      </c>
      <c r="L59" s="103">
        <v>297829</v>
      </c>
      <c r="M59" s="103">
        <v>120000</v>
      </c>
      <c r="N59" s="103">
        <v>33023</v>
      </c>
      <c r="O59" s="103">
        <v>0</v>
      </c>
      <c r="P59" s="103">
        <v>0</v>
      </c>
      <c r="Q59" s="103">
        <v>0</v>
      </c>
      <c r="R59" s="103">
        <v>0</v>
      </c>
      <c r="S59" s="103">
        <v>0</v>
      </c>
      <c r="T59" s="197">
        <v>0</v>
      </c>
      <c r="U59" s="197"/>
      <c r="V59" s="103">
        <v>0</v>
      </c>
      <c r="W59" s="193">
        <v>0</v>
      </c>
      <c r="X59" s="193"/>
      <c r="Y59" s="193"/>
    </row>
    <row r="60" spans="1:25" ht="17.25" customHeight="1" thickBot="1">
      <c r="A60" s="195"/>
      <c r="B60" s="195"/>
      <c r="C60" s="196"/>
      <c r="D60" s="196"/>
      <c r="E60" s="196"/>
      <c r="F60" s="152" t="s">
        <v>113</v>
      </c>
      <c r="G60" s="193">
        <v>-40000</v>
      </c>
      <c r="H60" s="193"/>
      <c r="I60" s="102">
        <v>-40000</v>
      </c>
      <c r="J60" s="102">
        <v>0</v>
      </c>
      <c r="K60" s="102">
        <v>0</v>
      </c>
      <c r="L60" s="102">
        <v>0</v>
      </c>
      <c r="M60" s="102">
        <v>-40000</v>
      </c>
      <c r="N60" s="102">
        <v>0</v>
      </c>
      <c r="O60" s="102">
        <v>0</v>
      </c>
      <c r="P60" s="102">
        <v>0</v>
      </c>
      <c r="Q60" s="102">
        <v>0</v>
      </c>
      <c r="R60" s="102">
        <v>0</v>
      </c>
      <c r="S60" s="102">
        <v>0</v>
      </c>
      <c r="T60" s="193">
        <v>0</v>
      </c>
      <c r="U60" s="193"/>
      <c r="V60" s="102">
        <v>0</v>
      </c>
      <c r="W60" s="193">
        <v>0</v>
      </c>
      <c r="X60" s="193"/>
      <c r="Y60" s="193"/>
    </row>
    <row r="61" spans="1:25" ht="18" customHeight="1" thickBot="1">
      <c r="A61" s="195"/>
      <c r="B61" s="195"/>
      <c r="C61" s="196"/>
      <c r="D61" s="196"/>
      <c r="E61" s="196"/>
      <c r="F61" s="152" t="s">
        <v>114</v>
      </c>
      <c r="G61" s="193">
        <v>230093</v>
      </c>
      <c r="H61" s="193"/>
      <c r="I61" s="102">
        <v>230093</v>
      </c>
      <c r="J61" s="102">
        <v>230093</v>
      </c>
      <c r="K61" s="102">
        <v>230093</v>
      </c>
      <c r="L61" s="102">
        <v>0</v>
      </c>
      <c r="M61" s="102">
        <v>0</v>
      </c>
      <c r="N61" s="102">
        <v>0</v>
      </c>
      <c r="O61" s="102">
        <v>0</v>
      </c>
      <c r="P61" s="102">
        <v>0</v>
      </c>
      <c r="Q61" s="102">
        <v>0</v>
      </c>
      <c r="R61" s="102">
        <v>0</v>
      </c>
      <c r="S61" s="102">
        <v>0</v>
      </c>
      <c r="T61" s="193">
        <v>0</v>
      </c>
      <c r="U61" s="193"/>
      <c r="V61" s="102">
        <v>0</v>
      </c>
      <c r="W61" s="193">
        <v>0</v>
      </c>
      <c r="X61" s="193"/>
      <c r="Y61" s="193"/>
    </row>
    <row r="62" spans="1:25" ht="18" customHeight="1" thickBot="1">
      <c r="A62" s="195"/>
      <c r="B62" s="195"/>
      <c r="C62" s="196"/>
      <c r="D62" s="196"/>
      <c r="E62" s="196"/>
      <c r="F62" s="152" t="s">
        <v>115</v>
      </c>
      <c r="G62" s="193">
        <v>4009170</v>
      </c>
      <c r="H62" s="193"/>
      <c r="I62" s="102">
        <v>4009170</v>
      </c>
      <c r="J62" s="102">
        <v>3896147</v>
      </c>
      <c r="K62" s="102">
        <v>3598318</v>
      </c>
      <c r="L62" s="102">
        <v>297829</v>
      </c>
      <c r="M62" s="102">
        <v>80000</v>
      </c>
      <c r="N62" s="102">
        <v>33023</v>
      </c>
      <c r="O62" s="102">
        <v>0</v>
      </c>
      <c r="P62" s="102">
        <v>0</v>
      </c>
      <c r="Q62" s="102">
        <v>0</v>
      </c>
      <c r="R62" s="102">
        <v>0</v>
      </c>
      <c r="S62" s="102">
        <v>0</v>
      </c>
      <c r="T62" s="193">
        <v>0</v>
      </c>
      <c r="U62" s="193"/>
      <c r="V62" s="102">
        <v>0</v>
      </c>
      <c r="W62" s="193">
        <v>0</v>
      </c>
      <c r="X62" s="193"/>
      <c r="Y62" s="193"/>
    </row>
    <row r="63" spans="1:25" ht="18.75" customHeight="1" thickBot="1">
      <c r="A63" s="195"/>
      <c r="B63" s="195">
        <v>80130</v>
      </c>
      <c r="C63" s="196" t="s">
        <v>279</v>
      </c>
      <c r="D63" s="196"/>
      <c r="E63" s="196"/>
      <c r="F63" s="153" t="s">
        <v>112</v>
      </c>
      <c r="G63" s="197">
        <v>3421146</v>
      </c>
      <c r="H63" s="197"/>
      <c r="I63" s="103">
        <v>3421146</v>
      </c>
      <c r="J63" s="103">
        <v>3364244</v>
      </c>
      <c r="K63" s="103">
        <v>2476290</v>
      </c>
      <c r="L63" s="103">
        <v>887954</v>
      </c>
      <c r="M63" s="103">
        <v>0</v>
      </c>
      <c r="N63" s="103">
        <v>28800</v>
      </c>
      <c r="O63" s="103">
        <v>28102</v>
      </c>
      <c r="P63" s="103">
        <v>0</v>
      </c>
      <c r="Q63" s="103">
        <v>0</v>
      </c>
      <c r="R63" s="103">
        <v>0</v>
      </c>
      <c r="S63" s="103">
        <v>0</v>
      </c>
      <c r="T63" s="197">
        <v>0</v>
      </c>
      <c r="U63" s="197"/>
      <c r="V63" s="103">
        <v>0</v>
      </c>
      <c r="W63" s="193">
        <v>0</v>
      </c>
      <c r="X63" s="193"/>
      <c r="Y63" s="193"/>
    </row>
    <row r="64" spans="1:25" ht="17.25" customHeight="1" thickBot="1">
      <c r="A64" s="195"/>
      <c r="B64" s="195"/>
      <c r="C64" s="196"/>
      <c r="D64" s="196"/>
      <c r="E64" s="196"/>
      <c r="F64" s="152" t="s">
        <v>113</v>
      </c>
      <c r="G64" s="193">
        <v>-13000</v>
      </c>
      <c r="H64" s="193"/>
      <c r="I64" s="102">
        <v>-13000</v>
      </c>
      <c r="J64" s="102">
        <v>-1000</v>
      </c>
      <c r="K64" s="102">
        <v>-1000</v>
      </c>
      <c r="L64" s="102">
        <v>0</v>
      </c>
      <c r="M64" s="102">
        <v>0</v>
      </c>
      <c r="N64" s="102">
        <v>-12000</v>
      </c>
      <c r="O64" s="102">
        <v>0</v>
      </c>
      <c r="P64" s="102">
        <v>0</v>
      </c>
      <c r="Q64" s="102">
        <v>0</v>
      </c>
      <c r="R64" s="102">
        <v>0</v>
      </c>
      <c r="S64" s="102">
        <v>0</v>
      </c>
      <c r="T64" s="193">
        <v>0</v>
      </c>
      <c r="U64" s="193"/>
      <c r="V64" s="102">
        <v>0</v>
      </c>
      <c r="W64" s="193">
        <v>0</v>
      </c>
      <c r="X64" s="193"/>
      <c r="Y64" s="193"/>
    </row>
    <row r="65" spans="1:25" ht="13.5" thickBot="1">
      <c r="A65" s="195"/>
      <c r="B65" s="195"/>
      <c r="C65" s="196"/>
      <c r="D65" s="196"/>
      <c r="E65" s="196"/>
      <c r="F65" s="152" t="s">
        <v>114</v>
      </c>
      <c r="G65" s="193">
        <v>93397</v>
      </c>
      <c r="H65" s="193"/>
      <c r="I65" s="102">
        <v>93397</v>
      </c>
      <c r="J65" s="102">
        <v>93397</v>
      </c>
      <c r="K65" s="102">
        <v>14738</v>
      </c>
      <c r="L65" s="102">
        <v>78659</v>
      </c>
      <c r="M65" s="102">
        <v>0</v>
      </c>
      <c r="N65" s="102">
        <v>0</v>
      </c>
      <c r="O65" s="102">
        <v>0</v>
      </c>
      <c r="P65" s="102">
        <v>0</v>
      </c>
      <c r="Q65" s="102">
        <v>0</v>
      </c>
      <c r="R65" s="102">
        <v>0</v>
      </c>
      <c r="S65" s="102">
        <v>0</v>
      </c>
      <c r="T65" s="193">
        <v>0</v>
      </c>
      <c r="U65" s="193"/>
      <c r="V65" s="102">
        <v>0</v>
      </c>
      <c r="W65" s="193">
        <v>0</v>
      </c>
      <c r="X65" s="193"/>
      <c r="Y65" s="193"/>
    </row>
    <row r="66" spans="1:25" ht="19.5" customHeight="1" thickBot="1">
      <c r="A66" s="195"/>
      <c r="B66" s="195"/>
      <c r="C66" s="196"/>
      <c r="D66" s="196"/>
      <c r="E66" s="196"/>
      <c r="F66" s="152" t="s">
        <v>115</v>
      </c>
      <c r="G66" s="193">
        <v>3501543</v>
      </c>
      <c r="H66" s="193"/>
      <c r="I66" s="102">
        <v>3501543</v>
      </c>
      <c r="J66" s="102">
        <v>3456641</v>
      </c>
      <c r="K66" s="102">
        <v>2490028</v>
      </c>
      <c r="L66" s="102">
        <v>966613</v>
      </c>
      <c r="M66" s="102">
        <v>0</v>
      </c>
      <c r="N66" s="102">
        <v>16800</v>
      </c>
      <c r="O66" s="102">
        <v>28102</v>
      </c>
      <c r="P66" s="102">
        <v>0</v>
      </c>
      <c r="Q66" s="102">
        <v>0</v>
      </c>
      <c r="R66" s="102">
        <v>0</v>
      </c>
      <c r="S66" s="102">
        <v>0</v>
      </c>
      <c r="T66" s="193">
        <v>0</v>
      </c>
      <c r="U66" s="193"/>
      <c r="V66" s="102">
        <v>0</v>
      </c>
      <c r="W66" s="193">
        <v>0</v>
      </c>
      <c r="X66" s="193"/>
      <c r="Y66" s="193"/>
    </row>
    <row r="67" spans="1:25" ht="18.75" customHeight="1" thickBot="1">
      <c r="A67" s="195"/>
      <c r="B67" s="195">
        <v>80134</v>
      </c>
      <c r="C67" s="196" t="s">
        <v>280</v>
      </c>
      <c r="D67" s="196"/>
      <c r="E67" s="196"/>
      <c r="F67" s="153" t="s">
        <v>112</v>
      </c>
      <c r="G67" s="197">
        <v>1355910</v>
      </c>
      <c r="H67" s="197"/>
      <c r="I67" s="103">
        <v>1355910</v>
      </c>
      <c r="J67" s="103">
        <v>1285058</v>
      </c>
      <c r="K67" s="103">
        <v>1187516</v>
      </c>
      <c r="L67" s="103">
        <v>97542</v>
      </c>
      <c r="M67" s="103">
        <v>0</v>
      </c>
      <c r="N67" s="103">
        <v>70852</v>
      </c>
      <c r="O67" s="103">
        <v>0</v>
      </c>
      <c r="P67" s="103">
        <v>0</v>
      </c>
      <c r="Q67" s="103">
        <v>0</v>
      </c>
      <c r="R67" s="103">
        <v>0</v>
      </c>
      <c r="S67" s="103">
        <v>0</v>
      </c>
      <c r="T67" s="197">
        <v>0</v>
      </c>
      <c r="U67" s="197"/>
      <c r="V67" s="103">
        <v>0</v>
      </c>
      <c r="W67" s="193">
        <v>0</v>
      </c>
      <c r="X67" s="193"/>
      <c r="Y67" s="193"/>
    </row>
    <row r="68" spans="1:25" ht="16.5" customHeight="1" thickBot="1">
      <c r="A68" s="195"/>
      <c r="B68" s="195"/>
      <c r="C68" s="196"/>
      <c r="D68" s="196"/>
      <c r="E68" s="196"/>
      <c r="F68" s="152" t="s">
        <v>113</v>
      </c>
      <c r="G68" s="193">
        <v>-1000</v>
      </c>
      <c r="H68" s="193"/>
      <c r="I68" s="102">
        <v>-1000</v>
      </c>
      <c r="J68" s="102">
        <v>0</v>
      </c>
      <c r="K68" s="102">
        <v>0</v>
      </c>
      <c r="L68" s="102">
        <v>0</v>
      </c>
      <c r="M68" s="102">
        <v>0</v>
      </c>
      <c r="N68" s="102">
        <v>-1000</v>
      </c>
      <c r="O68" s="102">
        <v>0</v>
      </c>
      <c r="P68" s="102">
        <v>0</v>
      </c>
      <c r="Q68" s="102">
        <v>0</v>
      </c>
      <c r="R68" s="102">
        <v>0</v>
      </c>
      <c r="S68" s="102">
        <v>0</v>
      </c>
      <c r="T68" s="193">
        <v>0</v>
      </c>
      <c r="U68" s="193"/>
      <c r="V68" s="102">
        <v>0</v>
      </c>
      <c r="W68" s="193">
        <v>0</v>
      </c>
      <c r="X68" s="193"/>
      <c r="Y68" s="193"/>
    </row>
    <row r="69" spans="1:25" ht="20.25" customHeight="1" thickBot="1">
      <c r="A69" s="195"/>
      <c r="B69" s="195"/>
      <c r="C69" s="196"/>
      <c r="D69" s="196"/>
      <c r="E69" s="196"/>
      <c r="F69" s="152" t="s">
        <v>114</v>
      </c>
      <c r="G69" s="193">
        <v>96019</v>
      </c>
      <c r="H69" s="193"/>
      <c r="I69" s="102">
        <v>96019</v>
      </c>
      <c r="J69" s="102">
        <v>96019</v>
      </c>
      <c r="K69" s="102">
        <v>96019</v>
      </c>
      <c r="L69" s="102">
        <v>0</v>
      </c>
      <c r="M69" s="102">
        <v>0</v>
      </c>
      <c r="N69" s="102">
        <v>0</v>
      </c>
      <c r="O69" s="102">
        <v>0</v>
      </c>
      <c r="P69" s="102">
        <v>0</v>
      </c>
      <c r="Q69" s="102">
        <v>0</v>
      </c>
      <c r="R69" s="102">
        <v>0</v>
      </c>
      <c r="S69" s="102">
        <v>0</v>
      </c>
      <c r="T69" s="193">
        <v>0</v>
      </c>
      <c r="U69" s="193"/>
      <c r="V69" s="102">
        <v>0</v>
      </c>
      <c r="W69" s="193">
        <v>0</v>
      </c>
      <c r="X69" s="193"/>
      <c r="Y69" s="193"/>
    </row>
    <row r="70" spans="1:25" ht="18.75" customHeight="1" thickBot="1">
      <c r="A70" s="195"/>
      <c r="B70" s="195"/>
      <c r="C70" s="196"/>
      <c r="D70" s="196"/>
      <c r="E70" s="196"/>
      <c r="F70" s="152" t="s">
        <v>115</v>
      </c>
      <c r="G70" s="193">
        <v>1450929</v>
      </c>
      <c r="H70" s="193"/>
      <c r="I70" s="102">
        <v>1450929</v>
      </c>
      <c r="J70" s="102">
        <v>1381077</v>
      </c>
      <c r="K70" s="102">
        <v>1283535</v>
      </c>
      <c r="L70" s="102">
        <v>97542</v>
      </c>
      <c r="M70" s="102">
        <v>0</v>
      </c>
      <c r="N70" s="102">
        <v>69852</v>
      </c>
      <c r="O70" s="102">
        <v>0</v>
      </c>
      <c r="P70" s="102">
        <v>0</v>
      </c>
      <c r="Q70" s="102">
        <v>0</v>
      </c>
      <c r="R70" s="102">
        <v>0</v>
      </c>
      <c r="S70" s="102">
        <v>0</v>
      </c>
      <c r="T70" s="193">
        <v>0</v>
      </c>
      <c r="U70" s="193"/>
      <c r="V70" s="102">
        <v>0</v>
      </c>
      <c r="W70" s="193">
        <v>0</v>
      </c>
      <c r="X70" s="193"/>
      <c r="Y70" s="193"/>
    </row>
    <row r="71" spans="1:25" ht="18" customHeight="1" thickBot="1">
      <c r="A71" s="195"/>
      <c r="B71" s="195">
        <v>80146</v>
      </c>
      <c r="C71" s="196" t="s">
        <v>343</v>
      </c>
      <c r="D71" s="196"/>
      <c r="E71" s="196"/>
      <c r="F71" s="153" t="s">
        <v>112</v>
      </c>
      <c r="G71" s="197">
        <v>50500</v>
      </c>
      <c r="H71" s="197"/>
      <c r="I71" s="103">
        <v>50500</v>
      </c>
      <c r="J71" s="103">
        <v>50500</v>
      </c>
      <c r="K71" s="103">
        <v>0</v>
      </c>
      <c r="L71" s="103">
        <v>50500</v>
      </c>
      <c r="M71" s="103">
        <v>0</v>
      </c>
      <c r="N71" s="103">
        <v>0</v>
      </c>
      <c r="O71" s="103">
        <v>0</v>
      </c>
      <c r="P71" s="103">
        <v>0</v>
      </c>
      <c r="Q71" s="103">
        <v>0</v>
      </c>
      <c r="R71" s="103">
        <v>0</v>
      </c>
      <c r="S71" s="103">
        <v>0</v>
      </c>
      <c r="T71" s="197">
        <v>0</v>
      </c>
      <c r="U71" s="197"/>
      <c r="V71" s="103">
        <v>0</v>
      </c>
      <c r="W71" s="193">
        <v>0</v>
      </c>
      <c r="X71" s="193"/>
      <c r="Y71" s="193"/>
    </row>
    <row r="72" spans="1:25" ht="18" customHeight="1" thickBot="1">
      <c r="A72" s="195"/>
      <c r="B72" s="195"/>
      <c r="C72" s="196"/>
      <c r="D72" s="196"/>
      <c r="E72" s="196"/>
      <c r="F72" s="152" t="s">
        <v>113</v>
      </c>
      <c r="G72" s="193">
        <v>-22744</v>
      </c>
      <c r="H72" s="193"/>
      <c r="I72" s="102">
        <v>-22744</v>
      </c>
      <c r="J72" s="102">
        <v>-22744</v>
      </c>
      <c r="K72" s="102">
        <v>0</v>
      </c>
      <c r="L72" s="102">
        <v>-22744</v>
      </c>
      <c r="M72" s="102">
        <v>0</v>
      </c>
      <c r="N72" s="102">
        <v>0</v>
      </c>
      <c r="O72" s="102">
        <v>0</v>
      </c>
      <c r="P72" s="102">
        <v>0</v>
      </c>
      <c r="Q72" s="102">
        <v>0</v>
      </c>
      <c r="R72" s="102">
        <v>0</v>
      </c>
      <c r="S72" s="102">
        <v>0</v>
      </c>
      <c r="T72" s="193">
        <v>0</v>
      </c>
      <c r="U72" s="193"/>
      <c r="V72" s="102">
        <v>0</v>
      </c>
      <c r="W72" s="193">
        <v>0</v>
      </c>
      <c r="X72" s="193"/>
      <c r="Y72" s="193"/>
    </row>
    <row r="73" spans="1:25" ht="13.5" thickBot="1">
      <c r="A73" s="195"/>
      <c r="B73" s="195"/>
      <c r="C73" s="196"/>
      <c r="D73" s="196"/>
      <c r="E73" s="196"/>
      <c r="F73" s="152" t="s">
        <v>114</v>
      </c>
      <c r="G73" s="193">
        <v>0</v>
      </c>
      <c r="H73" s="193"/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102">
        <v>0</v>
      </c>
      <c r="O73" s="102">
        <v>0</v>
      </c>
      <c r="P73" s="102">
        <v>0</v>
      </c>
      <c r="Q73" s="102">
        <v>0</v>
      </c>
      <c r="R73" s="102">
        <v>0</v>
      </c>
      <c r="S73" s="102">
        <v>0</v>
      </c>
      <c r="T73" s="193">
        <v>0</v>
      </c>
      <c r="U73" s="193"/>
      <c r="V73" s="102">
        <v>0</v>
      </c>
      <c r="W73" s="193">
        <v>0</v>
      </c>
      <c r="X73" s="193"/>
      <c r="Y73" s="193"/>
    </row>
    <row r="74" spans="1:25" ht="20.25" customHeight="1" thickBot="1">
      <c r="A74" s="195"/>
      <c r="B74" s="195"/>
      <c r="C74" s="196"/>
      <c r="D74" s="196"/>
      <c r="E74" s="196"/>
      <c r="F74" s="152" t="s">
        <v>115</v>
      </c>
      <c r="G74" s="193">
        <v>27756</v>
      </c>
      <c r="H74" s="193"/>
      <c r="I74" s="102">
        <v>27756</v>
      </c>
      <c r="J74" s="102">
        <v>27756</v>
      </c>
      <c r="K74" s="102">
        <v>0</v>
      </c>
      <c r="L74" s="102">
        <v>27756</v>
      </c>
      <c r="M74" s="102">
        <v>0</v>
      </c>
      <c r="N74" s="102">
        <v>0</v>
      </c>
      <c r="O74" s="102">
        <v>0</v>
      </c>
      <c r="P74" s="102">
        <v>0</v>
      </c>
      <c r="Q74" s="102">
        <v>0</v>
      </c>
      <c r="R74" s="102">
        <v>0</v>
      </c>
      <c r="S74" s="102">
        <v>0</v>
      </c>
      <c r="T74" s="193">
        <v>0</v>
      </c>
      <c r="U74" s="193"/>
      <c r="V74" s="102">
        <v>0</v>
      </c>
      <c r="W74" s="193">
        <v>0</v>
      </c>
      <c r="X74" s="193"/>
      <c r="Y74" s="193"/>
    </row>
    <row r="75" spans="1:25" ht="21" customHeight="1" thickBot="1">
      <c r="A75" s="195"/>
      <c r="B75" s="195">
        <v>80148</v>
      </c>
      <c r="C75" s="196" t="s">
        <v>281</v>
      </c>
      <c r="D75" s="196"/>
      <c r="E75" s="196"/>
      <c r="F75" s="153" t="s">
        <v>112</v>
      </c>
      <c r="G75" s="197">
        <v>147652</v>
      </c>
      <c r="H75" s="197"/>
      <c r="I75" s="103">
        <v>147652</v>
      </c>
      <c r="J75" s="103">
        <v>147452</v>
      </c>
      <c r="K75" s="103">
        <v>121773</v>
      </c>
      <c r="L75" s="103">
        <v>25679</v>
      </c>
      <c r="M75" s="103">
        <v>0</v>
      </c>
      <c r="N75" s="103">
        <v>200</v>
      </c>
      <c r="O75" s="103">
        <v>0</v>
      </c>
      <c r="P75" s="103">
        <v>0</v>
      </c>
      <c r="Q75" s="103">
        <v>0</v>
      </c>
      <c r="R75" s="103">
        <v>0</v>
      </c>
      <c r="S75" s="103">
        <v>0</v>
      </c>
      <c r="T75" s="197">
        <v>0</v>
      </c>
      <c r="U75" s="197"/>
      <c r="V75" s="103">
        <v>0</v>
      </c>
      <c r="W75" s="193">
        <v>0</v>
      </c>
      <c r="X75" s="193"/>
      <c r="Y75" s="193"/>
    </row>
    <row r="76" spans="1:25" ht="13.5" thickBot="1">
      <c r="A76" s="195"/>
      <c r="B76" s="195"/>
      <c r="C76" s="196"/>
      <c r="D76" s="196"/>
      <c r="E76" s="196"/>
      <c r="F76" s="152" t="s">
        <v>113</v>
      </c>
      <c r="G76" s="193">
        <v>0</v>
      </c>
      <c r="H76" s="193"/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  <c r="O76" s="102">
        <v>0</v>
      </c>
      <c r="P76" s="102">
        <v>0</v>
      </c>
      <c r="Q76" s="102">
        <v>0</v>
      </c>
      <c r="R76" s="102">
        <v>0</v>
      </c>
      <c r="S76" s="102">
        <v>0</v>
      </c>
      <c r="T76" s="193">
        <v>0</v>
      </c>
      <c r="U76" s="193"/>
      <c r="V76" s="102">
        <v>0</v>
      </c>
      <c r="W76" s="193">
        <v>0</v>
      </c>
      <c r="X76" s="193"/>
      <c r="Y76" s="193"/>
    </row>
    <row r="77" spans="1:25" ht="18" customHeight="1" thickBot="1">
      <c r="A77" s="195"/>
      <c r="B77" s="195"/>
      <c r="C77" s="196"/>
      <c r="D77" s="196"/>
      <c r="E77" s="196"/>
      <c r="F77" s="152" t="s">
        <v>114</v>
      </c>
      <c r="G77" s="193">
        <v>11532</v>
      </c>
      <c r="H77" s="193"/>
      <c r="I77" s="102">
        <v>11532</v>
      </c>
      <c r="J77" s="102">
        <v>11532</v>
      </c>
      <c r="K77" s="102">
        <v>11532</v>
      </c>
      <c r="L77" s="102">
        <v>0</v>
      </c>
      <c r="M77" s="102">
        <v>0</v>
      </c>
      <c r="N77" s="102">
        <v>0</v>
      </c>
      <c r="O77" s="102">
        <v>0</v>
      </c>
      <c r="P77" s="102">
        <v>0</v>
      </c>
      <c r="Q77" s="102">
        <v>0</v>
      </c>
      <c r="R77" s="102">
        <v>0</v>
      </c>
      <c r="S77" s="102">
        <v>0</v>
      </c>
      <c r="T77" s="193">
        <v>0</v>
      </c>
      <c r="U77" s="193"/>
      <c r="V77" s="102">
        <v>0</v>
      </c>
      <c r="W77" s="193">
        <v>0</v>
      </c>
      <c r="X77" s="193"/>
      <c r="Y77" s="193"/>
    </row>
    <row r="78" spans="1:25" ht="20.25" customHeight="1" thickBot="1">
      <c r="A78" s="195"/>
      <c r="B78" s="195"/>
      <c r="C78" s="196"/>
      <c r="D78" s="196"/>
      <c r="E78" s="196"/>
      <c r="F78" s="152" t="s">
        <v>115</v>
      </c>
      <c r="G78" s="193">
        <v>159184</v>
      </c>
      <c r="H78" s="193"/>
      <c r="I78" s="102">
        <v>159184</v>
      </c>
      <c r="J78" s="102">
        <v>158984</v>
      </c>
      <c r="K78" s="102">
        <v>133305</v>
      </c>
      <c r="L78" s="102">
        <v>25679</v>
      </c>
      <c r="M78" s="102">
        <v>0</v>
      </c>
      <c r="N78" s="102">
        <v>200</v>
      </c>
      <c r="O78" s="102">
        <v>0</v>
      </c>
      <c r="P78" s="102">
        <v>0</v>
      </c>
      <c r="Q78" s="102">
        <v>0</v>
      </c>
      <c r="R78" s="102">
        <v>0</v>
      </c>
      <c r="S78" s="102">
        <v>0</v>
      </c>
      <c r="T78" s="193">
        <v>0</v>
      </c>
      <c r="U78" s="193"/>
      <c r="V78" s="102">
        <v>0</v>
      </c>
      <c r="W78" s="193">
        <v>0</v>
      </c>
      <c r="X78" s="193"/>
      <c r="Y78" s="193"/>
    </row>
    <row r="79" spans="1:25" ht="17.25" customHeight="1" thickBot="1">
      <c r="A79" s="195"/>
      <c r="B79" s="195">
        <v>80151</v>
      </c>
      <c r="C79" s="196" t="s">
        <v>342</v>
      </c>
      <c r="D79" s="196"/>
      <c r="E79" s="196"/>
      <c r="F79" s="153" t="s">
        <v>112</v>
      </c>
      <c r="G79" s="197">
        <v>1021882</v>
      </c>
      <c r="H79" s="197"/>
      <c r="I79" s="103">
        <v>1021882</v>
      </c>
      <c r="J79" s="103">
        <v>1021882</v>
      </c>
      <c r="K79" s="103">
        <v>825882</v>
      </c>
      <c r="L79" s="103">
        <v>196000</v>
      </c>
      <c r="M79" s="103">
        <v>0</v>
      </c>
      <c r="N79" s="103">
        <v>0</v>
      </c>
      <c r="O79" s="103">
        <v>0</v>
      </c>
      <c r="P79" s="103">
        <v>0</v>
      </c>
      <c r="Q79" s="103">
        <v>0</v>
      </c>
      <c r="R79" s="103">
        <v>0</v>
      </c>
      <c r="S79" s="103">
        <v>0</v>
      </c>
      <c r="T79" s="197">
        <v>0</v>
      </c>
      <c r="U79" s="197"/>
      <c r="V79" s="103">
        <v>0</v>
      </c>
      <c r="W79" s="193">
        <v>0</v>
      </c>
      <c r="X79" s="193"/>
      <c r="Y79" s="193"/>
    </row>
    <row r="80" spans="1:25" ht="18" customHeight="1" thickBot="1">
      <c r="A80" s="195"/>
      <c r="B80" s="195"/>
      <c r="C80" s="196"/>
      <c r="D80" s="196"/>
      <c r="E80" s="196"/>
      <c r="F80" s="152" t="s">
        <v>113</v>
      </c>
      <c r="G80" s="193">
        <v>-43611</v>
      </c>
      <c r="H80" s="193"/>
      <c r="I80" s="102">
        <v>-43611</v>
      </c>
      <c r="J80" s="102">
        <v>-43611</v>
      </c>
      <c r="K80" s="102">
        <v>-43611</v>
      </c>
      <c r="L80" s="102">
        <v>0</v>
      </c>
      <c r="M80" s="102">
        <v>0</v>
      </c>
      <c r="N80" s="102">
        <v>0</v>
      </c>
      <c r="O80" s="102">
        <v>0</v>
      </c>
      <c r="P80" s="102">
        <v>0</v>
      </c>
      <c r="Q80" s="102">
        <v>0</v>
      </c>
      <c r="R80" s="102">
        <v>0</v>
      </c>
      <c r="S80" s="102">
        <v>0</v>
      </c>
      <c r="T80" s="193">
        <v>0</v>
      </c>
      <c r="U80" s="193"/>
      <c r="V80" s="102">
        <v>0</v>
      </c>
      <c r="W80" s="193">
        <v>0</v>
      </c>
      <c r="X80" s="193"/>
      <c r="Y80" s="193"/>
    </row>
    <row r="81" spans="1:25" ht="19.5" customHeight="1" thickBot="1">
      <c r="A81" s="195"/>
      <c r="B81" s="195"/>
      <c r="C81" s="196"/>
      <c r="D81" s="196"/>
      <c r="E81" s="196"/>
      <c r="F81" s="152" t="s">
        <v>114</v>
      </c>
      <c r="G81" s="193">
        <v>19611</v>
      </c>
      <c r="H81" s="193"/>
      <c r="I81" s="102">
        <v>19611</v>
      </c>
      <c r="J81" s="102">
        <v>19611</v>
      </c>
      <c r="K81" s="102">
        <v>0</v>
      </c>
      <c r="L81" s="102">
        <v>19611</v>
      </c>
      <c r="M81" s="102">
        <v>0</v>
      </c>
      <c r="N81" s="102">
        <v>0</v>
      </c>
      <c r="O81" s="102">
        <v>0</v>
      </c>
      <c r="P81" s="102">
        <v>0</v>
      </c>
      <c r="Q81" s="102">
        <v>0</v>
      </c>
      <c r="R81" s="102">
        <v>0</v>
      </c>
      <c r="S81" s="102">
        <v>0</v>
      </c>
      <c r="T81" s="193">
        <v>0</v>
      </c>
      <c r="U81" s="193"/>
      <c r="V81" s="102">
        <v>0</v>
      </c>
      <c r="W81" s="193">
        <v>0</v>
      </c>
      <c r="X81" s="193"/>
      <c r="Y81" s="193"/>
    </row>
    <row r="82" spans="1:25" ht="18.75" customHeight="1" thickBot="1">
      <c r="A82" s="195"/>
      <c r="B82" s="195"/>
      <c r="C82" s="196"/>
      <c r="D82" s="196"/>
      <c r="E82" s="196"/>
      <c r="F82" s="152" t="s">
        <v>115</v>
      </c>
      <c r="G82" s="193">
        <v>997882</v>
      </c>
      <c r="H82" s="193"/>
      <c r="I82" s="102">
        <v>997882</v>
      </c>
      <c r="J82" s="102">
        <v>997882</v>
      </c>
      <c r="K82" s="102">
        <v>782271</v>
      </c>
      <c r="L82" s="102">
        <v>215611</v>
      </c>
      <c r="M82" s="102">
        <v>0</v>
      </c>
      <c r="N82" s="102">
        <v>0</v>
      </c>
      <c r="O82" s="102">
        <v>0</v>
      </c>
      <c r="P82" s="102">
        <v>0</v>
      </c>
      <c r="Q82" s="102">
        <v>0</v>
      </c>
      <c r="R82" s="102">
        <v>0</v>
      </c>
      <c r="S82" s="102">
        <v>0</v>
      </c>
      <c r="T82" s="193">
        <v>0</v>
      </c>
      <c r="U82" s="193"/>
      <c r="V82" s="102">
        <v>0</v>
      </c>
      <c r="W82" s="193">
        <v>0</v>
      </c>
      <c r="X82" s="193"/>
      <c r="Y82" s="193"/>
    </row>
    <row r="83" spans="1:25" ht="29.25" customHeight="1" thickBot="1">
      <c r="A83" s="195"/>
      <c r="B83" s="195">
        <v>80152</v>
      </c>
      <c r="C83" s="200" t="s">
        <v>523</v>
      </c>
      <c r="D83" s="200"/>
      <c r="E83" s="200"/>
      <c r="F83" s="153" t="s">
        <v>112</v>
      </c>
      <c r="G83" s="197">
        <v>87755</v>
      </c>
      <c r="H83" s="197"/>
      <c r="I83" s="103">
        <v>87755</v>
      </c>
      <c r="J83" s="103">
        <v>87440</v>
      </c>
      <c r="K83" s="103">
        <v>73875</v>
      </c>
      <c r="L83" s="103">
        <v>13565</v>
      </c>
      <c r="M83" s="103">
        <v>0</v>
      </c>
      <c r="N83" s="103">
        <v>315</v>
      </c>
      <c r="O83" s="103">
        <v>0</v>
      </c>
      <c r="P83" s="103">
        <v>0</v>
      </c>
      <c r="Q83" s="103">
        <v>0</v>
      </c>
      <c r="R83" s="103">
        <v>0</v>
      </c>
      <c r="S83" s="103">
        <v>0</v>
      </c>
      <c r="T83" s="197">
        <v>0</v>
      </c>
      <c r="U83" s="197"/>
      <c r="V83" s="103">
        <v>0</v>
      </c>
      <c r="W83" s="193">
        <v>0</v>
      </c>
      <c r="X83" s="193"/>
      <c r="Y83" s="193"/>
    </row>
    <row r="84" spans="1:25" ht="29.25" customHeight="1" thickBot="1">
      <c r="A84" s="195"/>
      <c r="B84" s="195"/>
      <c r="C84" s="200"/>
      <c r="D84" s="200"/>
      <c r="E84" s="200"/>
      <c r="F84" s="152" t="s">
        <v>113</v>
      </c>
      <c r="G84" s="193">
        <v>-605</v>
      </c>
      <c r="H84" s="193"/>
      <c r="I84" s="102">
        <v>-605</v>
      </c>
      <c r="J84" s="102">
        <v>-605</v>
      </c>
      <c r="K84" s="102">
        <v>-605</v>
      </c>
      <c r="L84" s="102">
        <v>0</v>
      </c>
      <c r="M84" s="102">
        <v>0</v>
      </c>
      <c r="N84" s="102">
        <v>0</v>
      </c>
      <c r="O84" s="102">
        <v>0</v>
      </c>
      <c r="P84" s="102">
        <v>0</v>
      </c>
      <c r="Q84" s="102">
        <v>0</v>
      </c>
      <c r="R84" s="102">
        <v>0</v>
      </c>
      <c r="S84" s="102">
        <v>0</v>
      </c>
      <c r="T84" s="193">
        <v>0</v>
      </c>
      <c r="U84" s="193"/>
      <c r="V84" s="102">
        <v>0</v>
      </c>
      <c r="W84" s="193">
        <v>0</v>
      </c>
      <c r="X84" s="193"/>
      <c r="Y84" s="193"/>
    </row>
    <row r="85" spans="1:25" ht="28.5" customHeight="1" thickBot="1">
      <c r="A85" s="195"/>
      <c r="B85" s="195"/>
      <c r="C85" s="200"/>
      <c r="D85" s="200"/>
      <c r="E85" s="200"/>
      <c r="F85" s="152" t="s">
        <v>114</v>
      </c>
      <c r="G85" s="193">
        <v>31605</v>
      </c>
      <c r="H85" s="193"/>
      <c r="I85" s="102">
        <v>31605</v>
      </c>
      <c r="J85" s="102">
        <v>31605</v>
      </c>
      <c r="K85" s="102">
        <v>31400</v>
      </c>
      <c r="L85" s="102">
        <v>205</v>
      </c>
      <c r="M85" s="102">
        <v>0</v>
      </c>
      <c r="N85" s="102">
        <v>0</v>
      </c>
      <c r="O85" s="102">
        <v>0</v>
      </c>
      <c r="P85" s="102">
        <v>0</v>
      </c>
      <c r="Q85" s="102">
        <v>0</v>
      </c>
      <c r="R85" s="102">
        <v>0</v>
      </c>
      <c r="S85" s="102">
        <v>0</v>
      </c>
      <c r="T85" s="193">
        <v>0</v>
      </c>
      <c r="U85" s="193"/>
      <c r="V85" s="102">
        <v>0</v>
      </c>
      <c r="W85" s="193">
        <v>0</v>
      </c>
      <c r="X85" s="193"/>
      <c r="Y85" s="193"/>
    </row>
    <row r="86" spans="1:25" ht="33.75" customHeight="1" thickBot="1">
      <c r="A86" s="195"/>
      <c r="B86" s="195"/>
      <c r="C86" s="200"/>
      <c r="D86" s="200"/>
      <c r="E86" s="200"/>
      <c r="F86" s="152" t="s">
        <v>115</v>
      </c>
      <c r="G86" s="193">
        <v>118755</v>
      </c>
      <c r="H86" s="193"/>
      <c r="I86" s="102">
        <v>118755</v>
      </c>
      <c r="J86" s="102">
        <v>118440</v>
      </c>
      <c r="K86" s="102">
        <v>104670</v>
      </c>
      <c r="L86" s="102">
        <v>13770</v>
      </c>
      <c r="M86" s="102">
        <v>0</v>
      </c>
      <c r="N86" s="102">
        <v>315</v>
      </c>
      <c r="O86" s="102">
        <v>0</v>
      </c>
      <c r="P86" s="102">
        <v>0</v>
      </c>
      <c r="Q86" s="102">
        <v>0</v>
      </c>
      <c r="R86" s="102">
        <v>0</v>
      </c>
      <c r="S86" s="102">
        <v>0</v>
      </c>
      <c r="T86" s="193">
        <v>0</v>
      </c>
      <c r="U86" s="193"/>
      <c r="V86" s="102">
        <v>0</v>
      </c>
      <c r="W86" s="193">
        <v>0</v>
      </c>
      <c r="X86" s="193"/>
      <c r="Y86" s="193"/>
    </row>
    <row r="87" spans="1:25" ht="13.5" customHeight="1" thickBot="1">
      <c r="A87" s="195"/>
      <c r="B87" s="195">
        <v>80195</v>
      </c>
      <c r="C87" s="196" t="s">
        <v>14</v>
      </c>
      <c r="D87" s="196"/>
      <c r="E87" s="196"/>
      <c r="F87" s="153" t="s">
        <v>112</v>
      </c>
      <c r="G87" s="197">
        <v>11671044</v>
      </c>
      <c r="H87" s="197"/>
      <c r="I87" s="103">
        <v>1728783</v>
      </c>
      <c r="J87" s="103">
        <v>1495201</v>
      </c>
      <c r="K87" s="103">
        <v>59300</v>
      </c>
      <c r="L87" s="103">
        <v>1435901</v>
      </c>
      <c r="M87" s="103">
        <v>0</v>
      </c>
      <c r="N87" s="103">
        <v>0</v>
      </c>
      <c r="O87" s="103">
        <v>233582</v>
      </c>
      <c r="P87" s="103">
        <v>0</v>
      </c>
      <c r="Q87" s="103">
        <v>0</v>
      </c>
      <c r="R87" s="103">
        <v>9942261</v>
      </c>
      <c r="S87" s="103">
        <v>9942261</v>
      </c>
      <c r="T87" s="197">
        <v>8226774</v>
      </c>
      <c r="U87" s="197"/>
      <c r="V87" s="103">
        <v>0</v>
      </c>
      <c r="W87" s="193">
        <v>0</v>
      </c>
      <c r="X87" s="193"/>
      <c r="Y87" s="193"/>
    </row>
    <row r="88" spans="1:25" ht="13.5" thickBot="1">
      <c r="A88" s="195"/>
      <c r="B88" s="195"/>
      <c r="C88" s="196"/>
      <c r="D88" s="196"/>
      <c r="E88" s="196"/>
      <c r="F88" s="152" t="s">
        <v>113</v>
      </c>
      <c r="G88" s="193">
        <v>-1387702</v>
      </c>
      <c r="H88" s="193"/>
      <c r="I88" s="102">
        <v>-990990</v>
      </c>
      <c r="J88" s="102">
        <v>-990990</v>
      </c>
      <c r="K88" s="102">
        <v>0</v>
      </c>
      <c r="L88" s="102">
        <v>-990990</v>
      </c>
      <c r="M88" s="102">
        <v>0</v>
      </c>
      <c r="N88" s="102">
        <v>0</v>
      </c>
      <c r="O88" s="102">
        <v>0</v>
      </c>
      <c r="P88" s="102">
        <v>0</v>
      </c>
      <c r="Q88" s="102">
        <v>0</v>
      </c>
      <c r="R88" s="102">
        <v>-396712</v>
      </c>
      <c r="S88" s="102">
        <v>-396712</v>
      </c>
      <c r="T88" s="193">
        <v>-382873</v>
      </c>
      <c r="U88" s="193"/>
      <c r="V88" s="102">
        <v>0</v>
      </c>
      <c r="W88" s="193">
        <v>0</v>
      </c>
      <c r="X88" s="193"/>
      <c r="Y88" s="193"/>
    </row>
    <row r="89" spans="1:25" ht="13.5" thickBot="1">
      <c r="A89" s="195"/>
      <c r="B89" s="195"/>
      <c r="C89" s="196"/>
      <c r="D89" s="196"/>
      <c r="E89" s="196"/>
      <c r="F89" s="152" t="s">
        <v>114</v>
      </c>
      <c r="G89" s="193">
        <v>143895</v>
      </c>
      <c r="H89" s="193"/>
      <c r="I89" s="102">
        <v>0</v>
      </c>
      <c r="J89" s="102">
        <v>0</v>
      </c>
      <c r="K89" s="102">
        <v>0</v>
      </c>
      <c r="L89" s="102">
        <v>0</v>
      </c>
      <c r="M89" s="102">
        <v>0</v>
      </c>
      <c r="N89" s="102">
        <v>0</v>
      </c>
      <c r="O89" s="102">
        <v>0</v>
      </c>
      <c r="P89" s="102">
        <v>0</v>
      </c>
      <c r="Q89" s="102">
        <v>0</v>
      </c>
      <c r="R89" s="102">
        <v>143895</v>
      </c>
      <c r="S89" s="102">
        <v>143895</v>
      </c>
      <c r="T89" s="193">
        <v>122340</v>
      </c>
      <c r="U89" s="193"/>
      <c r="V89" s="102">
        <v>0</v>
      </c>
      <c r="W89" s="193">
        <v>0</v>
      </c>
      <c r="X89" s="193"/>
      <c r="Y89" s="193"/>
    </row>
    <row r="90" spans="1:25" ht="12.75">
      <c r="A90" s="195"/>
      <c r="B90" s="195"/>
      <c r="C90" s="196"/>
      <c r="D90" s="196"/>
      <c r="E90" s="196"/>
      <c r="F90" s="152" t="s">
        <v>115</v>
      </c>
      <c r="G90" s="193">
        <v>10427237</v>
      </c>
      <c r="H90" s="193"/>
      <c r="I90" s="102">
        <v>737793</v>
      </c>
      <c r="J90" s="102">
        <v>504211</v>
      </c>
      <c r="K90" s="102">
        <v>59300</v>
      </c>
      <c r="L90" s="102">
        <v>444911</v>
      </c>
      <c r="M90" s="102">
        <v>0</v>
      </c>
      <c r="N90" s="102">
        <v>0</v>
      </c>
      <c r="O90" s="102">
        <v>233582</v>
      </c>
      <c r="P90" s="102">
        <v>0</v>
      </c>
      <c r="Q90" s="102">
        <v>0</v>
      </c>
      <c r="R90" s="102">
        <v>9689444</v>
      </c>
      <c r="S90" s="102">
        <v>9689444</v>
      </c>
      <c r="T90" s="193">
        <v>7966241</v>
      </c>
      <c r="U90" s="193"/>
      <c r="V90" s="102">
        <v>0</v>
      </c>
      <c r="W90" s="193">
        <v>0</v>
      </c>
      <c r="X90" s="193"/>
      <c r="Y90" s="193"/>
    </row>
    <row r="91" spans="1:25" ht="12.75" customHeight="1">
      <c r="A91" s="198">
        <v>852</v>
      </c>
      <c r="B91" s="198"/>
      <c r="C91" s="199" t="s">
        <v>239</v>
      </c>
      <c r="D91" s="199"/>
      <c r="E91" s="199"/>
      <c r="F91" s="152" t="s">
        <v>112</v>
      </c>
      <c r="G91" s="193">
        <v>22279099.8</v>
      </c>
      <c r="H91" s="193"/>
      <c r="I91" s="102">
        <v>18420038.4</v>
      </c>
      <c r="J91" s="102">
        <v>18365938.4</v>
      </c>
      <c r="K91" s="102">
        <v>13215249</v>
      </c>
      <c r="L91" s="102">
        <v>5150689.4</v>
      </c>
      <c r="M91" s="102">
        <v>0</v>
      </c>
      <c r="N91" s="102">
        <v>54100</v>
      </c>
      <c r="O91" s="102">
        <v>0</v>
      </c>
      <c r="P91" s="102">
        <v>0</v>
      </c>
      <c r="Q91" s="102">
        <v>0</v>
      </c>
      <c r="R91" s="102">
        <v>3859061.4</v>
      </c>
      <c r="S91" s="102">
        <v>3859061.4</v>
      </c>
      <c r="T91" s="193">
        <v>0</v>
      </c>
      <c r="U91" s="193"/>
      <c r="V91" s="102">
        <v>0</v>
      </c>
      <c r="W91" s="193">
        <v>0</v>
      </c>
      <c r="X91" s="193"/>
      <c r="Y91" s="193"/>
    </row>
    <row r="92" spans="1:25" ht="12.75">
      <c r="A92" s="198"/>
      <c r="B92" s="198"/>
      <c r="C92" s="199"/>
      <c r="D92" s="199"/>
      <c r="E92" s="199"/>
      <c r="F92" s="152" t="s">
        <v>113</v>
      </c>
      <c r="G92" s="193">
        <v>-47911</v>
      </c>
      <c r="H92" s="193"/>
      <c r="I92" s="102">
        <v>-47911</v>
      </c>
      <c r="J92" s="102">
        <v>-42711</v>
      </c>
      <c r="K92" s="102">
        <v>-38711</v>
      </c>
      <c r="L92" s="102">
        <v>-4000</v>
      </c>
      <c r="M92" s="102">
        <v>0</v>
      </c>
      <c r="N92" s="102">
        <v>-5200</v>
      </c>
      <c r="O92" s="102">
        <v>0</v>
      </c>
      <c r="P92" s="102">
        <v>0</v>
      </c>
      <c r="Q92" s="102">
        <v>0</v>
      </c>
      <c r="R92" s="102">
        <v>0</v>
      </c>
      <c r="S92" s="102">
        <v>0</v>
      </c>
      <c r="T92" s="193">
        <v>0</v>
      </c>
      <c r="U92" s="193"/>
      <c r="V92" s="102">
        <v>0</v>
      </c>
      <c r="W92" s="193">
        <v>0</v>
      </c>
      <c r="X92" s="193"/>
      <c r="Y92" s="193"/>
    </row>
    <row r="93" spans="1:25" ht="12.75">
      <c r="A93" s="198"/>
      <c r="B93" s="198"/>
      <c r="C93" s="199"/>
      <c r="D93" s="199"/>
      <c r="E93" s="199"/>
      <c r="F93" s="152" t="s">
        <v>114</v>
      </c>
      <c r="G93" s="193">
        <v>1565491</v>
      </c>
      <c r="H93" s="193"/>
      <c r="I93" s="102">
        <v>1209253</v>
      </c>
      <c r="J93" s="102">
        <v>1209253</v>
      </c>
      <c r="K93" s="102">
        <v>711018</v>
      </c>
      <c r="L93" s="102">
        <v>498235</v>
      </c>
      <c r="M93" s="102">
        <v>0</v>
      </c>
      <c r="N93" s="102">
        <v>0</v>
      </c>
      <c r="O93" s="102">
        <v>0</v>
      </c>
      <c r="P93" s="102">
        <v>0</v>
      </c>
      <c r="Q93" s="102">
        <v>0</v>
      </c>
      <c r="R93" s="102">
        <v>356238</v>
      </c>
      <c r="S93" s="102">
        <v>356238</v>
      </c>
      <c r="T93" s="193">
        <v>0</v>
      </c>
      <c r="U93" s="193"/>
      <c r="V93" s="102">
        <v>0</v>
      </c>
      <c r="W93" s="193">
        <v>0</v>
      </c>
      <c r="X93" s="193"/>
      <c r="Y93" s="193"/>
    </row>
    <row r="94" spans="1:25" ht="13.5" thickBot="1">
      <c r="A94" s="198"/>
      <c r="B94" s="198"/>
      <c r="C94" s="199"/>
      <c r="D94" s="199"/>
      <c r="E94" s="199"/>
      <c r="F94" s="152" t="s">
        <v>115</v>
      </c>
      <c r="G94" s="193">
        <v>23796679.8</v>
      </c>
      <c r="H94" s="193"/>
      <c r="I94" s="102">
        <v>19581380.4</v>
      </c>
      <c r="J94" s="102">
        <v>19532480.4</v>
      </c>
      <c r="K94" s="102">
        <v>13887556</v>
      </c>
      <c r="L94" s="102">
        <v>5644924.4</v>
      </c>
      <c r="M94" s="102">
        <v>0</v>
      </c>
      <c r="N94" s="102">
        <v>48900</v>
      </c>
      <c r="O94" s="102">
        <v>0</v>
      </c>
      <c r="P94" s="102">
        <v>0</v>
      </c>
      <c r="Q94" s="102">
        <v>0</v>
      </c>
      <c r="R94" s="102">
        <v>4215299.4</v>
      </c>
      <c r="S94" s="102">
        <v>4215299.4</v>
      </c>
      <c r="T94" s="193">
        <v>0</v>
      </c>
      <c r="U94" s="193"/>
      <c r="V94" s="102">
        <v>0</v>
      </c>
      <c r="W94" s="193">
        <v>0</v>
      </c>
      <c r="X94" s="193"/>
      <c r="Y94" s="193"/>
    </row>
    <row r="95" spans="1:25" ht="13.5" customHeight="1" thickBot="1">
      <c r="A95" s="195"/>
      <c r="B95" s="195">
        <v>85202</v>
      </c>
      <c r="C95" s="196" t="s">
        <v>240</v>
      </c>
      <c r="D95" s="196"/>
      <c r="E95" s="196"/>
      <c r="F95" s="153" t="s">
        <v>112</v>
      </c>
      <c r="G95" s="197">
        <v>20641301</v>
      </c>
      <c r="H95" s="197"/>
      <c r="I95" s="103">
        <v>17278944</v>
      </c>
      <c r="J95" s="103">
        <v>17225944</v>
      </c>
      <c r="K95" s="103">
        <v>12415543</v>
      </c>
      <c r="L95" s="103">
        <v>4810401</v>
      </c>
      <c r="M95" s="103">
        <v>0</v>
      </c>
      <c r="N95" s="103">
        <v>53000</v>
      </c>
      <c r="O95" s="103">
        <v>0</v>
      </c>
      <c r="P95" s="103">
        <v>0</v>
      </c>
      <c r="Q95" s="103">
        <v>0</v>
      </c>
      <c r="R95" s="103">
        <v>3362357</v>
      </c>
      <c r="S95" s="103">
        <v>3362357</v>
      </c>
      <c r="T95" s="197">
        <v>0</v>
      </c>
      <c r="U95" s="197"/>
      <c r="V95" s="103">
        <v>0</v>
      </c>
      <c r="W95" s="193">
        <v>0</v>
      </c>
      <c r="X95" s="193"/>
      <c r="Y95" s="193"/>
    </row>
    <row r="96" spans="1:25" ht="13.5" thickBot="1">
      <c r="A96" s="195"/>
      <c r="B96" s="195"/>
      <c r="C96" s="196"/>
      <c r="D96" s="196"/>
      <c r="E96" s="196"/>
      <c r="F96" s="152" t="s">
        <v>113</v>
      </c>
      <c r="G96" s="193">
        <v>-39227</v>
      </c>
      <c r="H96" s="193"/>
      <c r="I96" s="102">
        <v>-39227</v>
      </c>
      <c r="J96" s="102">
        <v>-34227</v>
      </c>
      <c r="K96" s="102">
        <v>-34227</v>
      </c>
      <c r="L96" s="102">
        <v>0</v>
      </c>
      <c r="M96" s="102">
        <v>0</v>
      </c>
      <c r="N96" s="102">
        <v>-5000</v>
      </c>
      <c r="O96" s="102">
        <v>0</v>
      </c>
      <c r="P96" s="102">
        <v>0</v>
      </c>
      <c r="Q96" s="102">
        <v>0</v>
      </c>
      <c r="R96" s="102">
        <v>0</v>
      </c>
      <c r="S96" s="102">
        <v>0</v>
      </c>
      <c r="T96" s="193">
        <v>0</v>
      </c>
      <c r="U96" s="193"/>
      <c r="V96" s="102">
        <v>0</v>
      </c>
      <c r="W96" s="193">
        <v>0</v>
      </c>
      <c r="X96" s="193"/>
      <c r="Y96" s="193"/>
    </row>
    <row r="97" spans="1:25" ht="13.5" thickBot="1">
      <c r="A97" s="195"/>
      <c r="B97" s="195"/>
      <c r="C97" s="196"/>
      <c r="D97" s="196"/>
      <c r="E97" s="196"/>
      <c r="F97" s="152" t="s">
        <v>114</v>
      </c>
      <c r="G97" s="193">
        <v>1521365</v>
      </c>
      <c r="H97" s="193"/>
      <c r="I97" s="102">
        <v>1182727</v>
      </c>
      <c r="J97" s="102">
        <v>1182727</v>
      </c>
      <c r="K97" s="102">
        <v>689000</v>
      </c>
      <c r="L97" s="102">
        <v>493727</v>
      </c>
      <c r="M97" s="102">
        <v>0</v>
      </c>
      <c r="N97" s="102">
        <v>0</v>
      </c>
      <c r="O97" s="102">
        <v>0</v>
      </c>
      <c r="P97" s="102">
        <v>0</v>
      </c>
      <c r="Q97" s="102">
        <v>0</v>
      </c>
      <c r="R97" s="102">
        <v>338638</v>
      </c>
      <c r="S97" s="102">
        <v>338638</v>
      </c>
      <c r="T97" s="193">
        <v>0</v>
      </c>
      <c r="U97" s="193"/>
      <c r="V97" s="102">
        <v>0</v>
      </c>
      <c r="W97" s="193">
        <v>0</v>
      </c>
      <c r="X97" s="193"/>
      <c r="Y97" s="193"/>
    </row>
    <row r="98" spans="1:25" ht="13.5" thickBot="1">
      <c r="A98" s="195"/>
      <c r="B98" s="195"/>
      <c r="C98" s="196"/>
      <c r="D98" s="196"/>
      <c r="E98" s="196"/>
      <c r="F98" s="152" t="s">
        <v>115</v>
      </c>
      <c r="G98" s="193">
        <v>22123439</v>
      </c>
      <c r="H98" s="193"/>
      <c r="I98" s="102">
        <v>18422444</v>
      </c>
      <c r="J98" s="102">
        <v>18374444</v>
      </c>
      <c r="K98" s="102">
        <v>13070316</v>
      </c>
      <c r="L98" s="102">
        <v>5304128</v>
      </c>
      <c r="M98" s="102">
        <v>0</v>
      </c>
      <c r="N98" s="102">
        <v>48000</v>
      </c>
      <c r="O98" s="102">
        <v>0</v>
      </c>
      <c r="P98" s="102">
        <v>0</v>
      </c>
      <c r="Q98" s="102">
        <v>0</v>
      </c>
      <c r="R98" s="102">
        <v>3700995</v>
      </c>
      <c r="S98" s="102">
        <v>3700995</v>
      </c>
      <c r="T98" s="193">
        <v>0</v>
      </c>
      <c r="U98" s="193"/>
      <c r="V98" s="102">
        <v>0</v>
      </c>
      <c r="W98" s="193">
        <v>0</v>
      </c>
      <c r="X98" s="193"/>
      <c r="Y98" s="193"/>
    </row>
    <row r="99" spans="1:25" ht="13.5" customHeight="1" thickBot="1">
      <c r="A99" s="195"/>
      <c r="B99" s="195">
        <v>85218</v>
      </c>
      <c r="C99" s="196" t="s">
        <v>524</v>
      </c>
      <c r="D99" s="196"/>
      <c r="E99" s="196"/>
      <c r="F99" s="153" t="s">
        <v>112</v>
      </c>
      <c r="G99" s="197">
        <v>837245</v>
      </c>
      <c r="H99" s="197"/>
      <c r="I99" s="103">
        <v>837245</v>
      </c>
      <c r="J99" s="103">
        <v>836345</v>
      </c>
      <c r="K99" s="103">
        <v>655339</v>
      </c>
      <c r="L99" s="103">
        <v>181006</v>
      </c>
      <c r="M99" s="103">
        <v>0</v>
      </c>
      <c r="N99" s="103">
        <v>900</v>
      </c>
      <c r="O99" s="103">
        <v>0</v>
      </c>
      <c r="P99" s="103">
        <v>0</v>
      </c>
      <c r="Q99" s="103">
        <v>0</v>
      </c>
      <c r="R99" s="103">
        <v>0</v>
      </c>
      <c r="S99" s="103">
        <v>0</v>
      </c>
      <c r="T99" s="197">
        <v>0</v>
      </c>
      <c r="U99" s="197"/>
      <c r="V99" s="103">
        <v>0</v>
      </c>
      <c r="W99" s="193">
        <v>0</v>
      </c>
      <c r="X99" s="193"/>
      <c r="Y99" s="193"/>
    </row>
    <row r="100" spans="1:25" ht="13.5" thickBot="1">
      <c r="A100" s="195"/>
      <c r="B100" s="195"/>
      <c r="C100" s="196"/>
      <c r="D100" s="196"/>
      <c r="E100" s="196"/>
      <c r="F100" s="152" t="s">
        <v>113</v>
      </c>
      <c r="G100" s="193">
        <v>-4484</v>
      </c>
      <c r="H100" s="193"/>
      <c r="I100" s="102">
        <v>-4484</v>
      </c>
      <c r="J100" s="102">
        <v>-4484</v>
      </c>
      <c r="K100" s="102">
        <v>-4484</v>
      </c>
      <c r="L100" s="102">
        <v>0</v>
      </c>
      <c r="M100" s="102">
        <v>0</v>
      </c>
      <c r="N100" s="102">
        <v>0</v>
      </c>
      <c r="O100" s="102">
        <v>0</v>
      </c>
      <c r="P100" s="102">
        <v>0</v>
      </c>
      <c r="Q100" s="102">
        <v>0</v>
      </c>
      <c r="R100" s="102">
        <v>0</v>
      </c>
      <c r="S100" s="102">
        <v>0</v>
      </c>
      <c r="T100" s="193">
        <v>0</v>
      </c>
      <c r="U100" s="193"/>
      <c r="V100" s="102">
        <v>0</v>
      </c>
      <c r="W100" s="193">
        <v>0</v>
      </c>
      <c r="X100" s="193"/>
      <c r="Y100" s="193"/>
    </row>
    <row r="101" spans="1:25" ht="13.5" thickBot="1">
      <c r="A101" s="195"/>
      <c r="B101" s="195"/>
      <c r="C101" s="196"/>
      <c r="D101" s="196"/>
      <c r="E101" s="196"/>
      <c r="F101" s="152" t="s">
        <v>114</v>
      </c>
      <c r="G101" s="193">
        <v>9779</v>
      </c>
      <c r="H101" s="193"/>
      <c r="I101" s="102">
        <v>9779</v>
      </c>
      <c r="J101" s="102">
        <v>9779</v>
      </c>
      <c r="K101" s="102">
        <v>5780</v>
      </c>
      <c r="L101" s="102">
        <v>3999</v>
      </c>
      <c r="M101" s="102">
        <v>0</v>
      </c>
      <c r="N101" s="102">
        <v>0</v>
      </c>
      <c r="O101" s="102">
        <v>0</v>
      </c>
      <c r="P101" s="102">
        <v>0</v>
      </c>
      <c r="Q101" s="102">
        <v>0</v>
      </c>
      <c r="R101" s="102">
        <v>0</v>
      </c>
      <c r="S101" s="102">
        <v>0</v>
      </c>
      <c r="T101" s="193">
        <v>0</v>
      </c>
      <c r="U101" s="193"/>
      <c r="V101" s="102">
        <v>0</v>
      </c>
      <c r="W101" s="193">
        <v>0</v>
      </c>
      <c r="X101" s="193"/>
      <c r="Y101" s="193"/>
    </row>
    <row r="102" spans="1:25" ht="13.5" thickBot="1">
      <c r="A102" s="195"/>
      <c r="B102" s="195"/>
      <c r="C102" s="196"/>
      <c r="D102" s="196"/>
      <c r="E102" s="196"/>
      <c r="F102" s="152" t="s">
        <v>115</v>
      </c>
      <c r="G102" s="193">
        <v>842540</v>
      </c>
      <c r="H102" s="193"/>
      <c r="I102" s="102">
        <v>842540</v>
      </c>
      <c r="J102" s="102">
        <v>841640</v>
      </c>
      <c r="K102" s="102">
        <v>656635</v>
      </c>
      <c r="L102" s="102">
        <v>185005</v>
      </c>
      <c r="M102" s="102">
        <v>0</v>
      </c>
      <c r="N102" s="102">
        <v>900</v>
      </c>
      <c r="O102" s="102">
        <v>0</v>
      </c>
      <c r="P102" s="102">
        <v>0</v>
      </c>
      <c r="Q102" s="102">
        <v>0</v>
      </c>
      <c r="R102" s="102">
        <v>0</v>
      </c>
      <c r="S102" s="102">
        <v>0</v>
      </c>
      <c r="T102" s="193">
        <v>0</v>
      </c>
      <c r="U102" s="193"/>
      <c r="V102" s="102">
        <v>0</v>
      </c>
      <c r="W102" s="193">
        <v>0</v>
      </c>
      <c r="X102" s="193"/>
      <c r="Y102" s="193"/>
    </row>
    <row r="103" spans="1:25" ht="12.75" customHeight="1" thickBot="1">
      <c r="A103" s="195"/>
      <c r="B103" s="195">
        <v>85295</v>
      </c>
      <c r="C103" s="196" t="s">
        <v>14</v>
      </c>
      <c r="D103" s="196"/>
      <c r="E103" s="196"/>
      <c r="F103" s="153" t="s">
        <v>112</v>
      </c>
      <c r="G103" s="197">
        <v>795553.8</v>
      </c>
      <c r="H103" s="197"/>
      <c r="I103" s="103">
        <v>298849.4</v>
      </c>
      <c r="J103" s="103">
        <v>298649.4</v>
      </c>
      <c r="K103" s="103">
        <v>144367</v>
      </c>
      <c r="L103" s="103">
        <v>154282.4</v>
      </c>
      <c r="M103" s="103">
        <v>0</v>
      </c>
      <c r="N103" s="103">
        <v>200</v>
      </c>
      <c r="O103" s="103">
        <v>0</v>
      </c>
      <c r="P103" s="103">
        <v>0</v>
      </c>
      <c r="Q103" s="103">
        <v>0</v>
      </c>
      <c r="R103" s="103">
        <v>496704.4</v>
      </c>
      <c r="S103" s="103">
        <v>496704.4</v>
      </c>
      <c r="T103" s="197">
        <v>0</v>
      </c>
      <c r="U103" s="197"/>
      <c r="V103" s="103">
        <v>0</v>
      </c>
      <c r="W103" s="193">
        <v>0</v>
      </c>
      <c r="X103" s="193"/>
      <c r="Y103" s="193"/>
    </row>
    <row r="104" spans="1:25" ht="13.5" thickBot="1">
      <c r="A104" s="195"/>
      <c r="B104" s="195"/>
      <c r="C104" s="196"/>
      <c r="D104" s="196"/>
      <c r="E104" s="196"/>
      <c r="F104" s="152" t="s">
        <v>113</v>
      </c>
      <c r="G104" s="193">
        <v>-4200</v>
      </c>
      <c r="H104" s="193"/>
      <c r="I104" s="102">
        <v>-4200</v>
      </c>
      <c r="J104" s="102">
        <v>-4000</v>
      </c>
      <c r="K104" s="102">
        <v>0</v>
      </c>
      <c r="L104" s="102">
        <v>-4000</v>
      </c>
      <c r="M104" s="102">
        <v>0</v>
      </c>
      <c r="N104" s="102">
        <v>-200</v>
      </c>
      <c r="O104" s="102">
        <v>0</v>
      </c>
      <c r="P104" s="102">
        <v>0</v>
      </c>
      <c r="Q104" s="102">
        <v>0</v>
      </c>
      <c r="R104" s="102">
        <v>0</v>
      </c>
      <c r="S104" s="102">
        <v>0</v>
      </c>
      <c r="T104" s="193">
        <v>0</v>
      </c>
      <c r="U104" s="193"/>
      <c r="V104" s="102">
        <v>0</v>
      </c>
      <c r="W104" s="193">
        <v>0</v>
      </c>
      <c r="X104" s="193"/>
      <c r="Y104" s="193"/>
    </row>
    <row r="105" spans="1:25" ht="13.5" thickBot="1">
      <c r="A105" s="195"/>
      <c r="B105" s="195"/>
      <c r="C105" s="196"/>
      <c r="D105" s="196"/>
      <c r="E105" s="196"/>
      <c r="F105" s="152" t="s">
        <v>114</v>
      </c>
      <c r="G105" s="193">
        <v>34347</v>
      </c>
      <c r="H105" s="193"/>
      <c r="I105" s="102">
        <v>16747</v>
      </c>
      <c r="J105" s="102">
        <v>16747</v>
      </c>
      <c r="K105" s="102">
        <v>16238</v>
      </c>
      <c r="L105" s="102">
        <v>509</v>
      </c>
      <c r="M105" s="102">
        <v>0</v>
      </c>
      <c r="N105" s="102">
        <v>0</v>
      </c>
      <c r="O105" s="102">
        <v>0</v>
      </c>
      <c r="P105" s="102">
        <v>0</v>
      </c>
      <c r="Q105" s="102">
        <v>0</v>
      </c>
      <c r="R105" s="102">
        <v>17600</v>
      </c>
      <c r="S105" s="102">
        <v>17600</v>
      </c>
      <c r="T105" s="193">
        <v>0</v>
      </c>
      <c r="U105" s="193"/>
      <c r="V105" s="102">
        <v>0</v>
      </c>
      <c r="W105" s="193">
        <v>0</v>
      </c>
      <c r="X105" s="193"/>
      <c r="Y105" s="193"/>
    </row>
    <row r="106" spans="1:25" ht="12.75">
      <c r="A106" s="195"/>
      <c r="B106" s="195"/>
      <c r="C106" s="196"/>
      <c r="D106" s="196"/>
      <c r="E106" s="196"/>
      <c r="F106" s="152" t="s">
        <v>115</v>
      </c>
      <c r="G106" s="193">
        <v>825700.8</v>
      </c>
      <c r="H106" s="193"/>
      <c r="I106" s="102">
        <v>311396.4</v>
      </c>
      <c r="J106" s="102">
        <v>311396.4</v>
      </c>
      <c r="K106" s="102">
        <v>160605</v>
      </c>
      <c r="L106" s="102">
        <v>150791.4</v>
      </c>
      <c r="M106" s="102">
        <v>0</v>
      </c>
      <c r="N106" s="102">
        <v>0</v>
      </c>
      <c r="O106" s="102">
        <v>0</v>
      </c>
      <c r="P106" s="102">
        <v>0</v>
      </c>
      <c r="Q106" s="102">
        <v>0</v>
      </c>
      <c r="R106" s="102">
        <v>514304.4</v>
      </c>
      <c r="S106" s="102">
        <v>514304.4</v>
      </c>
      <c r="T106" s="193">
        <v>0</v>
      </c>
      <c r="U106" s="193"/>
      <c r="V106" s="102">
        <v>0</v>
      </c>
      <c r="W106" s="193">
        <v>0</v>
      </c>
      <c r="X106" s="193"/>
      <c r="Y106" s="193"/>
    </row>
    <row r="107" spans="1:25" ht="13.5" customHeight="1">
      <c r="A107" s="198">
        <v>853</v>
      </c>
      <c r="B107" s="198"/>
      <c r="C107" s="199" t="s">
        <v>127</v>
      </c>
      <c r="D107" s="199"/>
      <c r="E107" s="199"/>
      <c r="F107" s="152" t="s">
        <v>112</v>
      </c>
      <c r="G107" s="193">
        <v>4147405.25</v>
      </c>
      <c r="H107" s="193"/>
      <c r="I107" s="102">
        <v>3971215.25</v>
      </c>
      <c r="J107" s="102">
        <v>2791040.25</v>
      </c>
      <c r="K107" s="102">
        <v>2431283.8</v>
      </c>
      <c r="L107" s="102">
        <v>359756.45</v>
      </c>
      <c r="M107" s="102">
        <v>423460</v>
      </c>
      <c r="N107" s="102">
        <v>650</v>
      </c>
      <c r="O107" s="102">
        <v>756065</v>
      </c>
      <c r="P107" s="102">
        <v>0</v>
      </c>
      <c r="Q107" s="102">
        <v>0</v>
      </c>
      <c r="R107" s="102">
        <v>176190</v>
      </c>
      <c r="S107" s="102">
        <v>176190</v>
      </c>
      <c r="T107" s="193">
        <v>0</v>
      </c>
      <c r="U107" s="193"/>
      <c r="V107" s="102">
        <v>0</v>
      </c>
      <c r="W107" s="193">
        <v>0</v>
      </c>
      <c r="X107" s="193"/>
      <c r="Y107" s="193"/>
    </row>
    <row r="108" spans="1:25" ht="12.75">
      <c r="A108" s="198"/>
      <c r="B108" s="198"/>
      <c r="C108" s="199"/>
      <c r="D108" s="199"/>
      <c r="E108" s="199"/>
      <c r="F108" s="152" t="s">
        <v>113</v>
      </c>
      <c r="G108" s="193">
        <v>-19606</v>
      </c>
      <c r="H108" s="193"/>
      <c r="I108" s="102">
        <v>-19606</v>
      </c>
      <c r="J108" s="102">
        <v>-17306</v>
      </c>
      <c r="K108" s="102">
        <v>-16306</v>
      </c>
      <c r="L108" s="102">
        <v>-1000</v>
      </c>
      <c r="M108" s="102">
        <v>0</v>
      </c>
      <c r="N108" s="102">
        <v>0</v>
      </c>
      <c r="O108" s="102">
        <v>-2300</v>
      </c>
      <c r="P108" s="102">
        <v>0</v>
      </c>
      <c r="Q108" s="102">
        <v>0</v>
      </c>
      <c r="R108" s="102">
        <v>0</v>
      </c>
      <c r="S108" s="102">
        <v>0</v>
      </c>
      <c r="T108" s="193">
        <v>0</v>
      </c>
      <c r="U108" s="193"/>
      <c r="V108" s="102">
        <v>0</v>
      </c>
      <c r="W108" s="193">
        <v>0</v>
      </c>
      <c r="X108" s="193"/>
      <c r="Y108" s="193"/>
    </row>
    <row r="109" spans="1:25" ht="12.75">
      <c r="A109" s="198"/>
      <c r="B109" s="198"/>
      <c r="C109" s="199"/>
      <c r="D109" s="199"/>
      <c r="E109" s="199"/>
      <c r="F109" s="152" t="s">
        <v>114</v>
      </c>
      <c r="G109" s="193">
        <v>60450</v>
      </c>
      <c r="H109" s="193"/>
      <c r="I109" s="102">
        <v>60450</v>
      </c>
      <c r="J109" s="102">
        <v>58150</v>
      </c>
      <c r="K109" s="102">
        <v>58150</v>
      </c>
      <c r="L109" s="102">
        <v>0</v>
      </c>
      <c r="M109" s="102">
        <v>0</v>
      </c>
      <c r="N109" s="102">
        <v>0</v>
      </c>
      <c r="O109" s="102">
        <v>2300</v>
      </c>
      <c r="P109" s="102">
        <v>0</v>
      </c>
      <c r="Q109" s="102">
        <v>0</v>
      </c>
      <c r="R109" s="102">
        <v>0</v>
      </c>
      <c r="S109" s="102">
        <v>0</v>
      </c>
      <c r="T109" s="193">
        <v>0</v>
      </c>
      <c r="U109" s="193"/>
      <c r="V109" s="102">
        <v>0</v>
      </c>
      <c r="W109" s="193">
        <v>0</v>
      </c>
      <c r="X109" s="193"/>
      <c r="Y109" s="193"/>
    </row>
    <row r="110" spans="1:25" ht="13.5" thickBot="1">
      <c r="A110" s="198"/>
      <c r="B110" s="198"/>
      <c r="C110" s="199"/>
      <c r="D110" s="199"/>
      <c r="E110" s="199"/>
      <c r="F110" s="152" t="s">
        <v>115</v>
      </c>
      <c r="G110" s="193">
        <v>4188249.25</v>
      </c>
      <c r="H110" s="193"/>
      <c r="I110" s="102">
        <v>4012059.25</v>
      </c>
      <c r="J110" s="102">
        <v>2831884.25</v>
      </c>
      <c r="K110" s="102">
        <v>2473127.8</v>
      </c>
      <c r="L110" s="102">
        <v>358756.45</v>
      </c>
      <c r="M110" s="102">
        <v>423460</v>
      </c>
      <c r="N110" s="102">
        <v>650</v>
      </c>
      <c r="O110" s="102">
        <v>756065</v>
      </c>
      <c r="P110" s="102">
        <v>0</v>
      </c>
      <c r="Q110" s="102">
        <v>0</v>
      </c>
      <c r="R110" s="102">
        <v>176190</v>
      </c>
      <c r="S110" s="102">
        <v>176190</v>
      </c>
      <c r="T110" s="193">
        <v>0</v>
      </c>
      <c r="U110" s="193"/>
      <c r="V110" s="102">
        <v>0</v>
      </c>
      <c r="W110" s="193">
        <v>0</v>
      </c>
      <c r="X110" s="193"/>
      <c r="Y110" s="193"/>
    </row>
    <row r="111" spans="1:25" ht="12.75" customHeight="1" thickBot="1">
      <c r="A111" s="195"/>
      <c r="B111" s="195">
        <v>85311</v>
      </c>
      <c r="C111" s="196" t="s">
        <v>252</v>
      </c>
      <c r="D111" s="196"/>
      <c r="E111" s="196"/>
      <c r="F111" s="153" t="s">
        <v>112</v>
      </c>
      <c r="G111" s="197">
        <v>1039995</v>
      </c>
      <c r="H111" s="197"/>
      <c r="I111" s="103">
        <v>863805</v>
      </c>
      <c r="J111" s="103">
        <v>440345</v>
      </c>
      <c r="K111" s="103">
        <v>312749</v>
      </c>
      <c r="L111" s="103">
        <v>127596</v>
      </c>
      <c r="M111" s="103">
        <v>423460</v>
      </c>
      <c r="N111" s="103">
        <v>0</v>
      </c>
      <c r="O111" s="103">
        <v>0</v>
      </c>
      <c r="P111" s="103">
        <v>0</v>
      </c>
      <c r="Q111" s="103">
        <v>0</v>
      </c>
      <c r="R111" s="103">
        <v>176190</v>
      </c>
      <c r="S111" s="103">
        <v>176190</v>
      </c>
      <c r="T111" s="197">
        <v>0</v>
      </c>
      <c r="U111" s="197"/>
      <c r="V111" s="103">
        <v>0</v>
      </c>
      <c r="W111" s="193">
        <v>0</v>
      </c>
      <c r="X111" s="193"/>
      <c r="Y111" s="193"/>
    </row>
    <row r="112" spans="1:25" ht="13.5" thickBot="1">
      <c r="A112" s="195"/>
      <c r="B112" s="195"/>
      <c r="C112" s="196"/>
      <c r="D112" s="196"/>
      <c r="E112" s="196"/>
      <c r="F112" s="152" t="s">
        <v>113</v>
      </c>
      <c r="G112" s="193">
        <v>-1000</v>
      </c>
      <c r="H112" s="193"/>
      <c r="I112" s="102">
        <v>-1000</v>
      </c>
      <c r="J112" s="102">
        <v>-1000</v>
      </c>
      <c r="K112" s="102">
        <v>0</v>
      </c>
      <c r="L112" s="102">
        <v>-1000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93">
        <v>0</v>
      </c>
      <c r="U112" s="193"/>
      <c r="V112" s="102">
        <v>0</v>
      </c>
      <c r="W112" s="193">
        <v>0</v>
      </c>
      <c r="X112" s="193"/>
      <c r="Y112" s="193"/>
    </row>
    <row r="113" spans="1:25" ht="13.5" thickBot="1">
      <c r="A113" s="195"/>
      <c r="B113" s="195"/>
      <c r="C113" s="196"/>
      <c r="D113" s="196"/>
      <c r="E113" s="196"/>
      <c r="F113" s="152" t="s">
        <v>114</v>
      </c>
      <c r="G113" s="193">
        <v>41844</v>
      </c>
      <c r="H113" s="193"/>
      <c r="I113" s="102">
        <v>41844</v>
      </c>
      <c r="J113" s="102">
        <v>41844</v>
      </c>
      <c r="K113" s="102">
        <v>41844</v>
      </c>
      <c r="L113" s="102">
        <v>0</v>
      </c>
      <c r="M113" s="102">
        <v>0</v>
      </c>
      <c r="N113" s="102">
        <v>0</v>
      </c>
      <c r="O113" s="102">
        <v>0</v>
      </c>
      <c r="P113" s="102">
        <v>0</v>
      </c>
      <c r="Q113" s="102">
        <v>0</v>
      </c>
      <c r="R113" s="102">
        <v>0</v>
      </c>
      <c r="S113" s="102">
        <v>0</v>
      </c>
      <c r="T113" s="193">
        <v>0</v>
      </c>
      <c r="U113" s="193"/>
      <c r="V113" s="102">
        <v>0</v>
      </c>
      <c r="W113" s="193">
        <v>0</v>
      </c>
      <c r="X113" s="193"/>
      <c r="Y113" s="193"/>
    </row>
    <row r="114" spans="1:25" ht="13.5" thickBot="1">
      <c r="A114" s="195"/>
      <c r="B114" s="195"/>
      <c r="C114" s="196"/>
      <c r="D114" s="196"/>
      <c r="E114" s="196"/>
      <c r="F114" s="152" t="s">
        <v>115</v>
      </c>
      <c r="G114" s="193">
        <v>1080839</v>
      </c>
      <c r="H114" s="193"/>
      <c r="I114" s="102">
        <v>904649</v>
      </c>
      <c r="J114" s="102">
        <v>481189</v>
      </c>
      <c r="K114" s="102">
        <v>354593</v>
      </c>
      <c r="L114" s="102">
        <v>126596</v>
      </c>
      <c r="M114" s="102">
        <v>423460</v>
      </c>
      <c r="N114" s="102">
        <v>0</v>
      </c>
      <c r="O114" s="102">
        <v>0</v>
      </c>
      <c r="P114" s="102">
        <v>0</v>
      </c>
      <c r="Q114" s="102">
        <v>0</v>
      </c>
      <c r="R114" s="102">
        <v>176190</v>
      </c>
      <c r="S114" s="102">
        <v>176190</v>
      </c>
      <c r="T114" s="193">
        <v>0</v>
      </c>
      <c r="U114" s="193"/>
      <c r="V114" s="102">
        <v>0</v>
      </c>
      <c r="W114" s="193">
        <v>0</v>
      </c>
      <c r="X114" s="193"/>
      <c r="Y114" s="193"/>
    </row>
    <row r="115" spans="1:25" ht="13.5" customHeight="1" thickBot="1">
      <c r="A115" s="195"/>
      <c r="B115" s="195">
        <v>85333</v>
      </c>
      <c r="C115" s="196" t="s">
        <v>525</v>
      </c>
      <c r="D115" s="196"/>
      <c r="E115" s="196"/>
      <c r="F115" s="153" t="s">
        <v>112</v>
      </c>
      <c r="G115" s="197">
        <v>1853830</v>
      </c>
      <c r="H115" s="197"/>
      <c r="I115" s="103">
        <v>1853830</v>
      </c>
      <c r="J115" s="103">
        <v>1853180</v>
      </c>
      <c r="K115" s="103">
        <v>1674887</v>
      </c>
      <c r="L115" s="103">
        <v>178293</v>
      </c>
      <c r="M115" s="103">
        <v>0</v>
      </c>
      <c r="N115" s="103">
        <v>650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97">
        <v>0</v>
      </c>
      <c r="U115" s="197"/>
      <c r="V115" s="103">
        <v>0</v>
      </c>
      <c r="W115" s="193">
        <v>0</v>
      </c>
      <c r="X115" s="193"/>
      <c r="Y115" s="193"/>
    </row>
    <row r="116" spans="1:25" ht="13.5" thickBot="1">
      <c r="A116" s="195"/>
      <c r="B116" s="195"/>
      <c r="C116" s="196"/>
      <c r="D116" s="196"/>
      <c r="E116" s="196"/>
      <c r="F116" s="152" t="s">
        <v>113</v>
      </c>
      <c r="G116" s="193">
        <v>-16306</v>
      </c>
      <c r="H116" s="193"/>
      <c r="I116" s="102">
        <v>-16306</v>
      </c>
      <c r="J116" s="102">
        <v>-16306</v>
      </c>
      <c r="K116" s="102">
        <v>-16306</v>
      </c>
      <c r="L116" s="102">
        <v>0</v>
      </c>
      <c r="M116" s="102">
        <v>0</v>
      </c>
      <c r="N116" s="102">
        <v>0</v>
      </c>
      <c r="O116" s="102">
        <v>0</v>
      </c>
      <c r="P116" s="102">
        <v>0</v>
      </c>
      <c r="Q116" s="102">
        <v>0</v>
      </c>
      <c r="R116" s="102">
        <v>0</v>
      </c>
      <c r="S116" s="102">
        <v>0</v>
      </c>
      <c r="T116" s="193">
        <v>0</v>
      </c>
      <c r="U116" s="193"/>
      <c r="V116" s="102">
        <v>0</v>
      </c>
      <c r="W116" s="193">
        <v>0</v>
      </c>
      <c r="X116" s="193"/>
      <c r="Y116" s="193"/>
    </row>
    <row r="117" spans="1:25" ht="13.5" thickBot="1">
      <c r="A117" s="195"/>
      <c r="B117" s="195"/>
      <c r="C117" s="196"/>
      <c r="D117" s="196"/>
      <c r="E117" s="196"/>
      <c r="F117" s="152" t="s">
        <v>114</v>
      </c>
      <c r="G117" s="193">
        <v>16306</v>
      </c>
      <c r="H117" s="193"/>
      <c r="I117" s="102">
        <v>16306</v>
      </c>
      <c r="J117" s="102">
        <v>16306</v>
      </c>
      <c r="K117" s="102">
        <v>16306</v>
      </c>
      <c r="L117" s="102">
        <v>0</v>
      </c>
      <c r="M117" s="102">
        <v>0</v>
      </c>
      <c r="N117" s="102">
        <v>0</v>
      </c>
      <c r="O117" s="102">
        <v>0</v>
      </c>
      <c r="P117" s="102">
        <v>0</v>
      </c>
      <c r="Q117" s="102">
        <v>0</v>
      </c>
      <c r="R117" s="102">
        <v>0</v>
      </c>
      <c r="S117" s="102">
        <v>0</v>
      </c>
      <c r="T117" s="193">
        <v>0</v>
      </c>
      <c r="U117" s="193"/>
      <c r="V117" s="102">
        <v>0</v>
      </c>
      <c r="W117" s="193">
        <v>0</v>
      </c>
      <c r="X117" s="193"/>
      <c r="Y117" s="193"/>
    </row>
    <row r="118" spans="1:25" ht="13.5" thickBot="1">
      <c r="A118" s="195"/>
      <c r="B118" s="195"/>
      <c r="C118" s="196"/>
      <c r="D118" s="196"/>
      <c r="E118" s="196"/>
      <c r="F118" s="152" t="s">
        <v>115</v>
      </c>
      <c r="G118" s="193">
        <v>1853830</v>
      </c>
      <c r="H118" s="193"/>
      <c r="I118" s="102">
        <v>1853830</v>
      </c>
      <c r="J118" s="102">
        <v>1853180</v>
      </c>
      <c r="K118" s="102">
        <v>1674887</v>
      </c>
      <c r="L118" s="102">
        <v>178293</v>
      </c>
      <c r="M118" s="102">
        <v>0</v>
      </c>
      <c r="N118" s="102">
        <v>650</v>
      </c>
      <c r="O118" s="102">
        <v>0</v>
      </c>
      <c r="P118" s="102">
        <v>0</v>
      </c>
      <c r="Q118" s="102">
        <v>0</v>
      </c>
      <c r="R118" s="102">
        <v>0</v>
      </c>
      <c r="S118" s="102">
        <v>0</v>
      </c>
      <c r="T118" s="193">
        <v>0</v>
      </c>
      <c r="U118" s="193"/>
      <c r="V118" s="102">
        <v>0</v>
      </c>
      <c r="W118" s="193">
        <v>0</v>
      </c>
      <c r="X118" s="193"/>
      <c r="Y118" s="193"/>
    </row>
    <row r="119" spans="1:25" ht="12.75" customHeight="1" thickBot="1">
      <c r="A119" s="195"/>
      <c r="B119" s="195">
        <v>85395</v>
      </c>
      <c r="C119" s="196" t="s">
        <v>14</v>
      </c>
      <c r="D119" s="196"/>
      <c r="E119" s="196"/>
      <c r="F119" s="153" t="s">
        <v>112</v>
      </c>
      <c r="G119" s="197">
        <v>776065</v>
      </c>
      <c r="H119" s="197"/>
      <c r="I119" s="103">
        <v>776065</v>
      </c>
      <c r="J119" s="103">
        <v>20000</v>
      </c>
      <c r="K119" s="103">
        <v>4000</v>
      </c>
      <c r="L119" s="103">
        <v>16000</v>
      </c>
      <c r="M119" s="103">
        <v>0</v>
      </c>
      <c r="N119" s="103">
        <v>0</v>
      </c>
      <c r="O119" s="103">
        <v>756065</v>
      </c>
      <c r="P119" s="103">
        <v>0</v>
      </c>
      <c r="Q119" s="103">
        <v>0</v>
      </c>
      <c r="R119" s="103">
        <v>0</v>
      </c>
      <c r="S119" s="103">
        <v>0</v>
      </c>
      <c r="T119" s="197">
        <v>0</v>
      </c>
      <c r="U119" s="197"/>
      <c r="V119" s="103">
        <v>0</v>
      </c>
      <c r="W119" s="193">
        <v>0</v>
      </c>
      <c r="X119" s="193"/>
      <c r="Y119" s="193"/>
    </row>
    <row r="120" spans="1:25" ht="13.5" thickBot="1">
      <c r="A120" s="195"/>
      <c r="B120" s="195"/>
      <c r="C120" s="196"/>
      <c r="D120" s="196"/>
      <c r="E120" s="196"/>
      <c r="F120" s="152" t="s">
        <v>113</v>
      </c>
      <c r="G120" s="193">
        <v>-2300</v>
      </c>
      <c r="H120" s="193"/>
      <c r="I120" s="102">
        <v>-2300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-2300</v>
      </c>
      <c r="P120" s="102">
        <v>0</v>
      </c>
      <c r="Q120" s="102">
        <v>0</v>
      </c>
      <c r="R120" s="102">
        <v>0</v>
      </c>
      <c r="S120" s="102">
        <v>0</v>
      </c>
      <c r="T120" s="193">
        <v>0</v>
      </c>
      <c r="U120" s="193"/>
      <c r="V120" s="102">
        <v>0</v>
      </c>
      <c r="W120" s="193">
        <v>0</v>
      </c>
      <c r="X120" s="193"/>
      <c r="Y120" s="193"/>
    </row>
    <row r="121" spans="1:25" ht="13.5" thickBot="1">
      <c r="A121" s="195"/>
      <c r="B121" s="195"/>
      <c r="C121" s="196"/>
      <c r="D121" s="196"/>
      <c r="E121" s="196"/>
      <c r="F121" s="152" t="s">
        <v>114</v>
      </c>
      <c r="G121" s="193">
        <v>2300</v>
      </c>
      <c r="H121" s="193"/>
      <c r="I121" s="102">
        <v>2300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2300</v>
      </c>
      <c r="P121" s="102">
        <v>0</v>
      </c>
      <c r="Q121" s="102">
        <v>0</v>
      </c>
      <c r="R121" s="102">
        <v>0</v>
      </c>
      <c r="S121" s="102">
        <v>0</v>
      </c>
      <c r="T121" s="193">
        <v>0</v>
      </c>
      <c r="U121" s="193"/>
      <c r="V121" s="102">
        <v>0</v>
      </c>
      <c r="W121" s="193">
        <v>0</v>
      </c>
      <c r="X121" s="193"/>
      <c r="Y121" s="193"/>
    </row>
    <row r="122" spans="1:25" ht="12.75">
      <c r="A122" s="195"/>
      <c r="B122" s="195"/>
      <c r="C122" s="196"/>
      <c r="D122" s="196"/>
      <c r="E122" s="196"/>
      <c r="F122" s="152" t="s">
        <v>115</v>
      </c>
      <c r="G122" s="193">
        <v>776065</v>
      </c>
      <c r="H122" s="193"/>
      <c r="I122" s="102">
        <v>776065</v>
      </c>
      <c r="J122" s="102">
        <v>20000</v>
      </c>
      <c r="K122" s="102">
        <v>4000</v>
      </c>
      <c r="L122" s="102">
        <v>16000</v>
      </c>
      <c r="M122" s="102">
        <v>0</v>
      </c>
      <c r="N122" s="102">
        <v>0</v>
      </c>
      <c r="O122" s="102">
        <v>756065</v>
      </c>
      <c r="P122" s="102">
        <v>0</v>
      </c>
      <c r="Q122" s="102">
        <v>0</v>
      </c>
      <c r="R122" s="102">
        <v>0</v>
      </c>
      <c r="S122" s="102">
        <v>0</v>
      </c>
      <c r="T122" s="193">
        <v>0</v>
      </c>
      <c r="U122" s="193"/>
      <c r="V122" s="102">
        <v>0</v>
      </c>
      <c r="W122" s="193">
        <v>0</v>
      </c>
      <c r="X122" s="193"/>
      <c r="Y122" s="193"/>
    </row>
    <row r="123" spans="1:25" ht="13.5" customHeight="1">
      <c r="A123" s="198">
        <v>854</v>
      </c>
      <c r="B123" s="198"/>
      <c r="C123" s="199" t="s">
        <v>15</v>
      </c>
      <c r="D123" s="199"/>
      <c r="E123" s="199"/>
      <c r="F123" s="152" t="s">
        <v>112</v>
      </c>
      <c r="G123" s="193">
        <v>9003224</v>
      </c>
      <c r="H123" s="193"/>
      <c r="I123" s="102">
        <v>8802624</v>
      </c>
      <c r="J123" s="102">
        <v>8547101</v>
      </c>
      <c r="K123" s="102">
        <v>7065368</v>
      </c>
      <c r="L123" s="102">
        <v>1481733</v>
      </c>
      <c r="M123" s="102">
        <v>0</v>
      </c>
      <c r="N123" s="102">
        <v>255523</v>
      </c>
      <c r="O123" s="102">
        <v>0</v>
      </c>
      <c r="P123" s="102">
        <v>0</v>
      </c>
      <c r="Q123" s="102">
        <v>0</v>
      </c>
      <c r="R123" s="102">
        <v>200600</v>
      </c>
      <c r="S123" s="102">
        <v>200600</v>
      </c>
      <c r="T123" s="193">
        <v>0</v>
      </c>
      <c r="U123" s="193"/>
      <c r="V123" s="102">
        <v>0</v>
      </c>
      <c r="W123" s="193">
        <v>0</v>
      </c>
      <c r="X123" s="193"/>
      <c r="Y123" s="193"/>
    </row>
    <row r="124" spans="1:25" ht="12.75">
      <c r="A124" s="198"/>
      <c r="B124" s="198"/>
      <c r="C124" s="199"/>
      <c r="D124" s="199"/>
      <c r="E124" s="199"/>
      <c r="F124" s="152" t="s">
        <v>113</v>
      </c>
      <c r="G124" s="193">
        <v>-60252</v>
      </c>
      <c r="H124" s="193"/>
      <c r="I124" s="102">
        <v>-45252</v>
      </c>
      <c r="J124" s="102">
        <v>-22252</v>
      </c>
      <c r="K124" s="102">
        <v>-15500</v>
      </c>
      <c r="L124" s="102">
        <v>-6752</v>
      </c>
      <c r="M124" s="102">
        <v>0</v>
      </c>
      <c r="N124" s="102">
        <v>-23000</v>
      </c>
      <c r="O124" s="102">
        <v>0</v>
      </c>
      <c r="P124" s="102">
        <v>0</v>
      </c>
      <c r="Q124" s="102">
        <v>0</v>
      </c>
      <c r="R124" s="102">
        <v>-15000</v>
      </c>
      <c r="S124" s="102">
        <v>-15000</v>
      </c>
      <c r="T124" s="193">
        <v>0</v>
      </c>
      <c r="U124" s="193"/>
      <c r="V124" s="102">
        <v>0</v>
      </c>
      <c r="W124" s="193">
        <v>0</v>
      </c>
      <c r="X124" s="193"/>
      <c r="Y124" s="193"/>
    </row>
    <row r="125" spans="1:25" ht="12.75">
      <c r="A125" s="198"/>
      <c r="B125" s="198"/>
      <c r="C125" s="199"/>
      <c r="D125" s="199"/>
      <c r="E125" s="199"/>
      <c r="F125" s="152" t="s">
        <v>114</v>
      </c>
      <c r="G125" s="193">
        <v>698223</v>
      </c>
      <c r="H125" s="193"/>
      <c r="I125" s="102">
        <v>698223</v>
      </c>
      <c r="J125" s="102">
        <v>698223</v>
      </c>
      <c r="K125" s="102">
        <v>382671</v>
      </c>
      <c r="L125" s="102">
        <v>315552</v>
      </c>
      <c r="M125" s="102">
        <v>0</v>
      </c>
      <c r="N125" s="102">
        <v>0</v>
      </c>
      <c r="O125" s="102">
        <v>0</v>
      </c>
      <c r="P125" s="102">
        <v>0</v>
      </c>
      <c r="Q125" s="102">
        <v>0</v>
      </c>
      <c r="R125" s="102">
        <v>0</v>
      </c>
      <c r="S125" s="102">
        <v>0</v>
      </c>
      <c r="T125" s="193">
        <v>0</v>
      </c>
      <c r="U125" s="193"/>
      <c r="V125" s="102">
        <v>0</v>
      </c>
      <c r="W125" s="193">
        <v>0</v>
      </c>
      <c r="X125" s="193"/>
      <c r="Y125" s="193"/>
    </row>
    <row r="126" spans="1:25" ht="13.5" thickBot="1">
      <c r="A126" s="198"/>
      <c r="B126" s="198"/>
      <c r="C126" s="199"/>
      <c r="D126" s="199"/>
      <c r="E126" s="199"/>
      <c r="F126" s="152" t="s">
        <v>115</v>
      </c>
      <c r="G126" s="193">
        <v>9641195</v>
      </c>
      <c r="H126" s="193"/>
      <c r="I126" s="102">
        <v>9455595</v>
      </c>
      <c r="J126" s="102">
        <v>9223072</v>
      </c>
      <c r="K126" s="102">
        <v>7432539</v>
      </c>
      <c r="L126" s="102">
        <v>1790533</v>
      </c>
      <c r="M126" s="102">
        <v>0</v>
      </c>
      <c r="N126" s="102">
        <v>232523</v>
      </c>
      <c r="O126" s="102">
        <v>0</v>
      </c>
      <c r="P126" s="102">
        <v>0</v>
      </c>
      <c r="Q126" s="102">
        <v>0</v>
      </c>
      <c r="R126" s="102">
        <v>185600</v>
      </c>
      <c r="S126" s="102">
        <v>185600</v>
      </c>
      <c r="T126" s="193">
        <v>0</v>
      </c>
      <c r="U126" s="193"/>
      <c r="V126" s="102">
        <v>0</v>
      </c>
      <c r="W126" s="193">
        <v>0</v>
      </c>
      <c r="X126" s="193"/>
      <c r="Y126" s="193"/>
    </row>
    <row r="127" spans="1:25" ht="12.75" customHeight="1" thickBot="1">
      <c r="A127" s="195"/>
      <c r="B127" s="195">
        <v>85403</v>
      </c>
      <c r="C127" s="196" t="s">
        <v>16</v>
      </c>
      <c r="D127" s="196"/>
      <c r="E127" s="196"/>
      <c r="F127" s="153" t="s">
        <v>112</v>
      </c>
      <c r="G127" s="197">
        <v>6968994</v>
      </c>
      <c r="H127" s="197"/>
      <c r="I127" s="103">
        <v>6768394</v>
      </c>
      <c r="J127" s="103">
        <v>6566110</v>
      </c>
      <c r="K127" s="103">
        <v>5366162</v>
      </c>
      <c r="L127" s="103">
        <v>1199948</v>
      </c>
      <c r="M127" s="103">
        <v>0</v>
      </c>
      <c r="N127" s="103">
        <v>202284</v>
      </c>
      <c r="O127" s="103">
        <v>0</v>
      </c>
      <c r="P127" s="103">
        <v>0</v>
      </c>
      <c r="Q127" s="103">
        <v>0</v>
      </c>
      <c r="R127" s="103">
        <v>200600</v>
      </c>
      <c r="S127" s="103">
        <v>200600</v>
      </c>
      <c r="T127" s="197">
        <v>0</v>
      </c>
      <c r="U127" s="197"/>
      <c r="V127" s="103">
        <v>0</v>
      </c>
      <c r="W127" s="193">
        <v>0</v>
      </c>
      <c r="X127" s="193"/>
      <c r="Y127" s="193"/>
    </row>
    <row r="128" spans="1:25" ht="13.5" thickBot="1">
      <c r="A128" s="195"/>
      <c r="B128" s="195"/>
      <c r="C128" s="196"/>
      <c r="D128" s="196"/>
      <c r="E128" s="196"/>
      <c r="F128" s="152" t="s">
        <v>113</v>
      </c>
      <c r="G128" s="193">
        <v>-38000</v>
      </c>
      <c r="H128" s="193"/>
      <c r="I128" s="102">
        <v>-23000</v>
      </c>
      <c r="J128" s="102">
        <v>0</v>
      </c>
      <c r="K128" s="102">
        <v>0</v>
      </c>
      <c r="L128" s="102">
        <v>0</v>
      </c>
      <c r="M128" s="102">
        <v>0</v>
      </c>
      <c r="N128" s="102">
        <v>-23000</v>
      </c>
      <c r="O128" s="102">
        <v>0</v>
      </c>
      <c r="P128" s="102">
        <v>0</v>
      </c>
      <c r="Q128" s="102">
        <v>0</v>
      </c>
      <c r="R128" s="102">
        <v>-15000</v>
      </c>
      <c r="S128" s="102">
        <v>-15000</v>
      </c>
      <c r="T128" s="193">
        <v>0</v>
      </c>
      <c r="U128" s="193"/>
      <c r="V128" s="102">
        <v>0</v>
      </c>
      <c r="W128" s="193">
        <v>0</v>
      </c>
      <c r="X128" s="193"/>
      <c r="Y128" s="193"/>
    </row>
    <row r="129" spans="1:25" ht="13.5" thickBot="1">
      <c r="A129" s="195"/>
      <c r="B129" s="195"/>
      <c r="C129" s="196"/>
      <c r="D129" s="196"/>
      <c r="E129" s="196"/>
      <c r="F129" s="152" t="s">
        <v>114</v>
      </c>
      <c r="G129" s="193">
        <v>571404</v>
      </c>
      <c r="H129" s="193"/>
      <c r="I129" s="102">
        <v>571404</v>
      </c>
      <c r="J129" s="102">
        <v>571404</v>
      </c>
      <c r="K129" s="102">
        <v>315852</v>
      </c>
      <c r="L129" s="102">
        <v>255552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102">
        <v>0</v>
      </c>
      <c r="T129" s="193">
        <v>0</v>
      </c>
      <c r="U129" s="193"/>
      <c r="V129" s="102">
        <v>0</v>
      </c>
      <c r="W129" s="193">
        <v>0</v>
      </c>
      <c r="X129" s="193"/>
      <c r="Y129" s="193"/>
    </row>
    <row r="130" spans="1:25" ht="13.5" thickBot="1">
      <c r="A130" s="195"/>
      <c r="B130" s="195"/>
      <c r="C130" s="196"/>
      <c r="D130" s="196"/>
      <c r="E130" s="196"/>
      <c r="F130" s="152" t="s">
        <v>115</v>
      </c>
      <c r="G130" s="193">
        <v>7502398</v>
      </c>
      <c r="H130" s="193"/>
      <c r="I130" s="102">
        <v>7316798</v>
      </c>
      <c r="J130" s="102">
        <v>7137514</v>
      </c>
      <c r="K130" s="102">
        <v>5682014</v>
      </c>
      <c r="L130" s="102">
        <v>1455500</v>
      </c>
      <c r="M130" s="102">
        <v>0</v>
      </c>
      <c r="N130" s="102">
        <v>179284</v>
      </c>
      <c r="O130" s="102">
        <v>0</v>
      </c>
      <c r="P130" s="102">
        <v>0</v>
      </c>
      <c r="Q130" s="102">
        <v>0</v>
      </c>
      <c r="R130" s="102">
        <v>185600</v>
      </c>
      <c r="S130" s="102">
        <v>185600</v>
      </c>
      <c r="T130" s="193">
        <v>0</v>
      </c>
      <c r="U130" s="193"/>
      <c r="V130" s="102">
        <v>0</v>
      </c>
      <c r="W130" s="193">
        <v>0</v>
      </c>
      <c r="X130" s="193"/>
      <c r="Y130" s="193"/>
    </row>
    <row r="131" spans="1:25" ht="13.5" customHeight="1" thickBot="1">
      <c r="A131" s="195"/>
      <c r="B131" s="195">
        <v>85410</v>
      </c>
      <c r="C131" s="196" t="s">
        <v>323</v>
      </c>
      <c r="D131" s="196"/>
      <c r="E131" s="196"/>
      <c r="F131" s="153" t="s">
        <v>112</v>
      </c>
      <c r="G131" s="197">
        <v>727217</v>
      </c>
      <c r="H131" s="197"/>
      <c r="I131" s="103">
        <v>727217</v>
      </c>
      <c r="J131" s="103">
        <v>727217</v>
      </c>
      <c r="K131" s="103">
        <v>633217</v>
      </c>
      <c r="L131" s="103">
        <v>94000</v>
      </c>
      <c r="M131" s="103">
        <v>0</v>
      </c>
      <c r="N131" s="103">
        <v>0</v>
      </c>
      <c r="O131" s="103">
        <v>0</v>
      </c>
      <c r="P131" s="103">
        <v>0</v>
      </c>
      <c r="Q131" s="103">
        <v>0</v>
      </c>
      <c r="R131" s="103">
        <v>0</v>
      </c>
      <c r="S131" s="103">
        <v>0</v>
      </c>
      <c r="T131" s="197">
        <v>0</v>
      </c>
      <c r="U131" s="197"/>
      <c r="V131" s="103">
        <v>0</v>
      </c>
      <c r="W131" s="193">
        <v>0</v>
      </c>
      <c r="X131" s="193"/>
      <c r="Y131" s="193"/>
    </row>
    <row r="132" spans="1:25" ht="13.5" thickBot="1">
      <c r="A132" s="195"/>
      <c r="B132" s="195"/>
      <c r="C132" s="196"/>
      <c r="D132" s="196"/>
      <c r="E132" s="196"/>
      <c r="F132" s="152" t="s">
        <v>113</v>
      </c>
      <c r="G132" s="193">
        <v>0</v>
      </c>
      <c r="H132" s="193"/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>
        <v>0</v>
      </c>
      <c r="S132" s="102">
        <v>0</v>
      </c>
      <c r="T132" s="193">
        <v>0</v>
      </c>
      <c r="U132" s="193"/>
      <c r="V132" s="102">
        <v>0</v>
      </c>
      <c r="W132" s="193">
        <v>0</v>
      </c>
      <c r="X132" s="193"/>
      <c r="Y132" s="193"/>
    </row>
    <row r="133" spans="1:25" ht="13.5" thickBot="1">
      <c r="A133" s="195"/>
      <c r="B133" s="195"/>
      <c r="C133" s="196"/>
      <c r="D133" s="196"/>
      <c r="E133" s="196"/>
      <c r="F133" s="152" t="s">
        <v>114</v>
      </c>
      <c r="G133" s="193">
        <v>66819</v>
      </c>
      <c r="H133" s="193"/>
      <c r="I133" s="102">
        <v>66819</v>
      </c>
      <c r="J133" s="102">
        <v>66819</v>
      </c>
      <c r="K133" s="102">
        <v>66819</v>
      </c>
      <c r="L133" s="102">
        <v>0</v>
      </c>
      <c r="M133" s="102">
        <v>0</v>
      </c>
      <c r="N133" s="102">
        <v>0</v>
      </c>
      <c r="O133" s="102">
        <v>0</v>
      </c>
      <c r="P133" s="102">
        <v>0</v>
      </c>
      <c r="Q133" s="102">
        <v>0</v>
      </c>
      <c r="R133" s="102">
        <v>0</v>
      </c>
      <c r="S133" s="102">
        <v>0</v>
      </c>
      <c r="T133" s="193">
        <v>0</v>
      </c>
      <c r="U133" s="193"/>
      <c r="V133" s="102">
        <v>0</v>
      </c>
      <c r="W133" s="193">
        <v>0</v>
      </c>
      <c r="X133" s="193"/>
      <c r="Y133" s="193"/>
    </row>
    <row r="134" spans="1:25" ht="13.5" thickBot="1">
      <c r="A134" s="195"/>
      <c r="B134" s="195"/>
      <c r="C134" s="196"/>
      <c r="D134" s="196"/>
      <c r="E134" s="196"/>
      <c r="F134" s="152" t="s">
        <v>115</v>
      </c>
      <c r="G134" s="193">
        <v>794036</v>
      </c>
      <c r="H134" s="193"/>
      <c r="I134" s="102">
        <v>794036</v>
      </c>
      <c r="J134" s="102">
        <v>794036</v>
      </c>
      <c r="K134" s="102">
        <v>700036</v>
      </c>
      <c r="L134" s="102">
        <v>94000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102">
        <v>0</v>
      </c>
      <c r="T134" s="193">
        <v>0</v>
      </c>
      <c r="U134" s="193"/>
      <c r="V134" s="102">
        <v>0</v>
      </c>
      <c r="W134" s="193">
        <v>0</v>
      </c>
      <c r="X134" s="193"/>
      <c r="Y134" s="193"/>
    </row>
    <row r="135" spans="1:25" ht="12.75" customHeight="1" thickBot="1">
      <c r="A135" s="195"/>
      <c r="B135" s="195">
        <v>85417</v>
      </c>
      <c r="C135" s="196" t="s">
        <v>526</v>
      </c>
      <c r="D135" s="196"/>
      <c r="E135" s="196"/>
      <c r="F135" s="153" t="s">
        <v>112</v>
      </c>
      <c r="G135" s="197">
        <v>17500</v>
      </c>
      <c r="H135" s="197"/>
      <c r="I135" s="103">
        <v>17500</v>
      </c>
      <c r="J135" s="103">
        <v>17500</v>
      </c>
      <c r="K135" s="103">
        <v>15500</v>
      </c>
      <c r="L135" s="103">
        <v>2000</v>
      </c>
      <c r="M135" s="103">
        <v>0</v>
      </c>
      <c r="N135" s="103">
        <v>0</v>
      </c>
      <c r="O135" s="103">
        <v>0</v>
      </c>
      <c r="P135" s="103">
        <v>0</v>
      </c>
      <c r="Q135" s="103">
        <v>0</v>
      </c>
      <c r="R135" s="103">
        <v>0</v>
      </c>
      <c r="S135" s="103">
        <v>0</v>
      </c>
      <c r="T135" s="197">
        <v>0</v>
      </c>
      <c r="U135" s="197"/>
      <c r="V135" s="103">
        <v>0</v>
      </c>
      <c r="W135" s="193">
        <v>0</v>
      </c>
      <c r="X135" s="193"/>
      <c r="Y135" s="193"/>
    </row>
    <row r="136" spans="1:25" ht="13.5" thickBot="1">
      <c r="A136" s="195"/>
      <c r="B136" s="195"/>
      <c r="C136" s="196"/>
      <c r="D136" s="196"/>
      <c r="E136" s="196"/>
      <c r="F136" s="152" t="s">
        <v>113</v>
      </c>
      <c r="G136" s="193">
        <v>-15500</v>
      </c>
      <c r="H136" s="193"/>
      <c r="I136" s="102">
        <v>-15500</v>
      </c>
      <c r="J136" s="102">
        <v>-15500</v>
      </c>
      <c r="K136" s="102">
        <v>-15500</v>
      </c>
      <c r="L136" s="102">
        <v>0</v>
      </c>
      <c r="M136" s="102">
        <v>0</v>
      </c>
      <c r="N136" s="102">
        <v>0</v>
      </c>
      <c r="O136" s="102">
        <v>0</v>
      </c>
      <c r="P136" s="102">
        <v>0</v>
      </c>
      <c r="Q136" s="102">
        <v>0</v>
      </c>
      <c r="R136" s="102">
        <v>0</v>
      </c>
      <c r="S136" s="102">
        <v>0</v>
      </c>
      <c r="T136" s="193">
        <v>0</v>
      </c>
      <c r="U136" s="193"/>
      <c r="V136" s="102">
        <v>0</v>
      </c>
      <c r="W136" s="193">
        <v>0</v>
      </c>
      <c r="X136" s="193"/>
      <c r="Y136" s="193"/>
    </row>
    <row r="137" spans="1:25" ht="13.5" thickBot="1">
      <c r="A137" s="195"/>
      <c r="B137" s="195"/>
      <c r="C137" s="196"/>
      <c r="D137" s="196"/>
      <c r="E137" s="196"/>
      <c r="F137" s="152" t="s">
        <v>114</v>
      </c>
      <c r="G137" s="193">
        <v>0</v>
      </c>
      <c r="H137" s="193"/>
      <c r="I137" s="102">
        <v>0</v>
      </c>
      <c r="J137" s="102">
        <v>0</v>
      </c>
      <c r="K137" s="102">
        <v>0</v>
      </c>
      <c r="L137" s="102">
        <v>0</v>
      </c>
      <c r="M137" s="102">
        <v>0</v>
      </c>
      <c r="N137" s="102">
        <v>0</v>
      </c>
      <c r="O137" s="102">
        <v>0</v>
      </c>
      <c r="P137" s="102">
        <v>0</v>
      </c>
      <c r="Q137" s="102">
        <v>0</v>
      </c>
      <c r="R137" s="102">
        <v>0</v>
      </c>
      <c r="S137" s="102">
        <v>0</v>
      </c>
      <c r="T137" s="193">
        <v>0</v>
      </c>
      <c r="U137" s="193"/>
      <c r="V137" s="102">
        <v>0</v>
      </c>
      <c r="W137" s="193">
        <v>0</v>
      </c>
      <c r="X137" s="193"/>
      <c r="Y137" s="193"/>
    </row>
    <row r="138" spans="1:25" ht="13.5" thickBot="1">
      <c r="A138" s="195"/>
      <c r="B138" s="195"/>
      <c r="C138" s="196"/>
      <c r="D138" s="196"/>
      <c r="E138" s="196"/>
      <c r="F138" s="152" t="s">
        <v>115</v>
      </c>
      <c r="G138" s="193">
        <v>2000</v>
      </c>
      <c r="H138" s="193"/>
      <c r="I138" s="102">
        <v>2000</v>
      </c>
      <c r="J138" s="102">
        <v>2000</v>
      </c>
      <c r="K138" s="102">
        <v>0</v>
      </c>
      <c r="L138" s="102">
        <v>2000</v>
      </c>
      <c r="M138" s="102">
        <v>0</v>
      </c>
      <c r="N138" s="102">
        <v>0</v>
      </c>
      <c r="O138" s="102">
        <v>0</v>
      </c>
      <c r="P138" s="102">
        <v>0</v>
      </c>
      <c r="Q138" s="102">
        <v>0</v>
      </c>
      <c r="R138" s="102">
        <v>0</v>
      </c>
      <c r="S138" s="102">
        <v>0</v>
      </c>
      <c r="T138" s="193">
        <v>0</v>
      </c>
      <c r="U138" s="193"/>
      <c r="V138" s="102">
        <v>0</v>
      </c>
      <c r="W138" s="193">
        <v>0</v>
      </c>
      <c r="X138" s="193"/>
      <c r="Y138" s="193"/>
    </row>
    <row r="139" spans="1:25" ht="13.5" thickBot="1">
      <c r="A139" s="195"/>
      <c r="B139" s="195">
        <v>85446</v>
      </c>
      <c r="C139" s="196" t="s">
        <v>343</v>
      </c>
      <c r="D139" s="196"/>
      <c r="E139" s="196"/>
      <c r="F139" s="153" t="s">
        <v>112</v>
      </c>
      <c r="G139" s="197">
        <v>36477</v>
      </c>
      <c r="H139" s="197"/>
      <c r="I139" s="103">
        <v>36477</v>
      </c>
      <c r="J139" s="103">
        <v>36477</v>
      </c>
      <c r="K139" s="103">
        <v>0</v>
      </c>
      <c r="L139" s="103">
        <v>36477</v>
      </c>
      <c r="M139" s="103">
        <v>0</v>
      </c>
      <c r="N139" s="103">
        <v>0</v>
      </c>
      <c r="O139" s="103">
        <v>0</v>
      </c>
      <c r="P139" s="103">
        <v>0</v>
      </c>
      <c r="Q139" s="103">
        <v>0</v>
      </c>
      <c r="R139" s="103">
        <v>0</v>
      </c>
      <c r="S139" s="103">
        <v>0</v>
      </c>
      <c r="T139" s="197">
        <v>0</v>
      </c>
      <c r="U139" s="197"/>
      <c r="V139" s="103">
        <v>0</v>
      </c>
      <c r="W139" s="193">
        <v>0</v>
      </c>
      <c r="X139" s="193"/>
      <c r="Y139" s="193"/>
    </row>
    <row r="140" spans="1:25" ht="13.5" thickBot="1">
      <c r="A140" s="195"/>
      <c r="B140" s="195"/>
      <c r="C140" s="196"/>
      <c r="D140" s="196"/>
      <c r="E140" s="196"/>
      <c r="F140" s="152" t="s">
        <v>113</v>
      </c>
      <c r="G140" s="193">
        <v>-6752</v>
      </c>
      <c r="H140" s="193"/>
      <c r="I140" s="102">
        <v>-6752</v>
      </c>
      <c r="J140" s="102">
        <v>-6752</v>
      </c>
      <c r="K140" s="102">
        <v>0</v>
      </c>
      <c r="L140" s="102">
        <v>-6752</v>
      </c>
      <c r="M140" s="102">
        <v>0</v>
      </c>
      <c r="N140" s="102">
        <v>0</v>
      </c>
      <c r="O140" s="102">
        <v>0</v>
      </c>
      <c r="P140" s="102">
        <v>0</v>
      </c>
      <c r="Q140" s="102">
        <v>0</v>
      </c>
      <c r="R140" s="102">
        <v>0</v>
      </c>
      <c r="S140" s="102">
        <v>0</v>
      </c>
      <c r="T140" s="193">
        <v>0</v>
      </c>
      <c r="U140" s="193"/>
      <c r="V140" s="102">
        <v>0</v>
      </c>
      <c r="W140" s="193">
        <v>0</v>
      </c>
      <c r="X140" s="193"/>
      <c r="Y140" s="193"/>
    </row>
    <row r="141" spans="1:25" ht="13.5" thickBot="1">
      <c r="A141" s="195"/>
      <c r="B141" s="195"/>
      <c r="C141" s="196"/>
      <c r="D141" s="196"/>
      <c r="E141" s="196"/>
      <c r="F141" s="152" t="s">
        <v>114</v>
      </c>
      <c r="G141" s="193">
        <v>0</v>
      </c>
      <c r="H141" s="193"/>
      <c r="I141" s="102">
        <v>0</v>
      </c>
      <c r="J141" s="102">
        <v>0</v>
      </c>
      <c r="K141" s="102">
        <v>0</v>
      </c>
      <c r="L141" s="102">
        <v>0</v>
      </c>
      <c r="M141" s="102">
        <v>0</v>
      </c>
      <c r="N141" s="102">
        <v>0</v>
      </c>
      <c r="O141" s="102">
        <v>0</v>
      </c>
      <c r="P141" s="102">
        <v>0</v>
      </c>
      <c r="Q141" s="102">
        <v>0</v>
      </c>
      <c r="R141" s="102">
        <v>0</v>
      </c>
      <c r="S141" s="102">
        <v>0</v>
      </c>
      <c r="T141" s="193">
        <v>0</v>
      </c>
      <c r="U141" s="193"/>
      <c r="V141" s="102">
        <v>0</v>
      </c>
      <c r="W141" s="193">
        <v>0</v>
      </c>
      <c r="X141" s="193"/>
      <c r="Y141" s="193"/>
    </row>
    <row r="142" spans="1:25" ht="13.5" thickBot="1">
      <c r="A142" s="195"/>
      <c r="B142" s="195"/>
      <c r="C142" s="196"/>
      <c r="D142" s="196"/>
      <c r="E142" s="196"/>
      <c r="F142" s="152" t="s">
        <v>115</v>
      </c>
      <c r="G142" s="193">
        <v>29725</v>
      </c>
      <c r="H142" s="193"/>
      <c r="I142" s="102">
        <v>29725</v>
      </c>
      <c r="J142" s="102">
        <v>29725</v>
      </c>
      <c r="K142" s="102">
        <v>0</v>
      </c>
      <c r="L142" s="102">
        <v>29725</v>
      </c>
      <c r="M142" s="102">
        <v>0</v>
      </c>
      <c r="N142" s="102">
        <v>0</v>
      </c>
      <c r="O142" s="102">
        <v>0</v>
      </c>
      <c r="P142" s="102">
        <v>0</v>
      </c>
      <c r="Q142" s="102">
        <v>0</v>
      </c>
      <c r="R142" s="102">
        <v>0</v>
      </c>
      <c r="S142" s="102">
        <v>0</v>
      </c>
      <c r="T142" s="193">
        <v>0</v>
      </c>
      <c r="U142" s="193"/>
      <c r="V142" s="102">
        <v>0</v>
      </c>
      <c r="W142" s="193">
        <v>0</v>
      </c>
      <c r="X142" s="193"/>
      <c r="Y142" s="193"/>
    </row>
    <row r="143" spans="1:25" ht="13.5" thickBot="1">
      <c r="A143" s="195"/>
      <c r="B143" s="195">
        <v>85495</v>
      </c>
      <c r="C143" s="196" t="s">
        <v>14</v>
      </c>
      <c r="D143" s="196"/>
      <c r="E143" s="196"/>
      <c r="F143" s="153" t="s">
        <v>112</v>
      </c>
      <c r="G143" s="197">
        <v>0</v>
      </c>
      <c r="H143" s="197"/>
      <c r="I143" s="103">
        <v>0</v>
      </c>
      <c r="J143" s="103">
        <v>0</v>
      </c>
      <c r="K143" s="103">
        <v>0</v>
      </c>
      <c r="L143" s="103">
        <v>0</v>
      </c>
      <c r="M143" s="103">
        <v>0</v>
      </c>
      <c r="N143" s="103">
        <v>0</v>
      </c>
      <c r="O143" s="103">
        <v>0</v>
      </c>
      <c r="P143" s="103">
        <v>0</v>
      </c>
      <c r="Q143" s="103">
        <v>0</v>
      </c>
      <c r="R143" s="103">
        <v>0</v>
      </c>
      <c r="S143" s="103">
        <v>0</v>
      </c>
      <c r="T143" s="197">
        <v>0</v>
      </c>
      <c r="U143" s="197"/>
      <c r="V143" s="103">
        <v>0</v>
      </c>
      <c r="W143" s="193">
        <v>0</v>
      </c>
      <c r="X143" s="193"/>
      <c r="Y143" s="193"/>
    </row>
    <row r="144" spans="1:25" ht="13.5" thickBot="1">
      <c r="A144" s="195"/>
      <c r="B144" s="195"/>
      <c r="C144" s="196"/>
      <c r="D144" s="196"/>
      <c r="E144" s="196"/>
      <c r="F144" s="152" t="s">
        <v>113</v>
      </c>
      <c r="G144" s="193">
        <v>0</v>
      </c>
      <c r="H144" s="193"/>
      <c r="I144" s="102">
        <v>0</v>
      </c>
      <c r="J144" s="102">
        <v>0</v>
      </c>
      <c r="K144" s="102">
        <v>0</v>
      </c>
      <c r="L144" s="102">
        <v>0</v>
      </c>
      <c r="M144" s="102">
        <v>0</v>
      </c>
      <c r="N144" s="102">
        <v>0</v>
      </c>
      <c r="O144" s="102">
        <v>0</v>
      </c>
      <c r="P144" s="102">
        <v>0</v>
      </c>
      <c r="Q144" s="102">
        <v>0</v>
      </c>
      <c r="R144" s="102">
        <v>0</v>
      </c>
      <c r="S144" s="102">
        <v>0</v>
      </c>
      <c r="T144" s="193">
        <v>0</v>
      </c>
      <c r="U144" s="193"/>
      <c r="V144" s="102">
        <v>0</v>
      </c>
      <c r="W144" s="193">
        <v>0</v>
      </c>
      <c r="X144" s="193"/>
      <c r="Y144" s="193"/>
    </row>
    <row r="145" spans="1:25" ht="13.5" thickBot="1">
      <c r="A145" s="195"/>
      <c r="B145" s="195"/>
      <c r="C145" s="196"/>
      <c r="D145" s="196"/>
      <c r="E145" s="196"/>
      <c r="F145" s="152" t="s">
        <v>114</v>
      </c>
      <c r="G145" s="193">
        <v>60000</v>
      </c>
      <c r="H145" s="193"/>
      <c r="I145" s="102">
        <v>60000</v>
      </c>
      <c r="J145" s="102">
        <v>60000</v>
      </c>
      <c r="K145" s="102">
        <v>0</v>
      </c>
      <c r="L145" s="102">
        <v>60000</v>
      </c>
      <c r="M145" s="102">
        <v>0</v>
      </c>
      <c r="N145" s="102">
        <v>0</v>
      </c>
      <c r="O145" s="102">
        <v>0</v>
      </c>
      <c r="P145" s="102">
        <v>0</v>
      </c>
      <c r="Q145" s="102">
        <v>0</v>
      </c>
      <c r="R145" s="102">
        <v>0</v>
      </c>
      <c r="S145" s="102">
        <v>0</v>
      </c>
      <c r="T145" s="193">
        <v>0</v>
      </c>
      <c r="U145" s="193"/>
      <c r="V145" s="102">
        <v>0</v>
      </c>
      <c r="W145" s="193">
        <v>0</v>
      </c>
      <c r="X145" s="193"/>
      <c r="Y145" s="193"/>
    </row>
    <row r="146" spans="1:25" ht="12.75">
      <c r="A146" s="195"/>
      <c r="B146" s="195"/>
      <c r="C146" s="196"/>
      <c r="D146" s="196"/>
      <c r="E146" s="196"/>
      <c r="F146" s="152" t="s">
        <v>115</v>
      </c>
      <c r="G146" s="193">
        <v>60000</v>
      </c>
      <c r="H146" s="193"/>
      <c r="I146" s="102">
        <v>60000</v>
      </c>
      <c r="J146" s="102">
        <v>60000</v>
      </c>
      <c r="K146" s="102">
        <v>0</v>
      </c>
      <c r="L146" s="102">
        <v>60000</v>
      </c>
      <c r="M146" s="102">
        <v>0</v>
      </c>
      <c r="N146" s="102">
        <v>0</v>
      </c>
      <c r="O146" s="102">
        <v>0</v>
      </c>
      <c r="P146" s="102">
        <v>0</v>
      </c>
      <c r="Q146" s="102">
        <v>0</v>
      </c>
      <c r="R146" s="102">
        <v>0</v>
      </c>
      <c r="S146" s="102">
        <v>0</v>
      </c>
      <c r="T146" s="193">
        <v>0</v>
      </c>
      <c r="U146" s="193"/>
      <c r="V146" s="102">
        <v>0</v>
      </c>
      <c r="W146" s="193">
        <v>0</v>
      </c>
      <c r="X146" s="193"/>
      <c r="Y146" s="193"/>
    </row>
    <row r="147" spans="1:25" ht="12.75">
      <c r="A147" s="198">
        <v>855</v>
      </c>
      <c r="B147" s="198"/>
      <c r="C147" s="199" t="s">
        <v>326</v>
      </c>
      <c r="D147" s="199"/>
      <c r="E147" s="199"/>
      <c r="F147" s="152" t="s">
        <v>112</v>
      </c>
      <c r="G147" s="193">
        <v>6949911</v>
      </c>
      <c r="H147" s="193"/>
      <c r="I147" s="102">
        <v>6899911</v>
      </c>
      <c r="J147" s="102">
        <v>5176146</v>
      </c>
      <c r="K147" s="102">
        <v>3680928</v>
      </c>
      <c r="L147" s="102">
        <v>1495218</v>
      </c>
      <c r="M147" s="102">
        <v>253200</v>
      </c>
      <c r="N147" s="102">
        <v>1470565</v>
      </c>
      <c r="O147" s="102">
        <v>0</v>
      </c>
      <c r="P147" s="102">
        <v>0</v>
      </c>
      <c r="Q147" s="102">
        <v>0</v>
      </c>
      <c r="R147" s="102">
        <v>50000</v>
      </c>
      <c r="S147" s="102">
        <v>50000</v>
      </c>
      <c r="T147" s="193">
        <v>0</v>
      </c>
      <c r="U147" s="193"/>
      <c r="V147" s="102">
        <v>0</v>
      </c>
      <c r="W147" s="193">
        <v>0</v>
      </c>
      <c r="X147" s="193"/>
      <c r="Y147" s="193"/>
    </row>
    <row r="148" spans="1:25" ht="12.75">
      <c r="A148" s="198"/>
      <c r="B148" s="198"/>
      <c r="C148" s="199"/>
      <c r="D148" s="199"/>
      <c r="E148" s="199"/>
      <c r="F148" s="152" t="s">
        <v>113</v>
      </c>
      <c r="G148" s="193">
        <v>-18397</v>
      </c>
      <c r="H148" s="193"/>
      <c r="I148" s="102">
        <v>-18397</v>
      </c>
      <c r="J148" s="102">
        <v>-17297</v>
      </c>
      <c r="K148" s="102">
        <v>-17297</v>
      </c>
      <c r="L148" s="102">
        <v>0</v>
      </c>
      <c r="M148" s="102">
        <v>0</v>
      </c>
      <c r="N148" s="102">
        <v>-1100</v>
      </c>
      <c r="O148" s="102">
        <v>0</v>
      </c>
      <c r="P148" s="102">
        <v>0</v>
      </c>
      <c r="Q148" s="102">
        <v>0</v>
      </c>
      <c r="R148" s="102">
        <v>0</v>
      </c>
      <c r="S148" s="102">
        <v>0</v>
      </c>
      <c r="T148" s="193">
        <v>0</v>
      </c>
      <c r="U148" s="193"/>
      <c r="V148" s="102">
        <v>0</v>
      </c>
      <c r="W148" s="193">
        <v>0</v>
      </c>
      <c r="X148" s="193"/>
      <c r="Y148" s="193"/>
    </row>
    <row r="149" spans="1:25" ht="12.75">
      <c r="A149" s="198"/>
      <c r="B149" s="198"/>
      <c r="C149" s="199"/>
      <c r="D149" s="199"/>
      <c r="E149" s="199"/>
      <c r="F149" s="152" t="s">
        <v>114</v>
      </c>
      <c r="G149" s="193">
        <v>74190</v>
      </c>
      <c r="H149" s="193"/>
      <c r="I149" s="102">
        <v>74190</v>
      </c>
      <c r="J149" s="102">
        <v>74190</v>
      </c>
      <c r="K149" s="102">
        <v>32658</v>
      </c>
      <c r="L149" s="102">
        <v>41532</v>
      </c>
      <c r="M149" s="102">
        <v>0</v>
      </c>
      <c r="N149" s="102">
        <v>0</v>
      </c>
      <c r="O149" s="102">
        <v>0</v>
      </c>
      <c r="P149" s="102">
        <v>0</v>
      </c>
      <c r="Q149" s="102">
        <v>0</v>
      </c>
      <c r="R149" s="102">
        <v>0</v>
      </c>
      <c r="S149" s="102">
        <v>0</v>
      </c>
      <c r="T149" s="193">
        <v>0</v>
      </c>
      <c r="U149" s="193"/>
      <c r="V149" s="102">
        <v>0</v>
      </c>
      <c r="W149" s="193">
        <v>0</v>
      </c>
      <c r="X149" s="193"/>
      <c r="Y149" s="193"/>
    </row>
    <row r="150" spans="1:25" ht="13.5" thickBot="1">
      <c r="A150" s="198"/>
      <c r="B150" s="198"/>
      <c r="C150" s="199"/>
      <c r="D150" s="199"/>
      <c r="E150" s="199"/>
      <c r="F150" s="152" t="s">
        <v>115</v>
      </c>
      <c r="G150" s="193">
        <v>7005704</v>
      </c>
      <c r="H150" s="193"/>
      <c r="I150" s="102">
        <v>6955704</v>
      </c>
      <c r="J150" s="102">
        <v>5233039</v>
      </c>
      <c r="K150" s="102">
        <v>3696289</v>
      </c>
      <c r="L150" s="102">
        <v>1536750</v>
      </c>
      <c r="M150" s="102">
        <v>253200</v>
      </c>
      <c r="N150" s="102">
        <v>1469465</v>
      </c>
      <c r="O150" s="102">
        <v>0</v>
      </c>
      <c r="P150" s="102">
        <v>0</v>
      </c>
      <c r="Q150" s="102">
        <v>0</v>
      </c>
      <c r="R150" s="102">
        <v>50000</v>
      </c>
      <c r="S150" s="102">
        <v>50000</v>
      </c>
      <c r="T150" s="193">
        <v>0</v>
      </c>
      <c r="U150" s="193"/>
      <c r="V150" s="102">
        <v>0</v>
      </c>
      <c r="W150" s="193">
        <v>0</v>
      </c>
      <c r="X150" s="193"/>
      <c r="Y150" s="193"/>
    </row>
    <row r="151" spans="1:25" ht="13.5" thickBot="1">
      <c r="A151" s="195"/>
      <c r="B151" s="195">
        <v>85504</v>
      </c>
      <c r="C151" s="196" t="s">
        <v>527</v>
      </c>
      <c r="D151" s="196"/>
      <c r="E151" s="196"/>
      <c r="F151" s="153" t="s">
        <v>112</v>
      </c>
      <c r="G151" s="197">
        <v>40300</v>
      </c>
      <c r="H151" s="197"/>
      <c r="I151" s="103">
        <v>40300</v>
      </c>
      <c r="J151" s="103">
        <v>1300</v>
      </c>
      <c r="K151" s="103">
        <v>1300</v>
      </c>
      <c r="L151" s="103">
        <v>0</v>
      </c>
      <c r="M151" s="103">
        <v>0</v>
      </c>
      <c r="N151" s="103">
        <v>39000</v>
      </c>
      <c r="O151" s="103">
        <v>0</v>
      </c>
      <c r="P151" s="103">
        <v>0</v>
      </c>
      <c r="Q151" s="103">
        <v>0</v>
      </c>
      <c r="R151" s="103">
        <v>0</v>
      </c>
      <c r="S151" s="103">
        <v>0</v>
      </c>
      <c r="T151" s="197">
        <v>0</v>
      </c>
      <c r="U151" s="197"/>
      <c r="V151" s="103">
        <v>0</v>
      </c>
      <c r="W151" s="193">
        <v>0</v>
      </c>
      <c r="X151" s="193"/>
      <c r="Y151" s="193"/>
    </row>
    <row r="152" spans="1:25" ht="13.5" thickBot="1">
      <c r="A152" s="195"/>
      <c r="B152" s="195"/>
      <c r="C152" s="196"/>
      <c r="D152" s="196"/>
      <c r="E152" s="196"/>
      <c r="F152" s="152" t="s">
        <v>113</v>
      </c>
      <c r="G152" s="193">
        <v>-1300</v>
      </c>
      <c r="H152" s="193"/>
      <c r="I152" s="102">
        <v>-1300</v>
      </c>
      <c r="J152" s="102">
        <v>-1300</v>
      </c>
      <c r="K152" s="102">
        <v>-1300</v>
      </c>
      <c r="L152" s="102">
        <v>0</v>
      </c>
      <c r="M152" s="102">
        <v>0</v>
      </c>
      <c r="N152" s="102">
        <v>0</v>
      </c>
      <c r="O152" s="102">
        <v>0</v>
      </c>
      <c r="P152" s="102">
        <v>0</v>
      </c>
      <c r="Q152" s="102">
        <v>0</v>
      </c>
      <c r="R152" s="102">
        <v>0</v>
      </c>
      <c r="S152" s="102">
        <v>0</v>
      </c>
      <c r="T152" s="193">
        <v>0</v>
      </c>
      <c r="U152" s="193"/>
      <c r="V152" s="102">
        <v>0</v>
      </c>
      <c r="W152" s="193">
        <v>0</v>
      </c>
      <c r="X152" s="193"/>
      <c r="Y152" s="193"/>
    </row>
    <row r="153" spans="1:25" ht="13.5" thickBot="1">
      <c r="A153" s="195"/>
      <c r="B153" s="195"/>
      <c r="C153" s="196"/>
      <c r="D153" s="196"/>
      <c r="E153" s="196"/>
      <c r="F153" s="152" t="s">
        <v>114</v>
      </c>
      <c r="G153" s="193">
        <v>1300</v>
      </c>
      <c r="H153" s="193"/>
      <c r="I153" s="102">
        <v>1300</v>
      </c>
      <c r="J153" s="102">
        <v>1300</v>
      </c>
      <c r="K153" s="102">
        <v>1300</v>
      </c>
      <c r="L153" s="102">
        <v>0</v>
      </c>
      <c r="M153" s="102">
        <v>0</v>
      </c>
      <c r="N153" s="102">
        <v>0</v>
      </c>
      <c r="O153" s="102">
        <v>0</v>
      </c>
      <c r="P153" s="102">
        <v>0</v>
      </c>
      <c r="Q153" s="102">
        <v>0</v>
      </c>
      <c r="R153" s="102">
        <v>0</v>
      </c>
      <c r="S153" s="102">
        <v>0</v>
      </c>
      <c r="T153" s="193">
        <v>0</v>
      </c>
      <c r="U153" s="193"/>
      <c r="V153" s="102">
        <v>0</v>
      </c>
      <c r="W153" s="193">
        <v>0</v>
      </c>
      <c r="X153" s="193"/>
      <c r="Y153" s="193"/>
    </row>
    <row r="154" spans="1:25" ht="13.5" thickBot="1">
      <c r="A154" s="195"/>
      <c r="B154" s="195"/>
      <c r="C154" s="196"/>
      <c r="D154" s="196"/>
      <c r="E154" s="196"/>
      <c r="F154" s="152" t="s">
        <v>115</v>
      </c>
      <c r="G154" s="193">
        <v>40300</v>
      </c>
      <c r="H154" s="193"/>
      <c r="I154" s="102">
        <v>40300</v>
      </c>
      <c r="J154" s="102">
        <v>1300</v>
      </c>
      <c r="K154" s="102">
        <v>1300</v>
      </c>
      <c r="L154" s="102">
        <v>0</v>
      </c>
      <c r="M154" s="102">
        <v>0</v>
      </c>
      <c r="N154" s="102">
        <v>39000</v>
      </c>
      <c r="O154" s="102">
        <v>0</v>
      </c>
      <c r="P154" s="102">
        <v>0</v>
      </c>
      <c r="Q154" s="102">
        <v>0</v>
      </c>
      <c r="R154" s="102">
        <v>0</v>
      </c>
      <c r="S154" s="102">
        <v>0</v>
      </c>
      <c r="T154" s="193">
        <v>0</v>
      </c>
      <c r="U154" s="193"/>
      <c r="V154" s="102">
        <v>0</v>
      </c>
      <c r="W154" s="193">
        <v>0</v>
      </c>
      <c r="X154" s="193"/>
      <c r="Y154" s="193"/>
    </row>
    <row r="155" spans="1:25" ht="13.5" thickBot="1">
      <c r="A155" s="195"/>
      <c r="B155" s="195">
        <v>85510</v>
      </c>
      <c r="C155" s="196" t="s">
        <v>329</v>
      </c>
      <c r="D155" s="196"/>
      <c r="E155" s="196"/>
      <c r="F155" s="153" t="s">
        <v>112</v>
      </c>
      <c r="G155" s="197">
        <v>5393941</v>
      </c>
      <c r="H155" s="197"/>
      <c r="I155" s="103">
        <v>5343941</v>
      </c>
      <c r="J155" s="103">
        <v>5136821</v>
      </c>
      <c r="K155" s="103">
        <v>3643315</v>
      </c>
      <c r="L155" s="103">
        <v>1493506</v>
      </c>
      <c r="M155" s="103">
        <v>93200</v>
      </c>
      <c r="N155" s="103">
        <v>113920</v>
      </c>
      <c r="O155" s="103">
        <v>0</v>
      </c>
      <c r="P155" s="103">
        <v>0</v>
      </c>
      <c r="Q155" s="103">
        <v>0</v>
      </c>
      <c r="R155" s="103">
        <v>50000</v>
      </c>
      <c r="S155" s="103">
        <v>50000</v>
      </c>
      <c r="T155" s="197">
        <v>0</v>
      </c>
      <c r="U155" s="197"/>
      <c r="V155" s="103">
        <v>0</v>
      </c>
      <c r="W155" s="193">
        <v>0</v>
      </c>
      <c r="X155" s="193"/>
      <c r="Y155" s="193"/>
    </row>
    <row r="156" spans="1:25" ht="13.5" thickBot="1">
      <c r="A156" s="195"/>
      <c r="B156" s="195"/>
      <c r="C156" s="196"/>
      <c r="D156" s="196"/>
      <c r="E156" s="196"/>
      <c r="F156" s="152" t="s">
        <v>113</v>
      </c>
      <c r="G156" s="193">
        <v>-17097</v>
      </c>
      <c r="H156" s="193"/>
      <c r="I156" s="102">
        <v>-17097</v>
      </c>
      <c r="J156" s="102">
        <v>-15997</v>
      </c>
      <c r="K156" s="102">
        <v>-15997</v>
      </c>
      <c r="L156" s="102">
        <v>0</v>
      </c>
      <c r="M156" s="102">
        <v>0</v>
      </c>
      <c r="N156" s="102">
        <v>-1100</v>
      </c>
      <c r="O156" s="102">
        <v>0</v>
      </c>
      <c r="P156" s="102">
        <v>0</v>
      </c>
      <c r="Q156" s="102">
        <v>0</v>
      </c>
      <c r="R156" s="102">
        <v>0</v>
      </c>
      <c r="S156" s="102">
        <v>0</v>
      </c>
      <c r="T156" s="193">
        <v>0</v>
      </c>
      <c r="U156" s="193"/>
      <c r="V156" s="102">
        <v>0</v>
      </c>
      <c r="W156" s="193">
        <v>0</v>
      </c>
      <c r="X156" s="193"/>
      <c r="Y156" s="193"/>
    </row>
    <row r="157" spans="1:25" ht="13.5" thickBot="1">
      <c r="A157" s="195"/>
      <c r="B157" s="195"/>
      <c r="C157" s="196"/>
      <c r="D157" s="196"/>
      <c r="E157" s="196"/>
      <c r="F157" s="152" t="s">
        <v>114</v>
      </c>
      <c r="G157" s="193">
        <v>72890</v>
      </c>
      <c r="H157" s="193"/>
      <c r="I157" s="102">
        <v>72890</v>
      </c>
      <c r="J157" s="102">
        <v>72890</v>
      </c>
      <c r="K157" s="102">
        <v>31358</v>
      </c>
      <c r="L157" s="102">
        <v>41532</v>
      </c>
      <c r="M157" s="102">
        <v>0</v>
      </c>
      <c r="N157" s="102">
        <v>0</v>
      </c>
      <c r="O157" s="102">
        <v>0</v>
      </c>
      <c r="P157" s="102">
        <v>0</v>
      </c>
      <c r="Q157" s="102">
        <v>0</v>
      </c>
      <c r="R157" s="102">
        <v>0</v>
      </c>
      <c r="S157" s="102">
        <v>0</v>
      </c>
      <c r="T157" s="193">
        <v>0</v>
      </c>
      <c r="U157" s="193"/>
      <c r="V157" s="102">
        <v>0</v>
      </c>
      <c r="W157" s="193">
        <v>0</v>
      </c>
      <c r="X157" s="193"/>
      <c r="Y157" s="193"/>
    </row>
    <row r="158" spans="1:25" ht="12.75">
      <c r="A158" s="195"/>
      <c r="B158" s="195"/>
      <c r="C158" s="196"/>
      <c r="D158" s="196"/>
      <c r="E158" s="196"/>
      <c r="F158" s="152" t="s">
        <v>115</v>
      </c>
      <c r="G158" s="193">
        <v>5449734</v>
      </c>
      <c r="H158" s="193"/>
      <c r="I158" s="102">
        <v>5399734</v>
      </c>
      <c r="J158" s="102">
        <v>5193714</v>
      </c>
      <c r="K158" s="102">
        <v>3658676</v>
      </c>
      <c r="L158" s="102">
        <v>1535038</v>
      </c>
      <c r="M158" s="102">
        <v>93200</v>
      </c>
      <c r="N158" s="102">
        <v>112820</v>
      </c>
      <c r="O158" s="102">
        <v>0</v>
      </c>
      <c r="P158" s="102">
        <v>0</v>
      </c>
      <c r="Q158" s="102">
        <v>0</v>
      </c>
      <c r="R158" s="102">
        <v>50000</v>
      </c>
      <c r="S158" s="102">
        <v>50000</v>
      </c>
      <c r="T158" s="193">
        <v>0</v>
      </c>
      <c r="U158" s="193"/>
      <c r="V158" s="102">
        <v>0</v>
      </c>
      <c r="W158" s="193">
        <v>0</v>
      </c>
      <c r="X158" s="193"/>
      <c r="Y158" s="193"/>
    </row>
    <row r="159" spans="1:25" ht="19.5" customHeight="1">
      <c r="A159" s="194" t="s">
        <v>20</v>
      </c>
      <c r="B159" s="194"/>
      <c r="C159" s="194"/>
      <c r="D159" s="194"/>
      <c r="E159" s="194"/>
      <c r="F159" s="152" t="s">
        <v>112</v>
      </c>
      <c r="G159" s="192">
        <v>125197560.05</v>
      </c>
      <c r="H159" s="192"/>
      <c r="I159" s="104">
        <v>82896042.65</v>
      </c>
      <c r="J159" s="104">
        <v>77056982.77</v>
      </c>
      <c r="K159" s="104">
        <v>49819439.8</v>
      </c>
      <c r="L159" s="104">
        <v>27237542.97</v>
      </c>
      <c r="M159" s="104">
        <v>1662385.88</v>
      </c>
      <c r="N159" s="104">
        <v>2874574</v>
      </c>
      <c r="O159" s="104">
        <v>1017749</v>
      </c>
      <c r="P159" s="104">
        <v>219000</v>
      </c>
      <c r="Q159" s="104">
        <v>65351</v>
      </c>
      <c r="R159" s="104">
        <v>42301517.4</v>
      </c>
      <c r="S159" s="104">
        <v>42301517.4</v>
      </c>
      <c r="T159" s="192">
        <v>30871246</v>
      </c>
      <c r="U159" s="192"/>
      <c r="V159" s="104">
        <v>0</v>
      </c>
      <c r="W159" s="193">
        <v>0</v>
      </c>
      <c r="X159" s="193"/>
      <c r="Y159" s="193"/>
    </row>
    <row r="160" spans="1:25" ht="18.75" customHeight="1">
      <c r="A160" s="194"/>
      <c r="B160" s="194"/>
      <c r="C160" s="194"/>
      <c r="D160" s="194"/>
      <c r="E160" s="194"/>
      <c r="F160" s="152" t="s">
        <v>113</v>
      </c>
      <c r="G160" s="192">
        <v>-2323146</v>
      </c>
      <c r="H160" s="192"/>
      <c r="I160" s="104">
        <v>-1911434</v>
      </c>
      <c r="J160" s="104">
        <v>-1819634</v>
      </c>
      <c r="K160" s="104">
        <v>-191123</v>
      </c>
      <c r="L160" s="104">
        <v>-1628511</v>
      </c>
      <c r="M160" s="104">
        <v>-40000</v>
      </c>
      <c r="N160" s="104">
        <v>-49500</v>
      </c>
      <c r="O160" s="104">
        <v>-2300</v>
      </c>
      <c r="P160" s="104">
        <v>0</v>
      </c>
      <c r="Q160" s="104">
        <v>0</v>
      </c>
      <c r="R160" s="104">
        <v>-411712</v>
      </c>
      <c r="S160" s="104">
        <v>-411712</v>
      </c>
      <c r="T160" s="192">
        <v>-382873</v>
      </c>
      <c r="U160" s="192"/>
      <c r="V160" s="104">
        <v>0</v>
      </c>
      <c r="W160" s="193">
        <v>0</v>
      </c>
      <c r="X160" s="193"/>
      <c r="Y160" s="193"/>
    </row>
    <row r="161" spans="1:25" ht="20.25" customHeight="1">
      <c r="A161" s="194"/>
      <c r="B161" s="194"/>
      <c r="C161" s="194"/>
      <c r="D161" s="194"/>
      <c r="E161" s="194"/>
      <c r="F161" s="152" t="s">
        <v>114</v>
      </c>
      <c r="G161" s="192">
        <v>3931190</v>
      </c>
      <c r="H161" s="192"/>
      <c r="I161" s="104">
        <v>3431057</v>
      </c>
      <c r="J161" s="104">
        <v>3337169</v>
      </c>
      <c r="K161" s="104">
        <v>2182093</v>
      </c>
      <c r="L161" s="104">
        <v>1155076</v>
      </c>
      <c r="M161" s="104">
        <v>80000</v>
      </c>
      <c r="N161" s="104">
        <v>11588</v>
      </c>
      <c r="O161" s="104">
        <v>2300</v>
      </c>
      <c r="P161" s="104">
        <v>0</v>
      </c>
      <c r="Q161" s="104">
        <v>0</v>
      </c>
      <c r="R161" s="104">
        <v>500133</v>
      </c>
      <c r="S161" s="104">
        <v>500133</v>
      </c>
      <c r="T161" s="192">
        <v>122340</v>
      </c>
      <c r="U161" s="192"/>
      <c r="V161" s="104">
        <v>0</v>
      </c>
      <c r="W161" s="193">
        <v>0</v>
      </c>
      <c r="X161" s="193"/>
      <c r="Y161" s="193"/>
    </row>
    <row r="162" spans="1:25" ht="22.5" customHeight="1">
      <c r="A162" s="194"/>
      <c r="B162" s="194"/>
      <c r="C162" s="194"/>
      <c r="D162" s="194"/>
      <c r="E162" s="194"/>
      <c r="F162" s="152" t="s">
        <v>115</v>
      </c>
      <c r="G162" s="192">
        <v>126805604.05</v>
      </c>
      <c r="H162" s="192"/>
      <c r="I162" s="104">
        <v>84415665.65</v>
      </c>
      <c r="J162" s="104">
        <v>78574517.77</v>
      </c>
      <c r="K162" s="104">
        <v>51810409.8</v>
      </c>
      <c r="L162" s="104">
        <v>26764107.97</v>
      </c>
      <c r="M162" s="104">
        <v>1702385.88</v>
      </c>
      <c r="N162" s="104">
        <v>2836662</v>
      </c>
      <c r="O162" s="104">
        <v>1017749</v>
      </c>
      <c r="P162" s="104">
        <v>219000</v>
      </c>
      <c r="Q162" s="104">
        <v>65351</v>
      </c>
      <c r="R162" s="104">
        <v>42389938.4</v>
      </c>
      <c r="S162" s="104">
        <v>42389938.4</v>
      </c>
      <c r="T162" s="192">
        <v>30610713</v>
      </c>
      <c r="U162" s="192"/>
      <c r="V162" s="104">
        <v>0</v>
      </c>
      <c r="W162" s="193">
        <v>0</v>
      </c>
      <c r="X162" s="193"/>
      <c r="Y162" s="193"/>
    </row>
  </sheetData>
  <sheetProtection/>
  <mergeCells count="595">
    <mergeCell ref="W106:Y106"/>
    <mergeCell ref="G118:H118"/>
    <mergeCell ref="T118:U118"/>
    <mergeCell ref="W118:Y118"/>
    <mergeCell ref="T129:U129"/>
    <mergeCell ref="W129:Y129"/>
    <mergeCell ref="G110:H110"/>
    <mergeCell ref="T110:U110"/>
    <mergeCell ref="W110:Y110"/>
    <mergeCell ref="G114:H114"/>
    <mergeCell ref="W81:Y81"/>
    <mergeCell ref="G93:H93"/>
    <mergeCell ref="T93:U93"/>
    <mergeCell ref="W93:Y93"/>
    <mergeCell ref="G97:H97"/>
    <mergeCell ref="T97:U97"/>
    <mergeCell ref="G86:H86"/>
    <mergeCell ref="T86:U86"/>
    <mergeCell ref="W86:Y86"/>
    <mergeCell ref="G90:H90"/>
    <mergeCell ref="A123:A126"/>
    <mergeCell ref="B123:B126"/>
    <mergeCell ref="A119:A122"/>
    <mergeCell ref="B119:B122"/>
    <mergeCell ref="G81:H81"/>
    <mergeCell ref="T81:U81"/>
    <mergeCell ref="T106:U106"/>
    <mergeCell ref="B115:B118"/>
    <mergeCell ref="A111:A114"/>
    <mergeCell ref="B111:B114"/>
    <mergeCell ref="A107:A110"/>
    <mergeCell ref="B107:B110"/>
    <mergeCell ref="A115:A118"/>
    <mergeCell ref="A103:A106"/>
    <mergeCell ref="B103:B106"/>
    <mergeCell ref="A99:A102"/>
    <mergeCell ref="B99:B102"/>
    <mergeCell ref="C103:E106"/>
    <mergeCell ref="G103:H103"/>
    <mergeCell ref="G106:H106"/>
    <mergeCell ref="A83:A86"/>
    <mergeCell ref="B83:B86"/>
    <mergeCell ref="A79:A82"/>
    <mergeCell ref="B79:B82"/>
    <mergeCell ref="A95:A98"/>
    <mergeCell ref="B95:B98"/>
    <mergeCell ref="A91:A94"/>
    <mergeCell ref="B91:B94"/>
    <mergeCell ref="A87:A90"/>
    <mergeCell ref="B87:B90"/>
    <mergeCell ref="A59:A62"/>
    <mergeCell ref="A75:A78"/>
    <mergeCell ref="B75:B78"/>
    <mergeCell ref="A71:A74"/>
    <mergeCell ref="B71:B74"/>
    <mergeCell ref="A63:A66"/>
    <mergeCell ref="B63:B66"/>
    <mergeCell ref="A67:A70"/>
    <mergeCell ref="B67:B70"/>
    <mergeCell ref="B19:B22"/>
    <mergeCell ref="A31:A34"/>
    <mergeCell ref="B31:B34"/>
    <mergeCell ref="A35:A38"/>
    <mergeCell ref="B35:B38"/>
    <mergeCell ref="B59:B62"/>
    <mergeCell ref="A51:A54"/>
    <mergeCell ref="B51:B54"/>
    <mergeCell ref="C43:E46"/>
    <mergeCell ref="B4:B9"/>
    <mergeCell ref="A27:A30"/>
    <mergeCell ref="B27:B30"/>
    <mergeCell ref="A23:A26"/>
    <mergeCell ref="B23:B26"/>
    <mergeCell ref="A19:A22"/>
    <mergeCell ref="A15:A18"/>
    <mergeCell ref="B15:B18"/>
    <mergeCell ref="A11:A14"/>
    <mergeCell ref="A55:A58"/>
    <mergeCell ref="B55:B58"/>
    <mergeCell ref="A43:A46"/>
    <mergeCell ref="B43:B46"/>
    <mergeCell ref="A39:A42"/>
    <mergeCell ref="B39:B42"/>
    <mergeCell ref="A47:A50"/>
    <mergeCell ref="B47:B50"/>
    <mergeCell ref="B11:B14"/>
    <mergeCell ref="J7:J9"/>
    <mergeCell ref="K7:L8"/>
    <mergeCell ref="Q7:Q9"/>
    <mergeCell ref="T6:U7"/>
    <mergeCell ref="D4:F9"/>
    <mergeCell ref="J5:Q6"/>
    <mergeCell ref="C11:E14"/>
    <mergeCell ref="G11:H11"/>
    <mergeCell ref="T11:U11"/>
    <mergeCell ref="N1:T1"/>
    <mergeCell ref="M7:M9"/>
    <mergeCell ref="N7:N9"/>
    <mergeCell ref="P7:P9"/>
    <mergeCell ref="A2:V2"/>
    <mergeCell ref="R5:R9"/>
    <mergeCell ref="S5:Y5"/>
    <mergeCell ref="S6:S9"/>
    <mergeCell ref="A4:A9"/>
    <mergeCell ref="O7:O9"/>
    <mergeCell ref="V6:V9"/>
    <mergeCell ref="W6:Y9"/>
    <mergeCell ref="T8:U9"/>
    <mergeCell ref="D10:F10"/>
    <mergeCell ref="G10:H10"/>
    <mergeCell ref="T10:U10"/>
    <mergeCell ref="G4:H9"/>
    <mergeCell ref="I4:Y4"/>
    <mergeCell ref="I5:I9"/>
    <mergeCell ref="W10:Y10"/>
    <mergeCell ref="W11:Y11"/>
    <mergeCell ref="G12:H12"/>
    <mergeCell ref="T12:U12"/>
    <mergeCell ref="W12:Y12"/>
    <mergeCell ref="G13:H13"/>
    <mergeCell ref="T13:U13"/>
    <mergeCell ref="W13:Y13"/>
    <mergeCell ref="G14:H14"/>
    <mergeCell ref="T14:U14"/>
    <mergeCell ref="W14:Y14"/>
    <mergeCell ref="C15:E18"/>
    <mergeCell ref="G15:H15"/>
    <mergeCell ref="T15:U15"/>
    <mergeCell ref="W15:Y15"/>
    <mergeCell ref="G16:H16"/>
    <mergeCell ref="T16:U16"/>
    <mergeCell ref="W16:Y16"/>
    <mergeCell ref="G17:H17"/>
    <mergeCell ref="T17:U17"/>
    <mergeCell ref="W17:Y17"/>
    <mergeCell ref="G18:H18"/>
    <mergeCell ref="T18:U18"/>
    <mergeCell ref="W18:Y18"/>
    <mergeCell ref="C19:E22"/>
    <mergeCell ref="G19:H19"/>
    <mergeCell ref="T19:U19"/>
    <mergeCell ref="W19:Y19"/>
    <mergeCell ref="G20:H20"/>
    <mergeCell ref="T20:U20"/>
    <mergeCell ref="W20:Y20"/>
    <mergeCell ref="G21:H21"/>
    <mergeCell ref="T21:U21"/>
    <mergeCell ref="W21:Y21"/>
    <mergeCell ref="G22:H22"/>
    <mergeCell ref="T22:U22"/>
    <mergeCell ref="W22:Y22"/>
    <mergeCell ref="C23:E26"/>
    <mergeCell ref="G23:H23"/>
    <mergeCell ref="T23:U23"/>
    <mergeCell ref="W23:Y23"/>
    <mergeCell ref="G24:H24"/>
    <mergeCell ref="T24:U24"/>
    <mergeCell ref="W24:Y24"/>
    <mergeCell ref="G25:H25"/>
    <mergeCell ref="T25:U25"/>
    <mergeCell ref="W25:Y25"/>
    <mergeCell ref="G26:H26"/>
    <mergeCell ref="T26:U26"/>
    <mergeCell ref="W26:Y26"/>
    <mergeCell ref="C27:E30"/>
    <mergeCell ref="G27:H27"/>
    <mergeCell ref="T27:U27"/>
    <mergeCell ref="W27:Y27"/>
    <mergeCell ref="G28:H28"/>
    <mergeCell ref="T28:U28"/>
    <mergeCell ref="W28:Y28"/>
    <mergeCell ref="G29:H29"/>
    <mergeCell ref="T29:U29"/>
    <mergeCell ref="W29:Y29"/>
    <mergeCell ref="G30:H30"/>
    <mergeCell ref="T30:U30"/>
    <mergeCell ref="W30:Y30"/>
    <mergeCell ref="C31:E34"/>
    <mergeCell ref="G31:H31"/>
    <mergeCell ref="T31:U31"/>
    <mergeCell ref="W31:Y31"/>
    <mergeCell ref="G32:H32"/>
    <mergeCell ref="T32:U32"/>
    <mergeCell ref="W32:Y32"/>
    <mergeCell ref="G33:H33"/>
    <mergeCell ref="T33:U33"/>
    <mergeCell ref="W33:Y33"/>
    <mergeCell ref="G34:H34"/>
    <mergeCell ref="T34:U34"/>
    <mergeCell ref="W34:Y34"/>
    <mergeCell ref="C35:E38"/>
    <mergeCell ref="G35:H35"/>
    <mergeCell ref="T35:U35"/>
    <mergeCell ref="W35:Y35"/>
    <mergeCell ref="G36:H36"/>
    <mergeCell ref="T36:U36"/>
    <mergeCell ref="W36:Y36"/>
    <mergeCell ref="G37:H37"/>
    <mergeCell ref="T37:U37"/>
    <mergeCell ref="W37:Y37"/>
    <mergeCell ref="G38:H38"/>
    <mergeCell ref="T38:U38"/>
    <mergeCell ref="W38:Y38"/>
    <mergeCell ref="C39:E42"/>
    <mergeCell ref="G39:H39"/>
    <mergeCell ref="T39:U39"/>
    <mergeCell ref="W39:Y39"/>
    <mergeCell ref="G40:H40"/>
    <mergeCell ref="T40:U40"/>
    <mergeCell ref="W40:Y40"/>
    <mergeCell ref="W41:Y41"/>
    <mergeCell ref="W42:Y42"/>
    <mergeCell ref="G41:H41"/>
    <mergeCell ref="G43:H43"/>
    <mergeCell ref="T43:U43"/>
    <mergeCell ref="W43:Y43"/>
    <mergeCell ref="T41:U41"/>
    <mergeCell ref="G42:H42"/>
    <mergeCell ref="T42:U42"/>
    <mergeCell ref="G44:H44"/>
    <mergeCell ref="T44:U44"/>
    <mergeCell ref="W44:Y44"/>
    <mergeCell ref="G45:H45"/>
    <mergeCell ref="T45:U45"/>
    <mergeCell ref="W45:Y45"/>
    <mergeCell ref="G46:H46"/>
    <mergeCell ref="T46:U46"/>
    <mergeCell ref="W46:Y46"/>
    <mergeCell ref="C47:E50"/>
    <mergeCell ref="G47:H47"/>
    <mergeCell ref="T47:U47"/>
    <mergeCell ref="W47:Y47"/>
    <mergeCell ref="G48:H48"/>
    <mergeCell ref="T48:U48"/>
    <mergeCell ref="W48:Y48"/>
    <mergeCell ref="G49:H49"/>
    <mergeCell ref="T49:U49"/>
    <mergeCell ref="W49:Y49"/>
    <mergeCell ref="G50:H50"/>
    <mergeCell ref="T50:U50"/>
    <mergeCell ref="W50:Y50"/>
    <mergeCell ref="C51:E54"/>
    <mergeCell ref="G51:H51"/>
    <mergeCell ref="T51:U51"/>
    <mergeCell ref="W51:Y51"/>
    <mergeCell ref="G52:H52"/>
    <mergeCell ref="T52:U52"/>
    <mergeCell ref="W52:Y52"/>
    <mergeCell ref="G53:H53"/>
    <mergeCell ref="T53:U53"/>
    <mergeCell ref="W53:Y53"/>
    <mergeCell ref="G54:H54"/>
    <mergeCell ref="T54:U54"/>
    <mergeCell ref="W54:Y54"/>
    <mergeCell ref="C55:E58"/>
    <mergeCell ref="G55:H55"/>
    <mergeCell ref="T55:U55"/>
    <mergeCell ref="W55:Y55"/>
    <mergeCell ref="G56:H56"/>
    <mergeCell ref="T56:U56"/>
    <mergeCell ref="W56:Y56"/>
    <mergeCell ref="G57:H57"/>
    <mergeCell ref="T57:U57"/>
    <mergeCell ref="W57:Y57"/>
    <mergeCell ref="G58:H58"/>
    <mergeCell ref="T58:U58"/>
    <mergeCell ref="W58:Y58"/>
    <mergeCell ref="C59:E62"/>
    <mergeCell ref="G59:H59"/>
    <mergeCell ref="T59:U59"/>
    <mergeCell ref="W59:Y59"/>
    <mergeCell ref="G60:H60"/>
    <mergeCell ref="T60:U60"/>
    <mergeCell ref="W60:Y60"/>
    <mergeCell ref="G61:H61"/>
    <mergeCell ref="T61:U61"/>
    <mergeCell ref="W61:Y61"/>
    <mergeCell ref="G62:H62"/>
    <mergeCell ref="T62:U62"/>
    <mergeCell ref="W62:Y62"/>
    <mergeCell ref="C63:E66"/>
    <mergeCell ref="G63:H63"/>
    <mergeCell ref="T63:U63"/>
    <mergeCell ref="W63:Y63"/>
    <mergeCell ref="G64:H64"/>
    <mergeCell ref="T64:U64"/>
    <mergeCell ref="W64:Y64"/>
    <mergeCell ref="G65:H65"/>
    <mergeCell ref="T65:U65"/>
    <mergeCell ref="W65:Y65"/>
    <mergeCell ref="G66:H66"/>
    <mergeCell ref="T66:U66"/>
    <mergeCell ref="W66:Y66"/>
    <mergeCell ref="C67:E70"/>
    <mergeCell ref="G67:H67"/>
    <mergeCell ref="T67:U67"/>
    <mergeCell ref="W67:Y67"/>
    <mergeCell ref="G68:H68"/>
    <mergeCell ref="T68:U68"/>
    <mergeCell ref="W68:Y68"/>
    <mergeCell ref="G69:H69"/>
    <mergeCell ref="T69:U69"/>
    <mergeCell ref="W69:Y69"/>
    <mergeCell ref="G70:H70"/>
    <mergeCell ref="T70:U70"/>
    <mergeCell ref="W70:Y70"/>
    <mergeCell ref="C71:E74"/>
    <mergeCell ref="G71:H71"/>
    <mergeCell ref="T71:U71"/>
    <mergeCell ref="W71:Y71"/>
    <mergeCell ref="G72:H72"/>
    <mergeCell ref="T72:U72"/>
    <mergeCell ref="W72:Y72"/>
    <mergeCell ref="G73:H73"/>
    <mergeCell ref="T73:U73"/>
    <mergeCell ref="W73:Y73"/>
    <mergeCell ref="G74:H74"/>
    <mergeCell ref="T74:U74"/>
    <mergeCell ref="W74:Y74"/>
    <mergeCell ref="C75:E78"/>
    <mergeCell ref="G75:H75"/>
    <mergeCell ref="T75:U75"/>
    <mergeCell ref="W75:Y75"/>
    <mergeCell ref="G76:H76"/>
    <mergeCell ref="T76:U76"/>
    <mergeCell ref="W76:Y76"/>
    <mergeCell ref="G77:H77"/>
    <mergeCell ref="T77:U77"/>
    <mergeCell ref="W77:Y77"/>
    <mergeCell ref="G78:H78"/>
    <mergeCell ref="T78:U78"/>
    <mergeCell ref="W78:Y78"/>
    <mergeCell ref="C79:E82"/>
    <mergeCell ref="G79:H79"/>
    <mergeCell ref="T79:U79"/>
    <mergeCell ref="W79:Y79"/>
    <mergeCell ref="G80:H80"/>
    <mergeCell ref="T80:U80"/>
    <mergeCell ref="W80:Y80"/>
    <mergeCell ref="G82:H82"/>
    <mergeCell ref="T82:U82"/>
    <mergeCell ref="W82:Y82"/>
    <mergeCell ref="C83:E86"/>
    <mergeCell ref="G83:H83"/>
    <mergeCell ref="T83:U83"/>
    <mergeCell ref="W83:Y83"/>
    <mergeCell ref="G84:H84"/>
    <mergeCell ref="T84:U84"/>
    <mergeCell ref="W84:Y84"/>
    <mergeCell ref="G85:H85"/>
    <mergeCell ref="T85:U85"/>
    <mergeCell ref="W85:Y85"/>
    <mergeCell ref="C87:E90"/>
    <mergeCell ref="G87:H87"/>
    <mergeCell ref="T87:U87"/>
    <mergeCell ref="W87:Y87"/>
    <mergeCell ref="G88:H88"/>
    <mergeCell ref="T88:U88"/>
    <mergeCell ref="W88:Y88"/>
    <mergeCell ref="G89:H89"/>
    <mergeCell ref="T89:U89"/>
    <mergeCell ref="W89:Y89"/>
    <mergeCell ref="T90:U90"/>
    <mergeCell ref="W90:Y90"/>
    <mergeCell ref="C91:E94"/>
    <mergeCell ref="G91:H91"/>
    <mergeCell ref="T91:U91"/>
    <mergeCell ref="W91:Y91"/>
    <mergeCell ref="G92:H92"/>
    <mergeCell ref="T92:U92"/>
    <mergeCell ref="W92:Y92"/>
    <mergeCell ref="G94:H94"/>
    <mergeCell ref="T94:U94"/>
    <mergeCell ref="W94:Y94"/>
    <mergeCell ref="C95:E98"/>
    <mergeCell ref="G95:H95"/>
    <mergeCell ref="T95:U95"/>
    <mergeCell ref="W95:Y95"/>
    <mergeCell ref="G96:H96"/>
    <mergeCell ref="T96:U96"/>
    <mergeCell ref="W96:Y96"/>
    <mergeCell ref="W97:Y97"/>
    <mergeCell ref="G98:H98"/>
    <mergeCell ref="T98:U98"/>
    <mergeCell ref="W98:Y98"/>
    <mergeCell ref="C99:E102"/>
    <mergeCell ref="G99:H99"/>
    <mergeCell ref="T99:U99"/>
    <mergeCell ref="W99:Y99"/>
    <mergeCell ref="G100:H100"/>
    <mergeCell ref="T100:U100"/>
    <mergeCell ref="W100:Y100"/>
    <mergeCell ref="G101:H101"/>
    <mergeCell ref="T101:U101"/>
    <mergeCell ref="W101:Y101"/>
    <mergeCell ref="G102:H102"/>
    <mergeCell ref="T102:U102"/>
    <mergeCell ref="W102:Y102"/>
    <mergeCell ref="W103:Y103"/>
    <mergeCell ref="G104:H104"/>
    <mergeCell ref="T104:U104"/>
    <mergeCell ref="W104:Y104"/>
    <mergeCell ref="G105:H105"/>
    <mergeCell ref="T105:U105"/>
    <mergeCell ref="W105:Y105"/>
    <mergeCell ref="T103:U103"/>
    <mergeCell ref="C107:E110"/>
    <mergeCell ref="G107:H107"/>
    <mergeCell ref="T107:U107"/>
    <mergeCell ref="W107:Y107"/>
    <mergeCell ref="G108:H108"/>
    <mergeCell ref="T108:U108"/>
    <mergeCell ref="W108:Y108"/>
    <mergeCell ref="G109:H109"/>
    <mergeCell ref="T109:U109"/>
    <mergeCell ref="W109:Y109"/>
    <mergeCell ref="C111:E114"/>
    <mergeCell ref="G111:H111"/>
    <mergeCell ref="T111:U111"/>
    <mergeCell ref="W111:Y111"/>
    <mergeCell ref="G112:H112"/>
    <mergeCell ref="T112:U112"/>
    <mergeCell ref="W112:Y112"/>
    <mergeCell ref="G113:H113"/>
    <mergeCell ref="T113:U113"/>
    <mergeCell ref="W113:Y113"/>
    <mergeCell ref="C115:E118"/>
    <mergeCell ref="G115:H115"/>
    <mergeCell ref="T115:U115"/>
    <mergeCell ref="W115:Y115"/>
    <mergeCell ref="G116:H116"/>
    <mergeCell ref="T116:U116"/>
    <mergeCell ref="W116:Y116"/>
    <mergeCell ref="G117:H117"/>
    <mergeCell ref="W119:Y119"/>
    <mergeCell ref="G120:H120"/>
    <mergeCell ref="T120:U120"/>
    <mergeCell ref="W120:Y120"/>
    <mergeCell ref="G121:H121"/>
    <mergeCell ref="T114:U114"/>
    <mergeCell ref="W114:Y114"/>
    <mergeCell ref="C123:E126"/>
    <mergeCell ref="G123:H123"/>
    <mergeCell ref="T123:U123"/>
    <mergeCell ref="W123:Y123"/>
    <mergeCell ref="G124:H124"/>
    <mergeCell ref="T117:U117"/>
    <mergeCell ref="W117:Y117"/>
    <mergeCell ref="C119:E122"/>
    <mergeCell ref="G119:H119"/>
    <mergeCell ref="T119:U119"/>
    <mergeCell ref="G126:H126"/>
    <mergeCell ref="T126:U126"/>
    <mergeCell ref="W126:Y126"/>
    <mergeCell ref="T121:U121"/>
    <mergeCell ref="W121:Y121"/>
    <mergeCell ref="G122:H122"/>
    <mergeCell ref="T122:U122"/>
    <mergeCell ref="W122:Y122"/>
    <mergeCell ref="W127:Y127"/>
    <mergeCell ref="G128:H128"/>
    <mergeCell ref="T128:U128"/>
    <mergeCell ref="W128:Y128"/>
    <mergeCell ref="G129:H129"/>
    <mergeCell ref="T124:U124"/>
    <mergeCell ref="W124:Y124"/>
    <mergeCell ref="G125:H125"/>
    <mergeCell ref="T125:U125"/>
    <mergeCell ref="B131:B134"/>
    <mergeCell ref="C131:E134"/>
    <mergeCell ref="G131:H131"/>
    <mergeCell ref="W125:Y125"/>
    <mergeCell ref="W131:Y131"/>
    <mergeCell ref="G133:H133"/>
    <mergeCell ref="T133:U133"/>
    <mergeCell ref="W133:Y133"/>
    <mergeCell ref="G134:H134"/>
    <mergeCell ref="T131:U131"/>
    <mergeCell ref="G138:H138"/>
    <mergeCell ref="T138:U138"/>
    <mergeCell ref="W138:Y138"/>
    <mergeCell ref="A127:A130"/>
    <mergeCell ref="B127:B130"/>
    <mergeCell ref="C127:E130"/>
    <mergeCell ref="G127:H127"/>
    <mergeCell ref="T127:U127"/>
    <mergeCell ref="T132:U132"/>
    <mergeCell ref="A131:A134"/>
    <mergeCell ref="T130:U130"/>
    <mergeCell ref="G135:H135"/>
    <mergeCell ref="T135:U135"/>
    <mergeCell ref="W135:Y135"/>
    <mergeCell ref="G136:H136"/>
    <mergeCell ref="G132:H132"/>
    <mergeCell ref="W134:Y134"/>
    <mergeCell ref="W130:Y130"/>
    <mergeCell ref="G130:H130"/>
    <mergeCell ref="W137:Y137"/>
    <mergeCell ref="W132:Y132"/>
    <mergeCell ref="G137:H137"/>
    <mergeCell ref="T137:U137"/>
    <mergeCell ref="T136:U136"/>
    <mergeCell ref="W136:Y136"/>
    <mergeCell ref="T134:U134"/>
    <mergeCell ref="A135:A138"/>
    <mergeCell ref="B135:B138"/>
    <mergeCell ref="C135:E138"/>
    <mergeCell ref="A139:A142"/>
    <mergeCell ref="B139:B142"/>
    <mergeCell ref="C139:E142"/>
    <mergeCell ref="G139:H139"/>
    <mergeCell ref="T139:U139"/>
    <mergeCell ref="W139:Y139"/>
    <mergeCell ref="G140:H140"/>
    <mergeCell ref="T140:U140"/>
    <mergeCell ref="W140:Y140"/>
    <mergeCell ref="G141:H141"/>
    <mergeCell ref="T141:U141"/>
    <mergeCell ref="W141:Y141"/>
    <mergeCell ref="G142:H142"/>
    <mergeCell ref="T142:U142"/>
    <mergeCell ref="W142:Y142"/>
    <mergeCell ref="A143:A146"/>
    <mergeCell ref="B143:B146"/>
    <mergeCell ref="C143:E146"/>
    <mergeCell ref="G143:H143"/>
    <mergeCell ref="T143:U143"/>
    <mergeCell ref="W143:Y143"/>
    <mergeCell ref="G144:H144"/>
    <mergeCell ref="T144:U144"/>
    <mergeCell ref="W144:Y144"/>
    <mergeCell ref="G145:H145"/>
    <mergeCell ref="T145:U145"/>
    <mergeCell ref="W145:Y145"/>
    <mergeCell ref="G146:H146"/>
    <mergeCell ref="T146:U146"/>
    <mergeCell ref="W146:Y146"/>
    <mergeCell ref="A147:A150"/>
    <mergeCell ref="B147:B150"/>
    <mergeCell ref="C147:E150"/>
    <mergeCell ref="G147:H147"/>
    <mergeCell ref="T147:U147"/>
    <mergeCell ref="W147:Y147"/>
    <mergeCell ref="G148:H148"/>
    <mergeCell ref="T148:U148"/>
    <mergeCell ref="W148:Y148"/>
    <mergeCell ref="G149:H149"/>
    <mergeCell ref="T149:U149"/>
    <mergeCell ref="W149:Y149"/>
    <mergeCell ref="G150:H150"/>
    <mergeCell ref="T150:U150"/>
    <mergeCell ref="W150:Y150"/>
    <mergeCell ref="A151:A154"/>
    <mergeCell ref="B151:B154"/>
    <mergeCell ref="C151:E154"/>
    <mergeCell ref="G151:H151"/>
    <mergeCell ref="T151:U151"/>
    <mergeCell ref="W151:Y151"/>
    <mergeCell ref="G152:H152"/>
    <mergeCell ref="T152:U152"/>
    <mergeCell ref="W152:Y152"/>
    <mergeCell ref="G153:H153"/>
    <mergeCell ref="T153:U153"/>
    <mergeCell ref="W153:Y153"/>
    <mergeCell ref="G154:H154"/>
    <mergeCell ref="T154:U154"/>
    <mergeCell ref="W154:Y154"/>
    <mergeCell ref="A155:A158"/>
    <mergeCell ref="B155:B158"/>
    <mergeCell ref="C155:E158"/>
    <mergeCell ref="G155:H155"/>
    <mergeCell ref="T155:U155"/>
    <mergeCell ref="W155:Y155"/>
    <mergeCell ref="G156:H156"/>
    <mergeCell ref="T156:U156"/>
    <mergeCell ref="W156:Y156"/>
    <mergeCell ref="G157:H157"/>
    <mergeCell ref="T157:U157"/>
    <mergeCell ref="W157:Y157"/>
    <mergeCell ref="G158:H158"/>
    <mergeCell ref="T158:U158"/>
    <mergeCell ref="W158:Y158"/>
    <mergeCell ref="A159:E162"/>
    <mergeCell ref="G159:H159"/>
    <mergeCell ref="T159:U159"/>
    <mergeCell ref="W159:Y159"/>
    <mergeCell ref="G160:H160"/>
    <mergeCell ref="T160:U160"/>
    <mergeCell ref="W160:Y160"/>
    <mergeCell ref="G161:H161"/>
    <mergeCell ref="T161:U161"/>
    <mergeCell ref="W161:Y161"/>
    <mergeCell ref="G162:H162"/>
    <mergeCell ref="T162:U162"/>
    <mergeCell ref="W162:Y16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M89"/>
  <sheetViews>
    <sheetView zoomScalePageLayoutView="0" workbookViewId="0" topLeftCell="A4">
      <pane ySplit="2025" topLeftCell="A1" activePane="bottomLeft" state="split"/>
      <selection pane="topLeft" activeCell="J1" sqref="J1:M1"/>
      <selection pane="bottomLeft" activeCell="S7" sqref="S7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2" customHeight="1">
      <c r="A1" s="5"/>
      <c r="B1" s="5"/>
      <c r="C1" s="5"/>
      <c r="D1" s="5"/>
      <c r="E1" s="5"/>
      <c r="F1" s="5"/>
      <c r="G1" s="5"/>
      <c r="H1" s="5"/>
      <c r="I1" s="5"/>
      <c r="J1" s="207" t="s">
        <v>541</v>
      </c>
      <c r="K1" s="207"/>
      <c r="L1" s="207"/>
      <c r="M1" s="207"/>
    </row>
    <row r="2" spans="1:13" ht="15.75">
      <c r="A2" s="209" t="s">
        <v>80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0</v>
      </c>
    </row>
    <row r="4" spans="1:13" ht="12.75">
      <c r="A4" s="208" t="s">
        <v>47</v>
      </c>
      <c r="B4" s="208" t="s">
        <v>1</v>
      </c>
      <c r="C4" s="208" t="s">
        <v>64</v>
      </c>
      <c r="D4" s="208" t="s">
        <v>70</v>
      </c>
      <c r="E4" s="208" t="s">
        <v>69</v>
      </c>
      <c r="F4" s="215" t="s">
        <v>63</v>
      </c>
      <c r="G4" s="216"/>
      <c r="H4" s="216"/>
      <c r="I4" s="216"/>
      <c r="J4" s="216"/>
      <c r="K4" s="216"/>
      <c r="L4" s="217"/>
      <c r="M4" s="208" t="s">
        <v>50</v>
      </c>
    </row>
    <row r="5" spans="1:13" ht="12.75">
      <c r="A5" s="208"/>
      <c r="B5" s="208"/>
      <c r="C5" s="208"/>
      <c r="D5" s="208"/>
      <c r="E5" s="208"/>
      <c r="F5" s="208" t="s">
        <v>81</v>
      </c>
      <c r="G5" s="208" t="s">
        <v>62</v>
      </c>
      <c r="H5" s="208"/>
      <c r="I5" s="208"/>
      <c r="J5" s="208"/>
      <c r="K5" s="208"/>
      <c r="L5" s="208"/>
      <c r="M5" s="208"/>
    </row>
    <row r="6" spans="1:13" ht="12.75">
      <c r="A6" s="208"/>
      <c r="B6" s="208"/>
      <c r="C6" s="208"/>
      <c r="D6" s="208"/>
      <c r="E6" s="208"/>
      <c r="F6" s="208"/>
      <c r="G6" s="208" t="s">
        <v>61</v>
      </c>
      <c r="H6" s="208" t="s">
        <v>60</v>
      </c>
      <c r="I6" s="161" t="s">
        <v>31</v>
      </c>
      <c r="J6" s="208" t="s">
        <v>68</v>
      </c>
      <c r="K6" s="208"/>
      <c r="L6" s="208" t="s">
        <v>59</v>
      </c>
      <c r="M6" s="208"/>
    </row>
    <row r="7" spans="1:13" ht="12.75">
      <c r="A7" s="208"/>
      <c r="B7" s="208"/>
      <c r="C7" s="208"/>
      <c r="D7" s="208"/>
      <c r="E7" s="208"/>
      <c r="F7" s="208"/>
      <c r="G7" s="208"/>
      <c r="H7" s="208"/>
      <c r="I7" s="212" t="s">
        <v>58</v>
      </c>
      <c r="J7" s="208"/>
      <c r="K7" s="208"/>
      <c r="L7" s="208"/>
      <c r="M7" s="208"/>
    </row>
    <row r="8" spans="1:13" ht="12.75">
      <c r="A8" s="208"/>
      <c r="B8" s="208"/>
      <c r="C8" s="208"/>
      <c r="D8" s="208"/>
      <c r="E8" s="208"/>
      <c r="F8" s="208"/>
      <c r="G8" s="208"/>
      <c r="H8" s="208"/>
      <c r="I8" s="212"/>
      <c r="J8" s="208"/>
      <c r="K8" s="208"/>
      <c r="L8" s="208"/>
      <c r="M8" s="208"/>
    </row>
    <row r="9" spans="1:13" ht="48.75" customHeight="1">
      <c r="A9" s="208"/>
      <c r="B9" s="208"/>
      <c r="C9" s="208"/>
      <c r="D9" s="208"/>
      <c r="E9" s="208"/>
      <c r="F9" s="208"/>
      <c r="G9" s="208"/>
      <c r="H9" s="208"/>
      <c r="I9" s="212"/>
      <c r="J9" s="208"/>
      <c r="K9" s="208"/>
      <c r="L9" s="208"/>
      <c r="M9" s="208"/>
    </row>
    <row r="10" spans="1:13" ht="10.5" customHeight="1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13">
        <v>10</v>
      </c>
      <c r="K10" s="214"/>
      <c r="L10" s="22">
        <v>11</v>
      </c>
      <c r="M10" s="22">
        <v>12</v>
      </c>
    </row>
    <row r="11" spans="1:13" ht="80.25" customHeight="1">
      <c r="A11" s="10" t="s">
        <v>44</v>
      </c>
      <c r="B11" s="10">
        <v>600</v>
      </c>
      <c r="C11" s="10">
        <v>60013</v>
      </c>
      <c r="D11" s="11" t="s">
        <v>82</v>
      </c>
      <c r="E11" s="12">
        <v>30000</v>
      </c>
      <c r="F11" s="12">
        <v>30000</v>
      </c>
      <c r="G11" s="12">
        <v>30000</v>
      </c>
      <c r="H11" s="12">
        <v>0</v>
      </c>
      <c r="I11" s="12">
        <v>0</v>
      </c>
      <c r="J11" s="203" t="s">
        <v>57</v>
      </c>
      <c r="K11" s="204"/>
      <c r="L11" s="12">
        <v>0</v>
      </c>
      <c r="M11" s="13" t="s">
        <v>71</v>
      </c>
    </row>
    <row r="12" spans="1:13" ht="12.75">
      <c r="A12" s="10"/>
      <c r="B12" s="10"/>
      <c r="C12" s="10"/>
      <c r="D12" s="14" t="s">
        <v>67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205">
        <v>0</v>
      </c>
      <c r="K12" s="206"/>
      <c r="L12" s="12">
        <v>0</v>
      </c>
      <c r="M12" s="13"/>
    </row>
    <row r="13" spans="1:13" ht="12.75">
      <c r="A13" s="10"/>
      <c r="B13" s="10"/>
      <c r="C13" s="10"/>
      <c r="D13" s="14" t="s">
        <v>66</v>
      </c>
      <c r="E13" s="12">
        <f>E11</f>
        <v>30000</v>
      </c>
      <c r="F13" s="12">
        <f>F11</f>
        <v>30000</v>
      </c>
      <c r="G13" s="12">
        <f>G11</f>
        <v>30000</v>
      </c>
      <c r="H13" s="12">
        <v>0</v>
      </c>
      <c r="I13" s="12">
        <v>0</v>
      </c>
      <c r="J13" s="205">
        <v>0</v>
      </c>
      <c r="K13" s="206"/>
      <c r="L13" s="12">
        <f>L11</f>
        <v>0</v>
      </c>
      <c r="M13" s="13"/>
    </row>
    <row r="14" spans="1:13" ht="78.75">
      <c r="A14" s="10" t="s">
        <v>43</v>
      </c>
      <c r="B14" s="10">
        <v>600</v>
      </c>
      <c r="C14" s="10">
        <v>60014</v>
      </c>
      <c r="D14" s="14" t="s">
        <v>83</v>
      </c>
      <c r="E14" s="12">
        <v>955309</v>
      </c>
      <c r="F14" s="12">
        <f>F15</f>
        <v>955309</v>
      </c>
      <c r="G14" s="12">
        <v>238828</v>
      </c>
      <c r="H14" s="12">
        <v>0</v>
      </c>
      <c r="I14" s="12">
        <v>0</v>
      </c>
      <c r="J14" s="203" t="s">
        <v>297</v>
      </c>
      <c r="K14" s="204"/>
      <c r="L14" s="12">
        <v>0</v>
      </c>
      <c r="M14" s="13" t="s">
        <v>71</v>
      </c>
    </row>
    <row r="15" spans="1:13" ht="12.75">
      <c r="A15" s="10"/>
      <c r="B15" s="10"/>
      <c r="C15" s="10"/>
      <c r="D15" s="14" t="s">
        <v>67</v>
      </c>
      <c r="E15" s="12">
        <f>E14</f>
        <v>955309</v>
      </c>
      <c r="F15" s="12">
        <f>G15+H15++J15+L15</f>
        <v>955309</v>
      </c>
      <c r="G15" s="12">
        <v>238828</v>
      </c>
      <c r="H15" s="12">
        <v>0</v>
      </c>
      <c r="I15" s="12">
        <v>0</v>
      </c>
      <c r="J15" s="205">
        <v>716481</v>
      </c>
      <c r="K15" s="206"/>
      <c r="L15" s="12">
        <v>0</v>
      </c>
      <c r="M15" s="13"/>
    </row>
    <row r="16" spans="1:13" ht="12.75">
      <c r="A16" s="10"/>
      <c r="B16" s="10"/>
      <c r="C16" s="10"/>
      <c r="D16" s="14" t="s">
        <v>66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205">
        <v>0</v>
      </c>
      <c r="K16" s="206"/>
      <c r="L16" s="12">
        <f>L14</f>
        <v>0</v>
      </c>
      <c r="M16" s="13"/>
    </row>
    <row r="17" spans="1:13" ht="78.75">
      <c r="A17" s="10" t="s">
        <v>42</v>
      </c>
      <c r="B17" s="10">
        <v>600</v>
      </c>
      <c r="C17" s="10">
        <v>60014</v>
      </c>
      <c r="D17" s="14" t="s">
        <v>84</v>
      </c>
      <c r="E17" s="12">
        <v>580012</v>
      </c>
      <c r="F17" s="12">
        <f>F18</f>
        <v>580012</v>
      </c>
      <c r="G17" s="12">
        <v>145796</v>
      </c>
      <c r="H17" s="12">
        <v>0</v>
      </c>
      <c r="I17" s="12">
        <v>0</v>
      </c>
      <c r="J17" s="203" t="s">
        <v>234</v>
      </c>
      <c r="K17" s="204"/>
      <c r="L17" s="12">
        <v>0</v>
      </c>
      <c r="M17" s="13" t="s">
        <v>71</v>
      </c>
    </row>
    <row r="18" spans="1:13" ht="12.75">
      <c r="A18" s="10"/>
      <c r="B18" s="10"/>
      <c r="C18" s="10"/>
      <c r="D18" s="14" t="s">
        <v>67</v>
      </c>
      <c r="E18" s="12">
        <f>E17</f>
        <v>580012</v>
      </c>
      <c r="F18" s="12">
        <f>G18+H18++J18+L18</f>
        <v>580012</v>
      </c>
      <c r="G18" s="12">
        <v>145796</v>
      </c>
      <c r="H18" s="12">
        <v>0</v>
      </c>
      <c r="I18" s="12">
        <v>0</v>
      </c>
      <c r="J18" s="205">
        <v>434216</v>
      </c>
      <c r="K18" s="206"/>
      <c r="L18" s="12">
        <v>0</v>
      </c>
      <c r="M18" s="13"/>
    </row>
    <row r="19" spans="1:13" ht="12.75">
      <c r="A19" s="10"/>
      <c r="B19" s="10"/>
      <c r="C19" s="10"/>
      <c r="D19" s="14" t="s">
        <v>66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205">
        <v>0</v>
      </c>
      <c r="K19" s="206"/>
      <c r="L19" s="12">
        <f>L17</f>
        <v>0</v>
      </c>
      <c r="M19" s="13"/>
    </row>
    <row r="20" spans="1:13" ht="67.5">
      <c r="A20" s="10" t="s">
        <v>41</v>
      </c>
      <c r="B20" s="10">
        <v>600</v>
      </c>
      <c r="C20" s="10">
        <v>60014</v>
      </c>
      <c r="D20" s="14" t="s">
        <v>85</v>
      </c>
      <c r="E20" s="12">
        <v>839300</v>
      </c>
      <c r="F20" s="12">
        <f>F21</f>
        <v>839300</v>
      </c>
      <c r="G20" s="12">
        <v>209824</v>
      </c>
      <c r="H20" s="12">
        <v>0</v>
      </c>
      <c r="I20" s="12">
        <v>0</v>
      </c>
      <c r="J20" s="203" t="s">
        <v>86</v>
      </c>
      <c r="K20" s="204"/>
      <c r="L20" s="12">
        <v>0</v>
      </c>
      <c r="M20" s="13" t="s">
        <v>71</v>
      </c>
    </row>
    <row r="21" spans="1:13" ht="12.75">
      <c r="A21" s="10"/>
      <c r="B21" s="10"/>
      <c r="C21" s="10"/>
      <c r="D21" s="14" t="s">
        <v>67</v>
      </c>
      <c r="E21" s="12">
        <f>E20</f>
        <v>839300</v>
      </c>
      <c r="F21" s="12">
        <f>G21+H21++J21+L21</f>
        <v>839300</v>
      </c>
      <c r="G21" s="12">
        <v>209824</v>
      </c>
      <c r="H21" s="12">
        <v>0</v>
      </c>
      <c r="I21" s="12">
        <v>0</v>
      </c>
      <c r="J21" s="205">
        <v>629476</v>
      </c>
      <c r="K21" s="206"/>
      <c r="L21" s="12">
        <v>0</v>
      </c>
      <c r="M21" s="13"/>
    </row>
    <row r="22" spans="1:13" ht="12.75">
      <c r="A22" s="10"/>
      <c r="B22" s="10"/>
      <c r="C22" s="10"/>
      <c r="D22" s="14" t="s">
        <v>66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205">
        <v>0</v>
      </c>
      <c r="K22" s="206"/>
      <c r="L22" s="12">
        <f>L20</f>
        <v>0</v>
      </c>
      <c r="M22" s="13"/>
    </row>
    <row r="23" spans="1:13" ht="67.5">
      <c r="A23" s="10" t="s">
        <v>40</v>
      </c>
      <c r="B23" s="10">
        <v>630</v>
      </c>
      <c r="C23" s="10">
        <v>63095</v>
      </c>
      <c r="D23" s="11" t="s">
        <v>77</v>
      </c>
      <c r="E23" s="12">
        <v>1686</v>
      </c>
      <c r="F23" s="12">
        <f>F24</f>
        <v>358</v>
      </c>
      <c r="G23" s="12">
        <v>358</v>
      </c>
      <c r="H23" s="12">
        <v>0</v>
      </c>
      <c r="I23" s="12">
        <v>0</v>
      </c>
      <c r="J23" s="203" t="s">
        <v>57</v>
      </c>
      <c r="K23" s="204"/>
      <c r="L23" s="12">
        <v>0</v>
      </c>
      <c r="M23" s="13" t="s">
        <v>48</v>
      </c>
    </row>
    <row r="24" spans="1:13" ht="12.75">
      <c r="A24" s="10"/>
      <c r="B24" s="10"/>
      <c r="C24" s="10"/>
      <c r="D24" s="14" t="s">
        <v>67</v>
      </c>
      <c r="E24" s="12">
        <v>1686</v>
      </c>
      <c r="F24" s="12">
        <f>G24+H24++J24+L24</f>
        <v>358</v>
      </c>
      <c r="G24" s="12">
        <f>G23</f>
        <v>358</v>
      </c>
      <c r="H24" s="12">
        <v>0</v>
      </c>
      <c r="I24" s="12">
        <v>0</v>
      </c>
      <c r="J24" s="205">
        <v>0</v>
      </c>
      <c r="K24" s="206"/>
      <c r="L24" s="12">
        <v>0</v>
      </c>
      <c r="M24" s="13"/>
    </row>
    <row r="25" spans="1:13" ht="12.75">
      <c r="A25" s="10"/>
      <c r="B25" s="10"/>
      <c r="C25" s="10"/>
      <c r="D25" s="14" t="s">
        <v>66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205">
        <v>0</v>
      </c>
      <c r="K25" s="206"/>
      <c r="L25" s="12">
        <f>L23</f>
        <v>0</v>
      </c>
      <c r="M25" s="13"/>
    </row>
    <row r="26" spans="1:13" ht="78.75">
      <c r="A26" s="10" t="s">
        <v>39</v>
      </c>
      <c r="B26" s="10">
        <v>700</v>
      </c>
      <c r="C26" s="10">
        <v>70005</v>
      </c>
      <c r="D26" s="14" t="s">
        <v>95</v>
      </c>
      <c r="E26" s="12">
        <v>6150</v>
      </c>
      <c r="F26" s="12">
        <f>G26+H26+L26</f>
        <v>3075</v>
      </c>
      <c r="G26" s="12">
        <v>3075</v>
      </c>
      <c r="H26" s="12">
        <v>0</v>
      </c>
      <c r="I26" s="12">
        <v>0</v>
      </c>
      <c r="J26" s="203" t="s">
        <v>57</v>
      </c>
      <c r="K26" s="204"/>
      <c r="L26" s="12">
        <v>0</v>
      </c>
      <c r="M26" s="13" t="s">
        <v>48</v>
      </c>
    </row>
    <row r="27" spans="1:13" ht="12.75">
      <c r="A27" s="10"/>
      <c r="B27" s="10"/>
      <c r="C27" s="10"/>
      <c r="D27" s="14" t="s">
        <v>67</v>
      </c>
      <c r="E27" s="12">
        <f>E26</f>
        <v>6150</v>
      </c>
      <c r="F27" s="12">
        <f>F26</f>
        <v>3075</v>
      </c>
      <c r="G27" s="12">
        <f>G26</f>
        <v>3075</v>
      </c>
      <c r="H27" s="12">
        <v>0</v>
      </c>
      <c r="I27" s="12">
        <v>0</v>
      </c>
      <c r="J27" s="205">
        <v>0</v>
      </c>
      <c r="K27" s="206"/>
      <c r="L27" s="12">
        <v>0</v>
      </c>
      <c r="M27" s="13"/>
    </row>
    <row r="28" spans="1:13" ht="12.75">
      <c r="A28" s="10"/>
      <c r="B28" s="10"/>
      <c r="C28" s="10"/>
      <c r="D28" s="14" t="s">
        <v>66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205">
        <v>0</v>
      </c>
      <c r="K28" s="206"/>
      <c r="L28" s="12">
        <f>L26</f>
        <v>0</v>
      </c>
      <c r="M28" s="13"/>
    </row>
    <row r="29" spans="1:13" ht="56.25">
      <c r="A29" s="10" t="s">
        <v>38</v>
      </c>
      <c r="B29" s="37" t="s">
        <v>96</v>
      </c>
      <c r="C29" s="10" t="s">
        <v>97</v>
      </c>
      <c r="D29" s="14" t="s">
        <v>98</v>
      </c>
      <c r="E29" s="12">
        <f>SUM(E30:E32)</f>
        <v>17366120</v>
      </c>
      <c r="F29" s="12">
        <f>G29+H29+L29</f>
        <v>17028427</v>
      </c>
      <c r="G29" s="12">
        <f>SUM(G30:G32)</f>
        <v>2144448</v>
      </c>
      <c r="H29" s="12">
        <v>3000000</v>
      </c>
      <c r="I29" s="12">
        <v>0</v>
      </c>
      <c r="J29" s="203" t="s">
        <v>57</v>
      </c>
      <c r="K29" s="204"/>
      <c r="L29" s="12">
        <v>11883979</v>
      </c>
      <c r="M29" s="13" t="s">
        <v>48</v>
      </c>
    </row>
    <row r="30" spans="1:13" ht="12.75">
      <c r="A30" s="10"/>
      <c r="B30" s="10"/>
      <c r="C30" s="10"/>
      <c r="D30" s="14" t="s">
        <v>67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205">
        <v>0</v>
      </c>
      <c r="K30" s="206"/>
      <c r="L30" s="12">
        <v>0</v>
      </c>
      <c r="M30" s="13"/>
    </row>
    <row r="31" spans="1:13" ht="22.5">
      <c r="A31" s="10"/>
      <c r="B31" s="10"/>
      <c r="C31" s="10"/>
      <c r="D31" s="14" t="s">
        <v>99</v>
      </c>
      <c r="E31" s="12">
        <v>16466120</v>
      </c>
      <c r="F31" s="12">
        <f>G31+H31+L31</f>
        <v>16128427</v>
      </c>
      <c r="G31" s="12">
        <v>1244448</v>
      </c>
      <c r="H31" s="12">
        <f>H29</f>
        <v>3000000</v>
      </c>
      <c r="I31" s="12">
        <v>0</v>
      </c>
      <c r="J31" s="205">
        <v>0</v>
      </c>
      <c r="K31" s="206"/>
      <c r="L31" s="12">
        <f>L29</f>
        <v>11883979</v>
      </c>
      <c r="M31" s="13"/>
    </row>
    <row r="32" spans="1:13" ht="22.5">
      <c r="A32" s="10"/>
      <c r="B32" s="10"/>
      <c r="C32" s="10"/>
      <c r="D32" s="14" t="s">
        <v>100</v>
      </c>
      <c r="E32" s="12">
        <v>900000</v>
      </c>
      <c r="F32" s="12">
        <f>G32+H32+L32</f>
        <v>900000</v>
      </c>
      <c r="G32" s="12">
        <v>900000</v>
      </c>
      <c r="H32" s="12">
        <v>0</v>
      </c>
      <c r="I32" s="12">
        <v>0</v>
      </c>
      <c r="J32" s="205">
        <v>0</v>
      </c>
      <c r="K32" s="206"/>
      <c r="L32" s="12">
        <f>L30</f>
        <v>0</v>
      </c>
      <c r="M32" s="13"/>
    </row>
    <row r="33" spans="1:13" ht="120.75" customHeight="1">
      <c r="A33" s="10" t="s">
        <v>46</v>
      </c>
      <c r="B33" s="10">
        <v>700</v>
      </c>
      <c r="C33" s="10">
        <v>70095</v>
      </c>
      <c r="D33" s="11" t="s">
        <v>538</v>
      </c>
      <c r="E33" s="12">
        <v>300000</v>
      </c>
      <c r="F33" s="12">
        <v>0</v>
      </c>
      <c r="G33" s="12">
        <v>0</v>
      </c>
      <c r="H33" s="12">
        <v>0</v>
      </c>
      <c r="I33" s="12">
        <v>0</v>
      </c>
      <c r="J33" s="203" t="s">
        <v>57</v>
      </c>
      <c r="K33" s="204"/>
      <c r="L33" s="12">
        <v>0</v>
      </c>
      <c r="M33" s="13" t="s">
        <v>48</v>
      </c>
    </row>
    <row r="34" spans="1:13" ht="12.75">
      <c r="A34" s="10"/>
      <c r="B34" s="10"/>
      <c r="C34" s="10"/>
      <c r="D34" s="14" t="s">
        <v>67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205">
        <v>0</v>
      </c>
      <c r="K34" s="206"/>
      <c r="L34" s="12">
        <v>0</v>
      </c>
      <c r="M34" s="13"/>
    </row>
    <row r="35" spans="1:13" ht="12.75">
      <c r="A35" s="10"/>
      <c r="B35" s="10"/>
      <c r="C35" s="10"/>
      <c r="D35" s="14" t="s">
        <v>66</v>
      </c>
      <c r="E35" s="12">
        <f>E33</f>
        <v>300000</v>
      </c>
      <c r="F35" s="12">
        <f>F33</f>
        <v>0</v>
      </c>
      <c r="G35" s="12">
        <f>G33</f>
        <v>0</v>
      </c>
      <c r="H35" s="12">
        <v>0</v>
      </c>
      <c r="I35" s="12">
        <v>0</v>
      </c>
      <c r="J35" s="205">
        <v>0</v>
      </c>
      <c r="K35" s="206"/>
      <c r="L35" s="12">
        <f>L33</f>
        <v>0</v>
      </c>
      <c r="M35" s="13"/>
    </row>
    <row r="36" spans="1:13" ht="67.5">
      <c r="A36" s="10" t="s">
        <v>45</v>
      </c>
      <c r="B36" s="10">
        <v>710</v>
      </c>
      <c r="C36" s="10">
        <v>71095</v>
      </c>
      <c r="D36" s="14" t="s">
        <v>101</v>
      </c>
      <c r="E36" s="12">
        <f>SUM(E37:E38)</f>
        <v>3022600</v>
      </c>
      <c r="F36" s="12">
        <f>G36+H36+L36</f>
        <v>201000</v>
      </c>
      <c r="G36" s="12">
        <v>30150</v>
      </c>
      <c r="H36" s="12">
        <v>0</v>
      </c>
      <c r="I36" s="12">
        <v>0</v>
      </c>
      <c r="J36" s="203" t="s">
        <v>57</v>
      </c>
      <c r="K36" s="204"/>
      <c r="L36" s="12">
        <v>170850</v>
      </c>
      <c r="M36" s="13" t="s">
        <v>48</v>
      </c>
    </row>
    <row r="37" spans="1:13" ht="12.75">
      <c r="A37" s="10"/>
      <c r="B37" s="10"/>
      <c r="C37" s="10"/>
      <c r="D37" s="14" t="s">
        <v>67</v>
      </c>
      <c r="E37" s="12">
        <v>18000</v>
      </c>
      <c r="F37" s="12">
        <v>0</v>
      </c>
      <c r="G37" s="12">
        <v>0</v>
      </c>
      <c r="H37" s="12">
        <v>0</v>
      </c>
      <c r="I37" s="12">
        <v>0</v>
      </c>
      <c r="J37" s="205">
        <v>0</v>
      </c>
      <c r="K37" s="206"/>
      <c r="L37" s="12">
        <v>0</v>
      </c>
      <c r="M37" s="13"/>
    </row>
    <row r="38" spans="1:13" ht="12.75">
      <c r="A38" s="10"/>
      <c r="B38" s="10"/>
      <c r="C38" s="10"/>
      <c r="D38" s="14" t="s">
        <v>66</v>
      </c>
      <c r="E38" s="12">
        <v>3004600</v>
      </c>
      <c r="F38" s="12">
        <f>F36</f>
        <v>201000</v>
      </c>
      <c r="G38" s="12">
        <f>G36</f>
        <v>30150</v>
      </c>
      <c r="H38" s="12">
        <v>0</v>
      </c>
      <c r="I38" s="12">
        <v>0</v>
      </c>
      <c r="J38" s="205">
        <v>0</v>
      </c>
      <c r="K38" s="206"/>
      <c r="L38" s="12">
        <f>L36</f>
        <v>170850</v>
      </c>
      <c r="M38" s="13"/>
    </row>
    <row r="39" spans="1:13" ht="56.25">
      <c r="A39" s="10" t="s">
        <v>79</v>
      </c>
      <c r="B39" s="10">
        <v>720</v>
      </c>
      <c r="C39" s="10">
        <v>72095</v>
      </c>
      <c r="D39" s="14" t="s">
        <v>199</v>
      </c>
      <c r="E39" s="12">
        <v>25215</v>
      </c>
      <c r="F39" s="12">
        <f>G39+H39+L39</f>
        <v>7380</v>
      </c>
      <c r="G39" s="12">
        <v>7380</v>
      </c>
      <c r="H39" s="12">
        <v>0</v>
      </c>
      <c r="I39" s="12">
        <v>0</v>
      </c>
      <c r="J39" s="203" t="s">
        <v>57</v>
      </c>
      <c r="K39" s="204"/>
      <c r="L39" s="12">
        <v>0</v>
      </c>
      <c r="M39" s="13" t="s">
        <v>48</v>
      </c>
    </row>
    <row r="40" spans="1:13" ht="12.75">
      <c r="A40" s="10"/>
      <c r="B40" s="10"/>
      <c r="C40" s="10"/>
      <c r="D40" s="14" t="s">
        <v>67</v>
      </c>
      <c r="E40" s="12">
        <f>E39</f>
        <v>25215</v>
      </c>
      <c r="F40" s="12">
        <f>F39</f>
        <v>7380</v>
      </c>
      <c r="G40" s="12">
        <f>G39</f>
        <v>7380</v>
      </c>
      <c r="H40" s="12">
        <v>0</v>
      </c>
      <c r="I40" s="12">
        <v>0</v>
      </c>
      <c r="J40" s="205">
        <v>0</v>
      </c>
      <c r="K40" s="206"/>
      <c r="L40" s="12">
        <v>0</v>
      </c>
      <c r="M40" s="13"/>
    </row>
    <row r="41" spans="1:13" ht="12.75">
      <c r="A41" s="10"/>
      <c r="B41" s="10"/>
      <c r="C41" s="10"/>
      <c r="D41" s="14" t="s">
        <v>66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205">
        <v>0</v>
      </c>
      <c r="K41" s="206"/>
      <c r="L41" s="12">
        <f>L39</f>
        <v>0</v>
      </c>
      <c r="M41" s="13"/>
    </row>
    <row r="42" spans="1:13" ht="56.25">
      <c r="A42" s="10" t="s">
        <v>104</v>
      </c>
      <c r="B42" s="10">
        <v>801</v>
      </c>
      <c r="C42" s="10">
        <v>80130</v>
      </c>
      <c r="D42" s="14" t="s">
        <v>92</v>
      </c>
      <c r="E42" s="12">
        <f>(E43+E44)</f>
        <v>228745</v>
      </c>
      <c r="F42" s="12">
        <f>(F43+F44)</f>
        <v>28102</v>
      </c>
      <c r="G42" s="12">
        <v>0</v>
      </c>
      <c r="H42" s="12">
        <v>0</v>
      </c>
      <c r="I42" s="12">
        <v>0</v>
      </c>
      <c r="J42" s="203" t="s">
        <v>76</v>
      </c>
      <c r="K42" s="204"/>
      <c r="L42" s="12">
        <f>(L43+L44)</f>
        <v>28102</v>
      </c>
      <c r="M42" s="13" t="s">
        <v>51</v>
      </c>
    </row>
    <row r="43" spans="1:13" ht="12.75">
      <c r="A43" s="10"/>
      <c r="B43" s="10"/>
      <c r="C43" s="10"/>
      <c r="D43" s="14" t="s">
        <v>67</v>
      </c>
      <c r="E43" s="12">
        <v>228745</v>
      </c>
      <c r="F43" s="12">
        <f>G43+H43++J43+L43</f>
        <v>28102</v>
      </c>
      <c r="G43" s="12">
        <f>G42</f>
        <v>0</v>
      </c>
      <c r="H43" s="12">
        <v>0</v>
      </c>
      <c r="I43" s="12">
        <v>0</v>
      </c>
      <c r="J43" s="205">
        <v>0</v>
      </c>
      <c r="K43" s="206"/>
      <c r="L43" s="12">
        <v>28102</v>
      </c>
      <c r="M43" s="13"/>
    </row>
    <row r="44" spans="1:13" ht="12.75">
      <c r="A44" s="10"/>
      <c r="B44" s="10"/>
      <c r="C44" s="10"/>
      <c r="D44" s="14" t="s">
        <v>66</v>
      </c>
      <c r="E44" s="12">
        <v>0</v>
      </c>
      <c r="F44" s="12">
        <f>G44+H44++J44+L44</f>
        <v>0</v>
      </c>
      <c r="G44" s="12">
        <v>0</v>
      </c>
      <c r="H44" s="12">
        <v>0</v>
      </c>
      <c r="I44" s="12">
        <v>0</v>
      </c>
      <c r="J44" s="205">
        <v>0</v>
      </c>
      <c r="K44" s="206"/>
      <c r="L44" s="12">
        <v>0</v>
      </c>
      <c r="M44" s="13"/>
    </row>
    <row r="45" spans="1:13" ht="90">
      <c r="A45" s="10" t="s">
        <v>102</v>
      </c>
      <c r="B45" s="10">
        <v>801</v>
      </c>
      <c r="C45" s="10">
        <v>80195</v>
      </c>
      <c r="D45" s="14" t="s">
        <v>103</v>
      </c>
      <c r="E45" s="12">
        <v>7012265</v>
      </c>
      <c r="F45" s="12">
        <f>G45+H45+L45</f>
        <v>6653636</v>
      </c>
      <c r="G45" s="12">
        <v>1815174</v>
      </c>
      <c r="H45" s="12">
        <v>2000000</v>
      </c>
      <c r="I45" s="12">
        <v>0</v>
      </c>
      <c r="J45" s="203" t="s">
        <v>57</v>
      </c>
      <c r="K45" s="204"/>
      <c r="L45" s="12">
        <v>2838462</v>
      </c>
      <c r="M45" s="13" t="s">
        <v>48</v>
      </c>
    </row>
    <row r="46" spans="1:13" ht="12.75">
      <c r="A46" s="10"/>
      <c r="B46" s="10"/>
      <c r="C46" s="10"/>
      <c r="D46" s="14" t="s">
        <v>67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205">
        <v>0</v>
      </c>
      <c r="K46" s="206"/>
      <c r="L46" s="12">
        <v>0</v>
      </c>
      <c r="M46" s="13"/>
    </row>
    <row r="47" spans="1:13" ht="12.75">
      <c r="A47" s="10"/>
      <c r="B47" s="10"/>
      <c r="C47" s="10"/>
      <c r="D47" s="14" t="s">
        <v>66</v>
      </c>
      <c r="E47" s="12">
        <f>E45</f>
        <v>7012265</v>
      </c>
      <c r="F47" s="12">
        <f>F45</f>
        <v>6653636</v>
      </c>
      <c r="G47" s="12">
        <f>G45</f>
        <v>1815174</v>
      </c>
      <c r="H47" s="12">
        <v>2000000</v>
      </c>
      <c r="I47" s="12">
        <v>0</v>
      </c>
      <c r="J47" s="205">
        <v>0</v>
      </c>
      <c r="K47" s="206"/>
      <c r="L47" s="12">
        <f>L45</f>
        <v>2838462</v>
      </c>
      <c r="M47" s="13"/>
    </row>
    <row r="48" spans="1:13" ht="78.75">
      <c r="A48" s="10" t="s">
        <v>88</v>
      </c>
      <c r="B48" s="10">
        <v>801</v>
      </c>
      <c r="C48" s="10">
        <v>80195</v>
      </c>
      <c r="D48" s="14" t="s">
        <v>105</v>
      </c>
      <c r="E48" s="12">
        <v>3069297</v>
      </c>
      <c r="F48" s="12">
        <f>G48+H48+L48</f>
        <v>3035808</v>
      </c>
      <c r="G48" s="12">
        <v>1003436</v>
      </c>
      <c r="H48" s="12">
        <v>0</v>
      </c>
      <c r="I48" s="12">
        <v>0</v>
      </c>
      <c r="J48" s="203" t="s">
        <v>57</v>
      </c>
      <c r="K48" s="204"/>
      <c r="L48" s="12">
        <v>2032372</v>
      </c>
      <c r="M48" s="13" t="s">
        <v>48</v>
      </c>
    </row>
    <row r="49" spans="1:13" ht="12.75">
      <c r="A49" s="10"/>
      <c r="B49" s="10"/>
      <c r="C49" s="10"/>
      <c r="D49" s="14" t="s">
        <v>67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205">
        <v>0</v>
      </c>
      <c r="K49" s="206"/>
      <c r="L49" s="12">
        <v>0</v>
      </c>
      <c r="M49" s="13"/>
    </row>
    <row r="50" spans="1:13" ht="12.75">
      <c r="A50" s="10"/>
      <c r="B50" s="10"/>
      <c r="C50" s="10"/>
      <c r="D50" s="14" t="s">
        <v>66</v>
      </c>
      <c r="E50" s="12">
        <f>E48</f>
        <v>3069297</v>
      </c>
      <c r="F50" s="12">
        <f>F48</f>
        <v>3035808</v>
      </c>
      <c r="G50" s="12">
        <f>G48</f>
        <v>1003436</v>
      </c>
      <c r="H50" s="12">
        <v>0</v>
      </c>
      <c r="I50" s="12">
        <v>0</v>
      </c>
      <c r="J50" s="205">
        <v>0</v>
      </c>
      <c r="K50" s="206"/>
      <c r="L50" s="12">
        <f>L48</f>
        <v>2032372</v>
      </c>
      <c r="M50" s="13"/>
    </row>
    <row r="51" spans="1:13" ht="43.5" customHeight="1">
      <c r="A51" s="10" t="s">
        <v>90</v>
      </c>
      <c r="B51" s="10">
        <v>801</v>
      </c>
      <c r="C51" s="10">
        <v>80195</v>
      </c>
      <c r="D51" s="14" t="s">
        <v>89</v>
      </c>
      <c r="E51" s="12">
        <v>158900</v>
      </c>
      <c r="F51" s="12">
        <f>G51+H51+L51</f>
        <v>2000</v>
      </c>
      <c r="G51" s="12">
        <v>0</v>
      </c>
      <c r="H51" s="12">
        <v>0</v>
      </c>
      <c r="I51" s="12">
        <v>0</v>
      </c>
      <c r="J51" s="203" t="s">
        <v>57</v>
      </c>
      <c r="K51" s="204"/>
      <c r="L51" s="12">
        <v>2000</v>
      </c>
      <c r="M51" s="13" t="s">
        <v>49</v>
      </c>
    </row>
    <row r="52" spans="1:13" ht="12.75">
      <c r="A52" s="10"/>
      <c r="B52" s="10"/>
      <c r="C52" s="10"/>
      <c r="D52" s="14" t="s">
        <v>67</v>
      </c>
      <c r="E52" s="12">
        <v>3000</v>
      </c>
      <c r="F52" s="12">
        <f>F51</f>
        <v>2000</v>
      </c>
      <c r="G52" s="12">
        <v>0</v>
      </c>
      <c r="H52" s="12">
        <v>0</v>
      </c>
      <c r="I52" s="12">
        <v>0</v>
      </c>
      <c r="J52" s="205">
        <v>0</v>
      </c>
      <c r="K52" s="206"/>
      <c r="L52" s="12">
        <f>L51</f>
        <v>2000</v>
      </c>
      <c r="M52" s="13"/>
    </row>
    <row r="53" spans="1:13" ht="12.75">
      <c r="A53" s="10"/>
      <c r="B53" s="10"/>
      <c r="C53" s="10"/>
      <c r="D53" s="14" t="s">
        <v>66</v>
      </c>
      <c r="E53" s="12">
        <v>155900</v>
      </c>
      <c r="F53" s="12">
        <v>0</v>
      </c>
      <c r="G53" s="12">
        <f>G51</f>
        <v>0</v>
      </c>
      <c r="H53" s="12">
        <v>0</v>
      </c>
      <c r="I53" s="12">
        <v>0</v>
      </c>
      <c r="J53" s="205">
        <v>0</v>
      </c>
      <c r="K53" s="206"/>
      <c r="L53" s="12">
        <v>0</v>
      </c>
      <c r="M53" s="13"/>
    </row>
    <row r="54" spans="1:13" ht="45" customHeight="1">
      <c r="A54" s="10" t="s">
        <v>107</v>
      </c>
      <c r="B54" s="10">
        <v>801</v>
      </c>
      <c r="C54" s="10">
        <v>80195</v>
      </c>
      <c r="D54" s="14" t="s">
        <v>260</v>
      </c>
      <c r="E54" s="12">
        <v>926328</v>
      </c>
      <c r="F54" s="12">
        <f>G54+H54+L54</f>
        <v>231582</v>
      </c>
      <c r="G54" s="12">
        <v>0</v>
      </c>
      <c r="H54" s="12">
        <v>0</v>
      </c>
      <c r="I54" s="12">
        <v>0</v>
      </c>
      <c r="J54" s="203" t="s">
        <v>57</v>
      </c>
      <c r="K54" s="204"/>
      <c r="L54" s="12">
        <v>231582</v>
      </c>
      <c r="M54" s="13" t="s">
        <v>49</v>
      </c>
    </row>
    <row r="55" spans="1:13" ht="12.75">
      <c r="A55" s="10"/>
      <c r="B55" s="10"/>
      <c r="C55" s="10"/>
      <c r="D55" s="14" t="s">
        <v>67</v>
      </c>
      <c r="E55" s="12">
        <v>926328</v>
      </c>
      <c r="F55" s="12">
        <f>F54</f>
        <v>231582</v>
      </c>
      <c r="G55" s="12">
        <v>0</v>
      </c>
      <c r="H55" s="12">
        <v>0</v>
      </c>
      <c r="I55" s="12">
        <v>0</v>
      </c>
      <c r="J55" s="205">
        <v>0</v>
      </c>
      <c r="K55" s="206"/>
      <c r="L55" s="12">
        <f>L54</f>
        <v>231582</v>
      </c>
      <c r="M55" s="13"/>
    </row>
    <row r="56" spans="1:13" ht="12.75">
      <c r="A56" s="10"/>
      <c r="B56" s="10"/>
      <c r="C56" s="10"/>
      <c r="D56" s="14" t="s">
        <v>66</v>
      </c>
      <c r="E56" s="12">
        <v>0</v>
      </c>
      <c r="F56" s="12">
        <v>0</v>
      </c>
      <c r="G56" s="12">
        <f>G54</f>
        <v>0</v>
      </c>
      <c r="H56" s="12">
        <v>0</v>
      </c>
      <c r="I56" s="12">
        <v>0</v>
      </c>
      <c r="J56" s="205">
        <v>0</v>
      </c>
      <c r="K56" s="206"/>
      <c r="L56" s="12">
        <v>0</v>
      </c>
      <c r="M56" s="13"/>
    </row>
    <row r="57" spans="1:13" ht="54" customHeight="1">
      <c r="A57" s="10" t="s">
        <v>108</v>
      </c>
      <c r="B57" s="10">
        <v>801</v>
      </c>
      <c r="C57" s="10">
        <v>80195</v>
      </c>
      <c r="D57" s="14" t="s">
        <v>124</v>
      </c>
      <c r="E57" s="12">
        <v>366941</v>
      </c>
      <c r="F57" s="12">
        <v>78101</v>
      </c>
      <c r="G57" s="12">
        <v>101</v>
      </c>
      <c r="H57" s="12">
        <v>0</v>
      </c>
      <c r="I57" s="12">
        <v>0</v>
      </c>
      <c r="J57" s="203" t="s">
        <v>123</v>
      </c>
      <c r="K57" s="204"/>
      <c r="L57" s="12">
        <v>0</v>
      </c>
      <c r="M57" s="93" t="s">
        <v>87</v>
      </c>
    </row>
    <row r="58" spans="1:13" ht="12.75">
      <c r="A58" s="10"/>
      <c r="B58" s="10"/>
      <c r="C58" s="10"/>
      <c r="D58" s="14" t="s">
        <v>67</v>
      </c>
      <c r="E58" s="12">
        <v>366941</v>
      </c>
      <c r="F58" s="12">
        <f>F57</f>
        <v>78101</v>
      </c>
      <c r="G58" s="12">
        <f>G57</f>
        <v>101</v>
      </c>
      <c r="H58" s="12">
        <v>0</v>
      </c>
      <c r="I58" s="12">
        <v>0</v>
      </c>
      <c r="J58" s="205">
        <v>78000</v>
      </c>
      <c r="K58" s="206"/>
      <c r="L58" s="12">
        <f>L57</f>
        <v>0</v>
      </c>
      <c r="M58" s="13"/>
    </row>
    <row r="59" spans="1:13" ht="12.75">
      <c r="A59" s="10"/>
      <c r="B59" s="10"/>
      <c r="C59" s="10"/>
      <c r="D59" s="14" t="s">
        <v>66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205">
        <v>0</v>
      </c>
      <c r="K59" s="206"/>
      <c r="L59" s="12">
        <v>0</v>
      </c>
      <c r="M59" s="13"/>
    </row>
    <row r="60" spans="1:13" ht="68.25">
      <c r="A60" s="10" t="s">
        <v>128</v>
      </c>
      <c r="B60" s="10">
        <v>852</v>
      </c>
      <c r="C60" s="10">
        <v>85202</v>
      </c>
      <c r="D60" s="172" t="s">
        <v>91</v>
      </c>
      <c r="E60" s="12">
        <v>3291866</v>
      </c>
      <c r="F60" s="12">
        <f>F62</f>
        <v>2934457</v>
      </c>
      <c r="G60" s="12">
        <v>2934457</v>
      </c>
      <c r="H60" s="12">
        <v>0</v>
      </c>
      <c r="I60" s="12">
        <v>0</v>
      </c>
      <c r="J60" s="203" t="s">
        <v>57</v>
      </c>
      <c r="K60" s="204"/>
      <c r="L60" s="12">
        <v>0</v>
      </c>
      <c r="M60" s="13" t="s">
        <v>74</v>
      </c>
    </row>
    <row r="61" spans="1:13" ht="12.75">
      <c r="A61" s="10"/>
      <c r="B61" s="10"/>
      <c r="C61" s="10"/>
      <c r="D61" s="14" t="s">
        <v>67</v>
      </c>
      <c r="E61" s="12">
        <v>0</v>
      </c>
      <c r="F61" s="12">
        <f>G61+H61++J61+L61</f>
        <v>0</v>
      </c>
      <c r="G61" s="12">
        <v>0</v>
      </c>
      <c r="H61" s="12">
        <v>0</v>
      </c>
      <c r="I61" s="12">
        <v>0</v>
      </c>
      <c r="J61" s="205">
        <v>0</v>
      </c>
      <c r="K61" s="206"/>
      <c r="L61" s="12">
        <v>0</v>
      </c>
      <c r="M61" s="13"/>
    </row>
    <row r="62" spans="1:13" ht="12.75">
      <c r="A62" s="10"/>
      <c r="B62" s="10"/>
      <c r="C62" s="10"/>
      <c r="D62" s="14" t="s">
        <v>66</v>
      </c>
      <c r="E62" s="12">
        <v>3291866</v>
      </c>
      <c r="F62" s="12">
        <f>G62+H62++J62+L62</f>
        <v>2934457</v>
      </c>
      <c r="G62" s="12">
        <f>G60</f>
        <v>2934457</v>
      </c>
      <c r="H62" s="12">
        <v>0</v>
      </c>
      <c r="I62" s="12">
        <v>0</v>
      </c>
      <c r="J62" s="205">
        <v>0</v>
      </c>
      <c r="K62" s="206"/>
      <c r="L62" s="12">
        <f>L60</f>
        <v>0</v>
      </c>
      <c r="M62" s="13"/>
    </row>
    <row r="63" spans="1:13" ht="54.75" customHeight="1">
      <c r="A63" s="10" t="s">
        <v>129</v>
      </c>
      <c r="B63" s="10">
        <v>852</v>
      </c>
      <c r="C63" s="10">
        <v>85295</v>
      </c>
      <c r="D63" s="14" t="s">
        <v>78</v>
      </c>
      <c r="E63" s="12">
        <f>SUM(E64:E65)</f>
        <v>1017268</v>
      </c>
      <c r="F63" s="12">
        <f>F64</f>
        <v>217851</v>
      </c>
      <c r="G63" s="12">
        <v>153051</v>
      </c>
      <c r="H63" s="12">
        <v>0</v>
      </c>
      <c r="I63" s="12">
        <v>0</v>
      </c>
      <c r="J63" s="203" t="s">
        <v>198</v>
      </c>
      <c r="K63" s="204"/>
      <c r="L63" s="12">
        <v>0</v>
      </c>
      <c r="M63" s="13" t="s">
        <v>73</v>
      </c>
    </row>
    <row r="64" spans="1:13" ht="12.75">
      <c r="A64" s="10"/>
      <c r="B64" s="10"/>
      <c r="C64" s="10"/>
      <c r="D64" s="14" t="s">
        <v>67</v>
      </c>
      <c r="E64" s="12">
        <v>716768</v>
      </c>
      <c r="F64" s="12">
        <f>G64+H64+J64+L64</f>
        <v>217851</v>
      </c>
      <c r="G64" s="12">
        <f>G63</f>
        <v>153051</v>
      </c>
      <c r="H64" s="12">
        <v>0</v>
      </c>
      <c r="I64" s="12">
        <v>0</v>
      </c>
      <c r="J64" s="205">
        <v>64800</v>
      </c>
      <c r="K64" s="206"/>
      <c r="L64" s="12">
        <f>L63</f>
        <v>0</v>
      </c>
      <c r="M64" s="13"/>
    </row>
    <row r="65" spans="1:13" ht="12.75">
      <c r="A65" s="10"/>
      <c r="B65" s="10"/>
      <c r="C65" s="10"/>
      <c r="D65" s="14" t="s">
        <v>66</v>
      </c>
      <c r="E65" s="12">
        <v>300500</v>
      </c>
      <c r="F65" s="12">
        <v>0</v>
      </c>
      <c r="G65" s="12">
        <v>0</v>
      </c>
      <c r="H65" s="12">
        <v>0</v>
      </c>
      <c r="I65" s="12">
        <v>0</v>
      </c>
      <c r="J65" s="205">
        <v>0</v>
      </c>
      <c r="K65" s="206"/>
      <c r="L65" s="12">
        <v>0</v>
      </c>
      <c r="M65" s="13"/>
    </row>
    <row r="66" spans="1:13" ht="45">
      <c r="A66" s="10" t="s">
        <v>282</v>
      </c>
      <c r="B66" s="10">
        <v>852</v>
      </c>
      <c r="C66" s="10">
        <v>85295</v>
      </c>
      <c r="D66" s="14" t="s">
        <v>261</v>
      </c>
      <c r="E66" s="12">
        <f>SUM(E67:E68)</f>
        <v>934870.2</v>
      </c>
      <c r="F66" s="12">
        <f>SUM(F67:F68)</f>
        <v>394870.2</v>
      </c>
      <c r="G66" s="12">
        <f>SUM(G67:G68)</f>
        <v>113055</v>
      </c>
      <c r="H66" s="12">
        <v>0</v>
      </c>
      <c r="I66" s="12">
        <v>0</v>
      </c>
      <c r="J66" s="203" t="s">
        <v>295</v>
      </c>
      <c r="K66" s="204"/>
      <c r="L66" s="12">
        <v>0</v>
      </c>
      <c r="M66" s="13" t="s">
        <v>73</v>
      </c>
    </row>
    <row r="67" spans="1:13" ht="12.75">
      <c r="A67" s="10"/>
      <c r="B67" s="10"/>
      <c r="C67" s="10"/>
      <c r="D67" s="14" t="s">
        <v>67</v>
      </c>
      <c r="E67" s="12">
        <v>579818.4</v>
      </c>
      <c r="F67" s="12">
        <f>G67+H67+J67+L67</f>
        <v>39818.4</v>
      </c>
      <c r="G67" s="12">
        <v>7964</v>
      </c>
      <c r="H67" s="12">
        <v>0</v>
      </c>
      <c r="I67" s="12">
        <v>0</v>
      </c>
      <c r="J67" s="205">
        <v>31854.4</v>
      </c>
      <c r="K67" s="206"/>
      <c r="L67" s="12">
        <f>L66</f>
        <v>0</v>
      </c>
      <c r="M67" s="13"/>
    </row>
    <row r="68" spans="1:13" ht="12.75">
      <c r="A68" s="10"/>
      <c r="B68" s="10"/>
      <c r="C68" s="10"/>
      <c r="D68" s="14" t="s">
        <v>66</v>
      </c>
      <c r="E68" s="12">
        <v>355051.8</v>
      </c>
      <c r="F68" s="12">
        <f>G68+H68+J68+L68</f>
        <v>355051.8</v>
      </c>
      <c r="G68" s="12">
        <v>105091</v>
      </c>
      <c r="H68" s="12">
        <v>0</v>
      </c>
      <c r="I68" s="12">
        <v>0</v>
      </c>
      <c r="J68" s="205">
        <v>249960.8</v>
      </c>
      <c r="K68" s="206"/>
      <c r="L68" s="12">
        <v>0</v>
      </c>
      <c r="M68" s="13"/>
    </row>
    <row r="69" spans="1:13" ht="45">
      <c r="A69" s="10" t="s">
        <v>283</v>
      </c>
      <c r="B69" s="10">
        <v>852</v>
      </c>
      <c r="C69" s="10">
        <v>85295</v>
      </c>
      <c r="D69" s="14" t="s">
        <v>262</v>
      </c>
      <c r="E69" s="12">
        <f>SUM(E70:E71)</f>
        <v>910432.6</v>
      </c>
      <c r="F69" s="12">
        <f>SUM(F70:F71)</f>
        <v>190432.6</v>
      </c>
      <c r="G69" s="12">
        <f>SUM(G70:G71)</f>
        <v>46087</v>
      </c>
      <c r="H69" s="12">
        <v>0</v>
      </c>
      <c r="I69" s="12">
        <v>0</v>
      </c>
      <c r="J69" s="203" t="s">
        <v>296</v>
      </c>
      <c r="K69" s="204"/>
      <c r="L69" s="12">
        <v>0</v>
      </c>
      <c r="M69" s="13" t="s">
        <v>73</v>
      </c>
    </row>
    <row r="70" spans="1:13" ht="12.75">
      <c r="A70" s="10"/>
      <c r="B70" s="10"/>
      <c r="C70" s="10"/>
      <c r="D70" s="14" t="s">
        <v>67</v>
      </c>
      <c r="E70" s="12">
        <v>751180</v>
      </c>
      <c r="F70" s="12">
        <f>G70+H70+J70+L70</f>
        <v>31180</v>
      </c>
      <c r="G70" s="12">
        <v>6236</v>
      </c>
      <c r="H70" s="12">
        <v>0</v>
      </c>
      <c r="I70" s="12">
        <v>0</v>
      </c>
      <c r="J70" s="205">
        <v>24944</v>
      </c>
      <c r="K70" s="206"/>
      <c r="L70" s="12">
        <f>L69</f>
        <v>0</v>
      </c>
      <c r="M70" s="13"/>
    </row>
    <row r="71" spans="1:13" ht="12.75">
      <c r="A71" s="10"/>
      <c r="B71" s="10"/>
      <c r="C71" s="10"/>
      <c r="D71" s="14" t="s">
        <v>66</v>
      </c>
      <c r="E71" s="12">
        <v>159252.6</v>
      </c>
      <c r="F71" s="12">
        <f>G71+H71+J71+L71</f>
        <v>159252.6</v>
      </c>
      <c r="G71" s="12">
        <v>39851</v>
      </c>
      <c r="H71" s="12">
        <v>0</v>
      </c>
      <c r="I71" s="12">
        <v>0</v>
      </c>
      <c r="J71" s="205">
        <v>119401.6</v>
      </c>
      <c r="K71" s="206"/>
      <c r="L71" s="12">
        <v>0</v>
      </c>
      <c r="M71" s="13"/>
    </row>
    <row r="72" spans="1:13" ht="45">
      <c r="A72" s="10" t="s">
        <v>284</v>
      </c>
      <c r="B72" s="10">
        <v>853</v>
      </c>
      <c r="C72" s="10">
        <v>85395</v>
      </c>
      <c r="D72" s="14" t="s">
        <v>93</v>
      </c>
      <c r="E72" s="12">
        <f>(E73+E74)</f>
        <v>734840</v>
      </c>
      <c r="F72" s="12">
        <f>(F73+F74)</f>
        <v>351753</v>
      </c>
      <c r="G72" s="12">
        <v>0</v>
      </c>
      <c r="H72" s="12">
        <v>0</v>
      </c>
      <c r="I72" s="12">
        <v>0</v>
      </c>
      <c r="J72" s="203" t="s">
        <v>94</v>
      </c>
      <c r="K72" s="204"/>
      <c r="L72" s="12">
        <f>(L73+L74)</f>
        <v>323856</v>
      </c>
      <c r="M72" s="13" t="s">
        <v>75</v>
      </c>
    </row>
    <row r="73" spans="1:13" ht="12.75">
      <c r="A73" s="10"/>
      <c r="B73" s="10"/>
      <c r="C73" s="10"/>
      <c r="D73" s="14" t="s">
        <v>67</v>
      </c>
      <c r="E73" s="12">
        <v>734840</v>
      </c>
      <c r="F73" s="12">
        <f>G73+H73++J73+L73</f>
        <v>351753</v>
      </c>
      <c r="G73" s="12">
        <f>G72</f>
        <v>0</v>
      </c>
      <c r="H73" s="12">
        <v>0</v>
      </c>
      <c r="I73" s="12">
        <v>0</v>
      </c>
      <c r="J73" s="205">
        <v>27897</v>
      </c>
      <c r="K73" s="206"/>
      <c r="L73" s="12">
        <v>323856</v>
      </c>
      <c r="M73" s="13"/>
    </row>
    <row r="74" spans="1:13" ht="12.75">
      <c r="A74" s="10"/>
      <c r="B74" s="10"/>
      <c r="C74" s="10"/>
      <c r="D74" s="14" t="s">
        <v>66</v>
      </c>
      <c r="E74" s="12">
        <v>0</v>
      </c>
      <c r="F74" s="12">
        <f>G74+H74++J74+L74</f>
        <v>0</v>
      </c>
      <c r="G74" s="12">
        <v>0</v>
      </c>
      <c r="H74" s="12">
        <v>0</v>
      </c>
      <c r="I74" s="12">
        <v>0</v>
      </c>
      <c r="J74" s="205">
        <v>0</v>
      </c>
      <c r="K74" s="206"/>
      <c r="L74" s="12">
        <v>0</v>
      </c>
      <c r="M74" s="13"/>
    </row>
    <row r="75" spans="1:13" ht="53.25" customHeight="1">
      <c r="A75" s="10" t="s">
        <v>285</v>
      </c>
      <c r="B75" s="10">
        <v>853</v>
      </c>
      <c r="C75" s="10">
        <v>85395</v>
      </c>
      <c r="D75" s="14" t="s">
        <v>125</v>
      </c>
      <c r="E75" s="12">
        <f>(E76+E77)</f>
        <v>847099</v>
      </c>
      <c r="F75" s="12">
        <f>(F76+F77)</f>
        <v>404312</v>
      </c>
      <c r="G75" s="12">
        <v>0</v>
      </c>
      <c r="H75" s="12">
        <v>0</v>
      </c>
      <c r="I75" s="12">
        <v>0</v>
      </c>
      <c r="J75" s="203" t="s">
        <v>126</v>
      </c>
      <c r="K75" s="204"/>
      <c r="L75" s="12">
        <f>(L76+L77)</f>
        <v>372484</v>
      </c>
      <c r="M75" s="13" t="s">
        <v>48</v>
      </c>
    </row>
    <row r="76" spans="1:13" ht="12.75">
      <c r="A76" s="10"/>
      <c r="B76" s="10"/>
      <c r="C76" s="10"/>
      <c r="D76" s="14" t="s">
        <v>67</v>
      </c>
      <c r="E76" s="12">
        <v>847099</v>
      </c>
      <c r="F76" s="12">
        <f>G76+H76++J76+L76</f>
        <v>404312</v>
      </c>
      <c r="G76" s="12">
        <f>G75</f>
        <v>0</v>
      </c>
      <c r="H76" s="12">
        <v>0</v>
      </c>
      <c r="I76" s="12">
        <v>0</v>
      </c>
      <c r="J76" s="205">
        <v>31828</v>
      </c>
      <c r="K76" s="206"/>
      <c r="L76" s="12">
        <v>372484</v>
      </c>
      <c r="M76" s="13"/>
    </row>
    <row r="77" spans="1:13" ht="12.75">
      <c r="A77" s="10"/>
      <c r="B77" s="10"/>
      <c r="C77" s="10"/>
      <c r="D77" s="14" t="s">
        <v>66</v>
      </c>
      <c r="E77" s="12">
        <v>0</v>
      </c>
      <c r="F77" s="12">
        <f>G77+H77++J77+L77</f>
        <v>0</v>
      </c>
      <c r="G77" s="12">
        <v>0</v>
      </c>
      <c r="H77" s="12">
        <v>0</v>
      </c>
      <c r="I77" s="12">
        <v>0</v>
      </c>
      <c r="J77" s="205">
        <v>0</v>
      </c>
      <c r="K77" s="206"/>
      <c r="L77" s="12">
        <v>0</v>
      </c>
      <c r="M77" s="13"/>
    </row>
    <row r="78" spans="1:13" ht="70.5" customHeight="1">
      <c r="A78" s="10" t="s">
        <v>344</v>
      </c>
      <c r="B78" s="10">
        <v>921</v>
      </c>
      <c r="C78" s="10">
        <v>92195</v>
      </c>
      <c r="D78" s="14" t="s">
        <v>111</v>
      </c>
      <c r="E78" s="12">
        <f>(E79+E80)</f>
        <v>8658602</v>
      </c>
      <c r="F78" s="12">
        <f>(F79+F80)</f>
        <v>8583695</v>
      </c>
      <c r="G78" s="12">
        <v>1390681</v>
      </c>
      <c r="H78" s="12">
        <v>0</v>
      </c>
      <c r="I78" s="12">
        <v>0</v>
      </c>
      <c r="J78" s="203" t="s">
        <v>106</v>
      </c>
      <c r="K78" s="204"/>
      <c r="L78" s="12">
        <f>(L79+L80)</f>
        <v>7193014</v>
      </c>
      <c r="M78" s="13" t="s">
        <v>48</v>
      </c>
    </row>
    <row r="79" spans="1:13" ht="12.75">
      <c r="A79" s="10"/>
      <c r="B79" s="10"/>
      <c r="C79" s="10"/>
      <c r="D79" s="14" t="s">
        <v>67</v>
      </c>
      <c r="E79" s="12">
        <v>0</v>
      </c>
      <c r="F79" s="12">
        <f>G79+H79++J79+L79</f>
        <v>0</v>
      </c>
      <c r="G79" s="12">
        <v>0</v>
      </c>
      <c r="H79" s="12">
        <v>0</v>
      </c>
      <c r="I79" s="12">
        <v>0</v>
      </c>
      <c r="J79" s="205">
        <v>0</v>
      </c>
      <c r="K79" s="206"/>
      <c r="L79" s="12">
        <v>0</v>
      </c>
      <c r="M79" s="13"/>
    </row>
    <row r="80" spans="1:13" ht="12.75" customHeight="1">
      <c r="A80" s="10"/>
      <c r="B80" s="10"/>
      <c r="C80" s="10"/>
      <c r="D80" s="14" t="s">
        <v>66</v>
      </c>
      <c r="E80" s="12">
        <v>8658602</v>
      </c>
      <c r="F80" s="12">
        <f>G80+H80+J80+L80</f>
        <v>8583695</v>
      </c>
      <c r="G80" s="12">
        <f>G78</f>
        <v>1390681</v>
      </c>
      <c r="H80" s="12">
        <v>0</v>
      </c>
      <c r="I80" s="12">
        <v>0</v>
      </c>
      <c r="J80" s="205">
        <v>0</v>
      </c>
      <c r="K80" s="206"/>
      <c r="L80" s="12">
        <v>7193014</v>
      </c>
      <c r="M80" s="13"/>
    </row>
    <row r="81" spans="1:13" ht="21" customHeight="1">
      <c r="A81" s="215" t="s">
        <v>37</v>
      </c>
      <c r="B81" s="216"/>
      <c r="C81" s="216"/>
      <c r="D81" s="217"/>
      <c r="E81" s="15">
        <f>SUM(E12+E13+E15+E16+E18+E19+E21+E22+E24+E25+E27+E28+E30+E31+E32+E34+E35+E37+E38+E40+E41+E43+E44+E46+E47+E49+E50+E52+E53+E55+E56+E58+E59+E61+E62+E64+E65+E67+E68+E70+E71+E73+E74+E76+E77+E79+E80)</f>
        <v>51283845.8</v>
      </c>
      <c r="F81" s="15">
        <f>SUM(F12+F13+F15+F16+F18+F19+F21+F22+F24+F25+F27+F28+F30+F31+F32+F34+F35+F37+F38+F40+F41+F43+F44+F46+F47+F49+F50+F52+F53+F55+F56+F58+F59+F61+F62+F64+F65+F67+F68+F70+F71+F73+F74+F76+F77+F79+F80)</f>
        <v>42751460.8</v>
      </c>
      <c r="G81" s="15">
        <f>SUM(G12+G13+G15+G16+G18+G19+G21+G22+G24+G25+G27+G28+G30+G31+G32+G34+G35+G37+G38+G40+G41+G43+G44+G46+G47+G49+G50+G52+G53+G55+G56+G58+G59+G61+G62+G64+G65+G67+G68+G70+G71+G73+G74+G76+G77+G79+G80)</f>
        <v>10265901</v>
      </c>
      <c r="H81" s="15">
        <f>SUM(H12+H13+H15+H16+H18+H19+H21+H22+H24+H25+H27+H28+H30+H31+H32+H34+H35+H37+H38+H40+H41+H43+H44+H46+H47+H49+H50+H52+H53+H55+H56+H58+H59+H61+H62+H64+H65+H67+H68+H70+H71+H73+H74+H76+H77+H79+H80)</f>
        <v>5000000</v>
      </c>
      <c r="I81" s="15">
        <f>SUM(I12+I13+I15+I16+I18+I19+I21+I22+I24+I25+I27+I28+I30+I31+I32+I34+I35+I37+I38+I40+I41+I43+I44+I46+I47+I49+I50+I52+I53+I55+I56+I58+I59+I61+I62+I64+I65+I67+I68+I70+I71+I73+I74+I76+I77+I79+I80)</f>
        <v>0</v>
      </c>
      <c r="J81" s="220">
        <v>2408858.8</v>
      </c>
      <c r="K81" s="221"/>
      <c r="L81" s="15">
        <f>SUM(L12+L13+L15+L16+L18+L19+L21+L22+L24+L25+L27+L28+L30+L31+L32+L34+L35+L37+L38+L40+L41+L43+L44+L46+L47+L49+L50+L52+L53+L55+L56+L58+L59+L61+L62+L64+L65+L67+L68+L70+L71+L73+L74+L76+L77+L79+L80)</f>
        <v>25076701</v>
      </c>
      <c r="M81" s="164" t="s">
        <v>56</v>
      </c>
    </row>
    <row r="82" spans="1:13" ht="6" customHeight="1">
      <c r="A82" s="162"/>
      <c r="B82" s="162"/>
      <c r="C82" s="162"/>
      <c r="D82" s="162"/>
      <c r="E82" s="162"/>
      <c r="F82" s="162"/>
      <c r="G82" s="38"/>
      <c r="H82" s="162"/>
      <c r="I82" s="162"/>
      <c r="J82" s="218"/>
      <c r="K82" s="218"/>
      <c r="L82" s="162"/>
      <c r="M82" s="162"/>
    </row>
    <row r="83" spans="1:13" ht="12.75">
      <c r="A83" s="219" t="s">
        <v>55</v>
      </c>
      <c r="B83" s="219"/>
      <c r="C83" s="219"/>
      <c r="D83" s="219"/>
      <c r="E83" s="219"/>
      <c r="F83" s="219"/>
      <c r="G83" s="219"/>
      <c r="H83" s="219"/>
      <c r="I83" s="219"/>
      <c r="J83" s="219"/>
      <c r="K83" s="219"/>
      <c r="L83" s="219"/>
      <c r="M83" s="219"/>
    </row>
    <row r="84" spans="1:13" ht="12.75">
      <c r="A84" s="219" t="s">
        <v>54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</row>
    <row r="85" spans="1:13" ht="12.75">
      <c r="A85" s="219" t="s">
        <v>53</v>
      </c>
      <c r="B85" s="219"/>
      <c r="C85" s="219"/>
      <c r="D85" s="219"/>
      <c r="E85" s="219"/>
      <c r="F85" s="219"/>
      <c r="G85" s="219"/>
      <c r="H85" s="219"/>
      <c r="I85" s="219"/>
      <c r="J85" s="219"/>
      <c r="K85" s="219"/>
      <c r="L85" s="219"/>
      <c r="M85" s="219"/>
    </row>
    <row r="86" spans="1:13" ht="12.75">
      <c r="A86" s="219" t="s">
        <v>65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</row>
    <row r="87" spans="1:13" ht="12.75">
      <c r="A87" s="219" t="s">
        <v>52</v>
      </c>
      <c r="B87" s="219"/>
      <c r="C87" s="219"/>
      <c r="D87" s="219"/>
      <c r="E87" s="219"/>
      <c r="F87" s="219"/>
      <c r="G87" s="219"/>
      <c r="H87" s="219"/>
      <c r="I87" s="219"/>
      <c r="J87" s="219"/>
      <c r="K87" s="219"/>
      <c r="L87" s="219"/>
      <c r="M87" s="219"/>
    </row>
    <row r="88" ht="7.5" customHeight="1"/>
    <row r="89" spans="1:13" ht="21" customHeight="1">
      <c r="A89" s="210"/>
      <c r="B89" s="211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</row>
  </sheetData>
  <sheetProtection/>
  <mergeCells count="96">
    <mergeCell ref="J33:K33"/>
    <mergeCell ref="J34:K34"/>
    <mergeCell ref="J35:K35"/>
    <mergeCell ref="J80:K80"/>
    <mergeCell ref="J65:K65"/>
    <mergeCell ref="J60:K60"/>
    <mergeCell ref="J61:K61"/>
    <mergeCell ref="J62:K62"/>
    <mergeCell ref="J78:K78"/>
    <mergeCell ref="J79:K79"/>
    <mergeCell ref="J75:K75"/>
    <mergeCell ref="J76:K76"/>
    <mergeCell ref="J77:K77"/>
    <mergeCell ref="A85:M85"/>
    <mergeCell ref="A86:M86"/>
    <mergeCell ref="A87:M87"/>
    <mergeCell ref="A81:D81"/>
    <mergeCell ref="J81:K81"/>
    <mergeCell ref="A83:M83"/>
    <mergeCell ref="A84:M84"/>
    <mergeCell ref="J82:K82"/>
    <mergeCell ref="J11:K11"/>
    <mergeCell ref="J12:K12"/>
    <mergeCell ref="J13:K13"/>
    <mergeCell ref="J42:K42"/>
    <mergeCell ref="J23:K23"/>
    <mergeCell ref="J24:K24"/>
    <mergeCell ref="J26:K26"/>
    <mergeCell ref="J27:K27"/>
    <mergeCell ref="J16:K16"/>
    <mergeCell ref="J25:K25"/>
    <mergeCell ref="J36:K36"/>
    <mergeCell ref="J37:K37"/>
    <mergeCell ref="J38:K38"/>
    <mergeCell ref="J22:K22"/>
    <mergeCell ref="J45:K45"/>
    <mergeCell ref="J39:K39"/>
    <mergeCell ref="J40:K40"/>
    <mergeCell ref="J41:K41"/>
    <mergeCell ref="J28:K28"/>
    <mergeCell ref="J29:K29"/>
    <mergeCell ref="A89:M89"/>
    <mergeCell ref="I7:I9"/>
    <mergeCell ref="J10:K10"/>
    <mergeCell ref="J14:K14"/>
    <mergeCell ref="B4:B9"/>
    <mergeCell ref="C4:C9"/>
    <mergeCell ref="D4:D9"/>
    <mergeCell ref="E4:E9"/>
    <mergeCell ref="F4:L4"/>
    <mergeCell ref="J15:K15"/>
    <mergeCell ref="A2:M2"/>
    <mergeCell ref="A4:A9"/>
    <mergeCell ref="M4:M9"/>
    <mergeCell ref="F5:F9"/>
    <mergeCell ref="G5:L5"/>
    <mergeCell ref="G6:G9"/>
    <mergeCell ref="H6:H9"/>
    <mergeCell ref="J6:K9"/>
    <mergeCell ref="J30:K30"/>
    <mergeCell ref="J31:K31"/>
    <mergeCell ref="J32:K32"/>
    <mergeCell ref="J1:M1"/>
    <mergeCell ref="J20:K20"/>
    <mergeCell ref="J21:K21"/>
    <mergeCell ref="J17:K17"/>
    <mergeCell ref="J18:K18"/>
    <mergeCell ref="J19:K19"/>
    <mergeCell ref="L6:L9"/>
    <mergeCell ref="J46:K46"/>
    <mergeCell ref="J47:K47"/>
    <mergeCell ref="J48:K48"/>
    <mergeCell ref="J49:K49"/>
    <mergeCell ref="J53:K53"/>
    <mergeCell ref="J43:K43"/>
    <mergeCell ref="J44:K44"/>
    <mergeCell ref="J51:K51"/>
    <mergeCell ref="J50:K50"/>
    <mergeCell ref="J72:K72"/>
    <mergeCell ref="J73:K73"/>
    <mergeCell ref="J74:K74"/>
    <mergeCell ref="J52:K52"/>
    <mergeCell ref="J57:K57"/>
    <mergeCell ref="J58:K58"/>
    <mergeCell ref="J59:K59"/>
    <mergeCell ref="J69:K69"/>
    <mergeCell ref="J70:K70"/>
    <mergeCell ref="J71:K71"/>
    <mergeCell ref="J54:K54"/>
    <mergeCell ref="J55:K55"/>
    <mergeCell ref="J56:K56"/>
    <mergeCell ref="J66:K66"/>
    <mergeCell ref="J67:K67"/>
    <mergeCell ref="J68:K68"/>
    <mergeCell ref="J63:K63"/>
    <mergeCell ref="J64:K6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7"/>
  <sheetViews>
    <sheetView view="pageLayout" workbookViewId="0" topLeftCell="A1">
      <selection activeCell="P7" sqref="P7"/>
    </sheetView>
  </sheetViews>
  <sheetFormatPr defaultColWidth="9.33203125" defaultRowHeight="12.75"/>
  <cols>
    <col min="1" max="1" width="6.5" style="2" customWidth="1"/>
    <col min="2" max="2" width="8" style="2" customWidth="1"/>
    <col min="3" max="3" width="9" style="2" customWidth="1"/>
    <col min="4" max="4" width="29.16015625" style="2" customWidth="1"/>
    <col min="5" max="5" width="14.83203125" style="2" customWidth="1"/>
    <col min="6" max="6" width="12.83203125" style="2" customWidth="1"/>
    <col min="7" max="7" width="16.33203125" style="2" customWidth="1"/>
    <col min="8" max="8" width="11.83203125" style="2" customWidth="1"/>
    <col min="9" max="9" width="15.33203125" style="2" customWidth="1"/>
    <col min="10" max="10" width="12.83203125" style="2" customWidth="1"/>
    <col min="11" max="11" width="19.5" style="2" customWidth="1"/>
    <col min="12" max="16384" width="9.33203125" style="2" customWidth="1"/>
  </cols>
  <sheetData>
    <row r="1" spans="1:11" ht="18" customHeight="1">
      <c r="A1" s="222" t="s">
        <v>232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0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7" t="s">
        <v>0</v>
      </c>
    </row>
    <row r="3" spans="1:11" s="57" customFormat="1" ht="19.5" customHeight="1">
      <c r="A3" s="223" t="s">
        <v>47</v>
      </c>
      <c r="B3" s="223" t="s">
        <v>1</v>
      </c>
      <c r="C3" s="223" t="s">
        <v>64</v>
      </c>
      <c r="D3" s="224" t="s">
        <v>231</v>
      </c>
      <c r="E3" s="224" t="s">
        <v>63</v>
      </c>
      <c r="F3" s="224"/>
      <c r="G3" s="224"/>
      <c r="H3" s="224"/>
      <c r="I3" s="224"/>
      <c r="J3" s="224"/>
      <c r="K3" s="224" t="s">
        <v>50</v>
      </c>
    </row>
    <row r="4" spans="1:11" s="57" customFormat="1" ht="19.5" customHeight="1">
      <c r="A4" s="223"/>
      <c r="B4" s="223"/>
      <c r="C4" s="223"/>
      <c r="D4" s="224"/>
      <c r="E4" s="224" t="s">
        <v>230</v>
      </c>
      <c r="F4" s="224" t="s">
        <v>62</v>
      </c>
      <c r="G4" s="224"/>
      <c r="H4" s="224"/>
      <c r="I4" s="224"/>
      <c r="J4" s="224"/>
      <c r="K4" s="224"/>
    </row>
    <row r="5" spans="1:11" s="57" customFormat="1" ht="19.5" customHeight="1">
      <c r="A5" s="223"/>
      <c r="B5" s="223"/>
      <c r="C5" s="223"/>
      <c r="D5" s="224"/>
      <c r="E5" s="224"/>
      <c r="F5" s="231" t="s">
        <v>61</v>
      </c>
      <c r="G5" s="228" t="s">
        <v>60</v>
      </c>
      <c r="H5" s="66" t="s">
        <v>31</v>
      </c>
      <c r="I5" s="231" t="s">
        <v>229</v>
      </c>
      <c r="J5" s="232" t="s">
        <v>59</v>
      </c>
      <c r="K5" s="224"/>
    </row>
    <row r="6" spans="1:11" s="57" customFormat="1" ht="29.25" customHeight="1">
      <c r="A6" s="223"/>
      <c r="B6" s="223"/>
      <c r="C6" s="223"/>
      <c r="D6" s="224"/>
      <c r="E6" s="224"/>
      <c r="F6" s="229"/>
      <c r="G6" s="229"/>
      <c r="H6" s="235" t="s">
        <v>58</v>
      </c>
      <c r="I6" s="229"/>
      <c r="J6" s="233"/>
      <c r="K6" s="224"/>
    </row>
    <row r="7" spans="1:11" s="57" customFormat="1" ht="19.5" customHeight="1">
      <c r="A7" s="223"/>
      <c r="B7" s="223"/>
      <c r="C7" s="223"/>
      <c r="D7" s="224"/>
      <c r="E7" s="224"/>
      <c r="F7" s="229"/>
      <c r="G7" s="229"/>
      <c r="H7" s="235"/>
      <c r="I7" s="229"/>
      <c r="J7" s="233"/>
      <c r="K7" s="224"/>
    </row>
    <row r="8" spans="1:11" s="57" customFormat="1" ht="51.75" customHeight="1">
      <c r="A8" s="223"/>
      <c r="B8" s="223"/>
      <c r="C8" s="223"/>
      <c r="D8" s="224"/>
      <c r="E8" s="224"/>
      <c r="F8" s="230"/>
      <c r="G8" s="230"/>
      <c r="H8" s="235"/>
      <c r="I8" s="230"/>
      <c r="J8" s="234"/>
      <c r="K8" s="224"/>
    </row>
    <row r="9" spans="1:11" ht="13.5" customHeight="1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</row>
    <row r="10" spans="1:11" ht="45.75" customHeight="1">
      <c r="A10" s="63" t="s">
        <v>44</v>
      </c>
      <c r="B10" s="64" t="s">
        <v>228</v>
      </c>
      <c r="C10" s="64" t="s">
        <v>227</v>
      </c>
      <c r="D10" s="61" t="s">
        <v>226</v>
      </c>
      <c r="E10" s="62">
        <v>20000</v>
      </c>
      <c r="F10" s="62">
        <v>20000</v>
      </c>
      <c r="G10" s="62">
        <v>0</v>
      </c>
      <c r="H10" s="62">
        <v>0</v>
      </c>
      <c r="I10" s="61" t="s">
        <v>207</v>
      </c>
      <c r="J10" s="60">
        <v>0</v>
      </c>
      <c r="K10" s="59" t="s">
        <v>48</v>
      </c>
    </row>
    <row r="11" spans="1:11" ht="51" customHeight="1">
      <c r="A11" s="63" t="s">
        <v>43</v>
      </c>
      <c r="B11" s="63">
        <v>600</v>
      </c>
      <c r="C11" s="63">
        <v>60014</v>
      </c>
      <c r="D11" s="61" t="s">
        <v>225</v>
      </c>
      <c r="E11" s="62">
        <v>65000</v>
      </c>
      <c r="F11" s="62">
        <v>65000</v>
      </c>
      <c r="G11" s="62">
        <v>0</v>
      </c>
      <c r="H11" s="62">
        <v>0</v>
      </c>
      <c r="I11" s="61" t="s">
        <v>221</v>
      </c>
      <c r="J11" s="60">
        <v>0</v>
      </c>
      <c r="K11" s="59" t="s">
        <v>219</v>
      </c>
    </row>
    <row r="12" spans="1:11" ht="51" customHeight="1">
      <c r="A12" s="63" t="s">
        <v>42</v>
      </c>
      <c r="B12" s="63">
        <v>600</v>
      </c>
      <c r="C12" s="63">
        <v>60014</v>
      </c>
      <c r="D12" s="61" t="s">
        <v>224</v>
      </c>
      <c r="E12" s="62">
        <v>155000</v>
      </c>
      <c r="F12" s="62">
        <v>155000</v>
      </c>
      <c r="G12" s="62">
        <v>0</v>
      </c>
      <c r="H12" s="62">
        <v>0</v>
      </c>
      <c r="I12" s="61" t="s">
        <v>221</v>
      </c>
      <c r="J12" s="60">
        <v>0</v>
      </c>
      <c r="K12" s="59" t="s">
        <v>219</v>
      </c>
    </row>
    <row r="13" spans="1:11" ht="51" customHeight="1">
      <c r="A13" s="63" t="s">
        <v>41</v>
      </c>
      <c r="B13" s="63">
        <v>600</v>
      </c>
      <c r="C13" s="63">
        <v>60014</v>
      </c>
      <c r="D13" s="61" t="s">
        <v>223</v>
      </c>
      <c r="E13" s="62">
        <v>180000</v>
      </c>
      <c r="F13" s="62">
        <v>180000</v>
      </c>
      <c r="G13" s="62">
        <v>0</v>
      </c>
      <c r="H13" s="62">
        <v>0</v>
      </c>
      <c r="I13" s="61" t="s">
        <v>221</v>
      </c>
      <c r="J13" s="60">
        <v>0</v>
      </c>
      <c r="K13" s="59" t="s">
        <v>219</v>
      </c>
    </row>
    <row r="14" spans="1:11" ht="47.25" customHeight="1">
      <c r="A14" s="63" t="s">
        <v>40</v>
      </c>
      <c r="B14" s="63">
        <v>600</v>
      </c>
      <c r="C14" s="63">
        <v>60014</v>
      </c>
      <c r="D14" s="61" t="s">
        <v>222</v>
      </c>
      <c r="E14" s="62">
        <v>20000</v>
      </c>
      <c r="F14" s="62">
        <v>20000</v>
      </c>
      <c r="G14" s="62">
        <v>0</v>
      </c>
      <c r="H14" s="62">
        <v>0</v>
      </c>
      <c r="I14" s="61" t="s">
        <v>221</v>
      </c>
      <c r="J14" s="60">
        <v>0</v>
      </c>
      <c r="K14" s="59" t="s">
        <v>219</v>
      </c>
    </row>
    <row r="15" spans="1:11" ht="68.25">
      <c r="A15" s="63" t="s">
        <v>39</v>
      </c>
      <c r="B15" s="63">
        <v>600</v>
      </c>
      <c r="C15" s="63">
        <v>60014</v>
      </c>
      <c r="D15" s="105" t="s">
        <v>220</v>
      </c>
      <c r="E15" s="62">
        <v>1313000</v>
      </c>
      <c r="F15" s="62">
        <v>376221</v>
      </c>
      <c r="G15" s="60">
        <v>0</v>
      </c>
      <c r="H15" s="60">
        <v>0</v>
      </c>
      <c r="I15" s="61" t="s">
        <v>298</v>
      </c>
      <c r="J15" s="60">
        <v>0</v>
      </c>
      <c r="K15" s="59" t="s">
        <v>219</v>
      </c>
    </row>
    <row r="16" spans="1:11" ht="58.5">
      <c r="A16" s="63" t="s">
        <v>38</v>
      </c>
      <c r="B16" s="63">
        <v>600</v>
      </c>
      <c r="C16" s="63">
        <v>60014</v>
      </c>
      <c r="D16" s="105" t="s">
        <v>300</v>
      </c>
      <c r="E16" s="62">
        <v>128110</v>
      </c>
      <c r="F16" s="62">
        <v>12929</v>
      </c>
      <c r="G16" s="60">
        <v>0</v>
      </c>
      <c r="H16" s="60">
        <v>0</v>
      </c>
      <c r="I16" s="61" t="s">
        <v>299</v>
      </c>
      <c r="J16" s="60">
        <v>0</v>
      </c>
      <c r="K16" s="59" t="s">
        <v>219</v>
      </c>
    </row>
    <row r="17" spans="1:11" ht="54" customHeight="1">
      <c r="A17" s="63" t="s">
        <v>46</v>
      </c>
      <c r="B17" s="63">
        <v>750</v>
      </c>
      <c r="C17" s="63">
        <v>75020</v>
      </c>
      <c r="D17" s="61" t="s">
        <v>218</v>
      </c>
      <c r="E17" s="62">
        <f>F17</f>
        <v>26000</v>
      </c>
      <c r="F17" s="62">
        <v>26000</v>
      </c>
      <c r="G17" s="62">
        <v>0</v>
      </c>
      <c r="H17" s="62">
        <v>0</v>
      </c>
      <c r="I17" s="61" t="s">
        <v>57</v>
      </c>
      <c r="J17" s="60">
        <v>0</v>
      </c>
      <c r="K17" s="59" t="s">
        <v>48</v>
      </c>
    </row>
    <row r="18" spans="1:11" ht="47.25" customHeight="1">
      <c r="A18" s="63" t="s">
        <v>45</v>
      </c>
      <c r="B18" s="63">
        <v>750</v>
      </c>
      <c r="C18" s="63">
        <v>75020</v>
      </c>
      <c r="D18" s="61" t="s">
        <v>217</v>
      </c>
      <c r="E18" s="62">
        <v>30000</v>
      </c>
      <c r="F18" s="62">
        <v>30000</v>
      </c>
      <c r="G18" s="62">
        <v>0</v>
      </c>
      <c r="H18" s="62">
        <v>0</v>
      </c>
      <c r="I18" s="61" t="s">
        <v>57</v>
      </c>
      <c r="J18" s="60">
        <v>0</v>
      </c>
      <c r="K18" s="59" t="s">
        <v>48</v>
      </c>
    </row>
    <row r="19" spans="1:11" ht="48.75" customHeight="1">
      <c r="A19" s="63" t="s">
        <v>79</v>
      </c>
      <c r="B19" s="63">
        <v>750</v>
      </c>
      <c r="C19" s="63">
        <v>75020</v>
      </c>
      <c r="D19" s="61" t="s">
        <v>216</v>
      </c>
      <c r="E19" s="62">
        <v>16800</v>
      </c>
      <c r="F19" s="60">
        <v>0</v>
      </c>
      <c r="G19" s="60">
        <v>0</v>
      </c>
      <c r="H19" s="60">
        <v>0</v>
      </c>
      <c r="I19" s="61" t="s">
        <v>215</v>
      </c>
      <c r="J19" s="60"/>
      <c r="K19" s="59" t="s">
        <v>48</v>
      </c>
    </row>
    <row r="20" spans="1:11" ht="48.75" customHeight="1">
      <c r="A20" s="63" t="s">
        <v>104</v>
      </c>
      <c r="B20" s="63">
        <v>752</v>
      </c>
      <c r="C20" s="63">
        <v>85295</v>
      </c>
      <c r="D20" s="61" t="s">
        <v>249</v>
      </c>
      <c r="E20" s="62">
        <v>10100</v>
      </c>
      <c r="F20" s="62">
        <v>10100</v>
      </c>
      <c r="G20" s="62">
        <v>0</v>
      </c>
      <c r="H20" s="62">
        <v>0</v>
      </c>
      <c r="I20" s="61" t="s">
        <v>57</v>
      </c>
      <c r="J20" s="60">
        <v>0</v>
      </c>
      <c r="K20" s="59" t="s">
        <v>248</v>
      </c>
    </row>
    <row r="21" spans="1:11" ht="48.75" customHeight="1">
      <c r="A21" s="63" t="s">
        <v>102</v>
      </c>
      <c r="B21" s="63">
        <v>852</v>
      </c>
      <c r="C21" s="63">
        <v>85202</v>
      </c>
      <c r="D21" s="61" t="s">
        <v>352</v>
      </c>
      <c r="E21" s="62">
        <v>15500</v>
      </c>
      <c r="F21" s="62">
        <v>15500</v>
      </c>
      <c r="G21" s="62">
        <v>0</v>
      </c>
      <c r="H21" s="62">
        <v>0</v>
      </c>
      <c r="I21" s="61" t="s">
        <v>207</v>
      </c>
      <c r="J21" s="60">
        <v>0</v>
      </c>
      <c r="K21" s="59" t="s">
        <v>214</v>
      </c>
    </row>
    <row r="22" spans="1:11" ht="45">
      <c r="A22" s="63" t="s">
        <v>88</v>
      </c>
      <c r="B22" s="63">
        <v>852</v>
      </c>
      <c r="C22" s="63">
        <v>85202</v>
      </c>
      <c r="D22" s="61" t="s">
        <v>213</v>
      </c>
      <c r="E22" s="62">
        <v>70000</v>
      </c>
      <c r="F22" s="62">
        <v>70000</v>
      </c>
      <c r="G22" s="62">
        <v>0</v>
      </c>
      <c r="H22" s="62">
        <v>0</v>
      </c>
      <c r="I22" s="61" t="s">
        <v>207</v>
      </c>
      <c r="J22" s="60">
        <v>0</v>
      </c>
      <c r="K22" s="59" t="s">
        <v>214</v>
      </c>
    </row>
    <row r="23" spans="1:11" ht="45">
      <c r="A23" s="63" t="s">
        <v>90</v>
      </c>
      <c r="B23" s="63">
        <v>852</v>
      </c>
      <c r="C23" s="63">
        <v>85202</v>
      </c>
      <c r="D23" s="61" t="s">
        <v>250</v>
      </c>
      <c r="E23" s="62">
        <v>151500</v>
      </c>
      <c r="F23" s="62">
        <v>151500</v>
      </c>
      <c r="G23" s="62">
        <v>0</v>
      </c>
      <c r="H23" s="62">
        <v>0</v>
      </c>
      <c r="I23" s="61" t="s">
        <v>207</v>
      </c>
      <c r="J23" s="60">
        <v>0</v>
      </c>
      <c r="K23" s="59" t="s">
        <v>214</v>
      </c>
    </row>
    <row r="24" spans="1:11" ht="45">
      <c r="A24" s="63" t="s">
        <v>107</v>
      </c>
      <c r="B24" s="63">
        <v>852</v>
      </c>
      <c r="C24" s="63">
        <v>85202</v>
      </c>
      <c r="D24" s="61" t="s">
        <v>213</v>
      </c>
      <c r="E24" s="62">
        <v>317538</v>
      </c>
      <c r="F24" s="62">
        <v>95400</v>
      </c>
      <c r="G24" s="62">
        <v>0</v>
      </c>
      <c r="H24" s="62">
        <v>0</v>
      </c>
      <c r="I24" s="61" t="s">
        <v>353</v>
      </c>
      <c r="J24" s="60">
        <v>0</v>
      </c>
      <c r="K24" s="59" t="s">
        <v>74</v>
      </c>
    </row>
    <row r="25" spans="1:11" ht="45">
      <c r="A25" s="63" t="s">
        <v>108</v>
      </c>
      <c r="B25" s="63">
        <v>852</v>
      </c>
      <c r="C25" s="63">
        <v>85202</v>
      </c>
      <c r="D25" s="61" t="s">
        <v>212</v>
      </c>
      <c r="E25" s="62">
        <v>212000</v>
      </c>
      <c r="F25" s="62">
        <v>0</v>
      </c>
      <c r="G25" s="62">
        <v>0</v>
      </c>
      <c r="H25" s="62">
        <v>0</v>
      </c>
      <c r="I25" s="61" t="s">
        <v>354</v>
      </c>
      <c r="J25" s="60">
        <v>0</v>
      </c>
      <c r="K25" s="59" t="s">
        <v>214</v>
      </c>
    </row>
    <row r="26" spans="1:11" ht="45">
      <c r="A26" s="63" t="s">
        <v>128</v>
      </c>
      <c r="B26" s="63">
        <v>853</v>
      </c>
      <c r="C26" s="63">
        <v>85311</v>
      </c>
      <c r="D26" s="61" t="s">
        <v>212</v>
      </c>
      <c r="E26" s="62">
        <v>45000</v>
      </c>
      <c r="F26" s="62">
        <v>45000</v>
      </c>
      <c r="G26" s="62">
        <v>0</v>
      </c>
      <c r="H26" s="62">
        <v>0</v>
      </c>
      <c r="I26" s="61" t="s">
        <v>207</v>
      </c>
      <c r="J26" s="60">
        <v>0</v>
      </c>
      <c r="K26" s="59" t="s">
        <v>48</v>
      </c>
    </row>
    <row r="27" spans="1:11" ht="45">
      <c r="A27" s="63" t="s">
        <v>129</v>
      </c>
      <c r="B27" s="63">
        <v>853</v>
      </c>
      <c r="C27" s="63">
        <v>85311</v>
      </c>
      <c r="D27" s="61" t="s">
        <v>293</v>
      </c>
      <c r="E27" s="62">
        <v>131190</v>
      </c>
      <c r="F27" s="62">
        <v>91833</v>
      </c>
      <c r="G27" s="62">
        <v>0</v>
      </c>
      <c r="H27" s="62">
        <v>0</v>
      </c>
      <c r="I27" s="61" t="s">
        <v>294</v>
      </c>
      <c r="J27" s="60">
        <v>0</v>
      </c>
      <c r="K27" s="59" t="s">
        <v>75</v>
      </c>
    </row>
    <row r="28" spans="1:11" ht="51.75" customHeight="1">
      <c r="A28" s="63" t="s">
        <v>282</v>
      </c>
      <c r="B28" s="63">
        <v>854</v>
      </c>
      <c r="C28" s="63">
        <v>85403</v>
      </c>
      <c r="D28" s="61" t="s">
        <v>211</v>
      </c>
      <c r="E28" s="62">
        <v>185600</v>
      </c>
      <c r="F28" s="62">
        <v>111069</v>
      </c>
      <c r="G28" s="62">
        <v>0</v>
      </c>
      <c r="H28" s="62">
        <v>0</v>
      </c>
      <c r="I28" s="61" t="s">
        <v>210</v>
      </c>
      <c r="J28" s="60">
        <v>0</v>
      </c>
      <c r="K28" s="59" t="s">
        <v>209</v>
      </c>
    </row>
    <row r="29" spans="1:11" ht="67.5">
      <c r="A29" s="63" t="s">
        <v>283</v>
      </c>
      <c r="B29" s="63">
        <v>855</v>
      </c>
      <c r="C29" s="63">
        <v>85510</v>
      </c>
      <c r="D29" s="61" t="s">
        <v>208</v>
      </c>
      <c r="E29" s="62">
        <v>50000</v>
      </c>
      <c r="F29" s="62">
        <v>50000</v>
      </c>
      <c r="G29" s="62">
        <v>0</v>
      </c>
      <c r="H29" s="62">
        <v>0</v>
      </c>
      <c r="I29" s="61" t="s">
        <v>207</v>
      </c>
      <c r="J29" s="60">
        <v>0</v>
      </c>
      <c r="K29" s="59" t="s">
        <v>206</v>
      </c>
    </row>
    <row r="30" spans="1:11" ht="62.25" customHeight="1">
      <c r="A30" s="63" t="s">
        <v>283</v>
      </c>
      <c r="B30" s="63">
        <v>926</v>
      </c>
      <c r="C30" s="63">
        <v>92695</v>
      </c>
      <c r="D30" s="61" t="s">
        <v>205</v>
      </c>
      <c r="E30" s="62">
        <v>156273</v>
      </c>
      <c r="F30" s="62">
        <v>81273</v>
      </c>
      <c r="G30" s="62">
        <v>0</v>
      </c>
      <c r="H30" s="62">
        <v>0</v>
      </c>
      <c r="I30" s="61" t="s">
        <v>204</v>
      </c>
      <c r="J30" s="60">
        <v>0</v>
      </c>
      <c r="K30" s="59" t="s">
        <v>48</v>
      </c>
    </row>
    <row r="31" spans="1:11" ht="27.75" customHeight="1">
      <c r="A31" s="225" t="s">
        <v>37</v>
      </c>
      <c r="B31" s="226"/>
      <c r="C31" s="226"/>
      <c r="D31" s="227"/>
      <c r="E31" s="58">
        <f>SUM(E10:E30)</f>
        <v>3298611</v>
      </c>
      <c r="F31" s="58">
        <f>SUM(F10:F30)</f>
        <v>1606825</v>
      </c>
      <c r="G31" s="58">
        <f>SUM(G10:G30)</f>
        <v>0</v>
      </c>
      <c r="H31" s="58">
        <f>SUM(H10:H30)</f>
        <v>0</v>
      </c>
      <c r="I31" s="106">
        <v>1691786</v>
      </c>
      <c r="J31" s="58">
        <f>SUM(J10:J30)</f>
        <v>0</v>
      </c>
      <c r="K31" s="163" t="s">
        <v>56</v>
      </c>
    </row>
    <row r="32" spans="1:11" ht="12.75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2.75">
      <c r="A33" s="57" t="s">
        <v>55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2.75">
      <c r="A34" s="57" t="s">
        <v>54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2.75">
      <c r="A35" s="57" t="s">
        <v>53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2.75">
      <c r="A36" s="57" t="s">
        <v>203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12.75">
      <c r="A37" s="57" t="s">
        <v>202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</row>
  </sheetData>
  <sheetProtection/>
  <mergeCells count="15">
    <mergeCell ref="A31:D31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5118110236220472" right="0.3937007874015748" top="0.984251968503937" bottom="0.7874015748031497" header="0.5118110236220472" footer="0.5118110236220472"/>
  <pageSetup fitToHeight="1" fitToWidth="1" horizontalDpi="300" verticalDpi="300" orientation="portrait" paperSize="9" scale="57" r:id="rId1"/>
  <headerFooter alignWithMargins="0">
    <oddHeader>&amp;R&amp;9Załącznik nr &amp;A
do uchwały Rady Powiatu w Opatowie nr XLIX.36.2018
z dnia 26 września 2018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7"/>
  <sheetViews>
    <sheetView zoomScalePageLayoutView="0" workbookViewId="0" topLeftCell="A1">
      <selection activeCell="Q6" sqref="Q6"/>
    </sheetView>
  </sheetViews>
  <sheetFormatPr defaultColWidth="9.33203125" defaultRowHeight="12.75"/>
  <cols>
    <col min="1" max="1" width="4.66015625" style="3" customWidth="1"/>
    <col min="2" max="2" width="21.83203125" style="3" customWidth="1"/>
    <col min="3" max="3" width="10.66015625" style="3" customWidth="1"/>
    <col min="4" max="4" width="12" style="3" customWidth="1"/>
    <col min="5" max="5" width="7" style="3" customWidth="1"/>
    <col min="6" max="6" width="8.83203125" style="3" customWidth="1"/>
    <col min="7" max="7" width="19" style="3" customWidth="1"/>
    <col min="8" max="8" width="12.33203125" style="3" customWidth="1"/>
    <col min="9" max="9" width="12.66015625" style="3" customWidth="1"/>
    <col min="10" max="16384" width="9.33203125" style="3" customWidth="1"/>
  </cols>
  <sheetData>
    <row r="1" spans="1:9" ht="40.5" customHeight="1">
      <c r="A1" s="4"/>
      <c r="B1" s="4"/>
      <c r="C1" s="4"/>
      <c r="D1" s="4"/>
      <c r="E1" s="4"/>
      <c r="F1" s="4"/>
      <c r="G1" s="270" t="s">
        <v>542</v>
      </c>
      <c r="H1" s="270"/>
      <c r="I1" s="270"/>
    </row>
    <row r="2" spans="1:9" ht="12.75">
      <c r="A2" s="271" t="s">
        <v>408</v>
      </c>
      <c r="B2" s="271"/>
      <c r="C2" s="271"/>
      <c r="D2" s="271"/>
      <c r="E2" s="271"/>
      <c r="F2" s="271"/>
      <c r="G2" s="271"/>
      <c r="H2" s="271"/>
      <c r="I2" s="271"/>
    </row>
    <row r="3" spans="1:9" ht="12.75">
      <c r="A3" s="271"/>
      <c r="B3" s="271"/>
      <c r="C3" s="271"/>
      <c r="D3" s="271"/>
      <c r="E3" s="271"/>
      <c r="F3" s="271"/>
      <c r="G3" s="271"/>
      <c r="H3" s="271"/>
      <c r="I3" s="271"/>
    </row>
    <row r="4" spans="1:9" ht="12.75">
      <c r="A4" s="271"/>
      <c r="B4" s="271"/>
      <c r="C4" s="271"/>
      <c r="D4" s="271"/>
      <c r="E4" s="271"/>
      <c r="F4" s="271"/>
      <c r="G4" s="271"/>
      <c r="H4" s="271"/>
      <c r="I4" s="271"/>
    </row>
    <row r="5" spans="1:9" ht="12.75">
      <c r="A5" s="150"/>
      <c r="B5" s="150"/>
      <c r="C5" s="150"/>
      <c r="D5" s="150"/>
      <c r="E5" s="150"/>
      <c r="F5" s="150"/>
      <c r="G5" s="150"/>
      <c r="H5" s="150"/>
      <c r="I5" s="150"/>
    </row>
    <row r="6" spans="1:9" ht="22.5" customHeight="1">
      <c r="A6" s="269" t="s">
        <v>407</v>
      </c>
      <c r="B6" s="269" t="s">
        <v>406</v>
      </c>
      <c r="C6" s="269" t="s">
        <v>405</v>
      </c>
      <c r="D6" s="269" t="s">
        <v>50</v>
      </c>
      <c r="E6" s="269" t="s">
        <v>1</v>
      </c>
      <c r="F6" s="269" t="s">
        <v>2</v>
      </c>
      <c r="G6" s="269" t="s">
        <v>404</v>
      </c>
      <c r="H6" s="269"/>
      <c r="I6" s="269" t="s">
        <v>403</v>
      </c>
    </row>
    <row r="7" spans="1:9" ht="66" customHeight="1">
      <c r="A7" s="269"/>
      <c r="B7" s="269"/>
      <c r="C7" s="269"/>
      <c r="D7" s="269"/>
      <c r="E7" s="269"/>
      <c r="F7" s="269"/>
      <c r="G7" s="96" t="s">
        <v>402</v>
      </c>
      <c r="H7" s="96" t="s">
        <v>401</v>
      </c>
      <c r="I7" s="269"/>
    </row>
    <row r="8" spans="1:9" ht="12.7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</row>
    <row r="9" spans="1:9" ht="45" customHeight="1">
      <c r="A9" s="266" t="s">
        <v>44</v>
      </c>
      <c r="B9" s="239" t="s">
        <v>369</v>
      </c>
      <c r="C9" s="239" t="s">
        <v>400</v>
      </c>
      <c r="D9" s="239" t="s">
        <v>48</v>
      </c>
      <c r="E9" s="266" t="s">
        <v>399</v>
      </c>
      <c r="F9" s="266" t="s">
        <v>398</v>
      </c>
      <c r="G9" s="140" t="s">
        <v>367</v>
      </c>
      <c r="H9" s="136">
        <f>H10+H14</f>
        <v>17366120</v>
      </c>
      <c r="I9" s="136">
        <f>I10+I14</f>
        <v>17028427</v>
      </c>
    </row>
    <row r="10" spans="1:9" ht="25.5" customHeight="1">
      <c r="A10" s="267"/>
      <c r="B10" s="246"/>
      <c r="C10" s="245"/>
      <c r="D10" s="245"/>
      <c r="E10" s="267"/>
      <c r="F10" s="267"/>
      <c r="G10" s="140" t="s">
        <v>362</v>
      </c>
      <c r="H10" s="136">
        <f>H11+H12+H13</f>
        <v>0</v>
      </c>
      <c r="I10" s="136">
        <f>I11+I12+I13</f>
        <v>0</v>
      </c>
    </row>
    <row r="11" spans="1:9" ht="49.5" customHeight="1">
      <c r="A11" s="267"/>
      <c r="B11" s="239" t="s">
        <v>397</v>
      </c>
      <c r="C11" s="245"/>
      <c r="D11" s="245"/>
      <c r="E11" s="267"/>
      <c r="F11" s="267"/>
      <c r="G11" s="147" t="s">
        <v>360</v>
      </c>
      <c r="H11" s="132">
        <v>0</v>
      </c>
      <c r="I11" s="132">
        <v>0</v>
      </c>
    </row>
    <row r="12" spans="1:9" ht="27.75" customHeight="1">
      <c r="A12" s="267"/>
      <c r="B12" s="245"/>
      <c r="C12" s="245"/>
      <c r="D12" s="245"/>
      <c r="E12" s="267"/>
      <c r="F12" s="267"/>
      <c r="G12" s="139" t="s">
        <v>359</v>
      </c>
      <c r="H12" s="132">
        <v>0</v>
      </c>
      <c r="I12" s="132">
        <v>0</v>
      </c>
    </row>
    <row r="13" spans="1:9" ht="35.25" customHeight="1">
      <c r="A13" s="267"/>
      <c r="B13" s="245" t="s">
        <v>396</v>
      </c>
      <c r="C13" s="245"/>
      <c r="D13" s="245"/>
      <c r="E13" s="267"/>
      <c r="F13" s="267"/>
      <c r="G13" s="139" t="s">
        <v>358</v>
      </c>
      <c r="H13" s="132">
        <v>0</v>
      </c>
      <c r="I13" s="132">
        <v>0</v>
      </c>
    </row>
    <row r="14" spans="1:9" ht="15.75" customHeight="1">
      <c r="A14" s="267"/>
      <c r="B14" s="245"/>
      <c r="C14" s="245"/>
      <c r="D14" s="245"/>
      <c r="E14" s="267"/>
      <c r="F14" s="267"/>
      <c r="G14" s="140" t="s">
        <v>361</v>
      </c>
      <c r="H14" s="136">
        <f>H15+H16+H17+H18</f>
        <v>17366120</v>
      </c>
      <c r="I14" s="136">
        <f>I15+I16+I17+I18</f>
        <v>17028427</v>
      </c>
    </row>
    <row r="15" spans="1:9" ht="15" customHeight="1">
      <c r="A15" s="267"/>
      <c r="B15" s="245"/>
      <c r="C15" s="245"/>
      <c r="D15" s="245"/>
      <c r="E15" s="267"/>
      <c r="F15" s="267"/>
      <c r="G15" s="147" t="s">
        <v>360</v>
      </c>
      <c r="H15" s="132">
        <v>5195574</v>
      </c>
      <c r="I15" s="132">
        <v>5144448</v>
      </c>
    </row>
    <row r="16" spans="1:9" ht="22.5">
      <c r="A16" s="267"/>
      <c r="B16" s="245"/>
      <c r="C16" s="245"/>
      <c r="D16" s="245"/>
      <c r="E16" s="267"/>
      <c r="F16" s="267"/>
      <c r="G16" s="139" t="s">
        <v>359</v>
      </c>
      <c r="H16" s="132">
        <v>0</v>
      </c>
      <c r="I16" s="132">
        <v>0</v>
      </c>
    </row>
    <row r="17" spans="1:9" ht="33.75">
      <c r="A17" s="267"/>
      <c r="B17" s="245" t="s">
        <v>395</v>
      </c>
      <c r="C17" s="245"/>
      <c r="D17" s="245"/>
      <c r="E17" s="267"/>
      <c r="F17" s="267"/>
      <c r="G17" s="139" t="s">
        <v>358</v>
      </c>
      <c r="H17" s="132">
        <v>12170546</v>
      </c>
      <c r="I17" s="132">
        <v>11883979</v>
      </c>
    </row>
    <row r="18" spans="1:9" ht="48.75" customHeight="1">
      <c r="A18" s="268"/>
      <c r="B18" s="246"/>
      <c r="C18" s="246"/>
      <c r="D18" s="246"/>
      <c r="E18" s="268"/>
      <c r="F18" s="268"/>
      <c r="G18" s="138" t="s">
        <v>357</v>
      </c>
      <c r="H18" s="132">
        <v>0</v>
      </c>
      <c r="I18" s="132">
        <v>0</v>
      </c>
    </row>
    <row r="19" spans="1:9" ht="44.25" customHeight="1">
      <c r="A19" s="236" t="s">
        <v>43</v>
      </c>
      <c r="B19" s="138" t="s">
        <v>369</v>
      </c>
      <c r="C19" s="260" t="s">
        <v>379</v>
      </c>
      <c r="D19" s="260" t="s">
        <v>48</v>
      </c>
      <c r="E19" s="263" t="s">
        <v>394</v>
      </c>
      <c r="F19" s="263" t="s">
        <v>393</v>
      </c>
      <c r="G19" s="140" t="s">
        <v>367</v>
      </c>
      <c r="H19" s="136">
        <f>H20+H24</f>
        <v>3022600</v>
      </c>
      <c r="I19" s="136">
        <f>I20+I24</f>
        <v>201000</v>
      </c>
    </row>
    <row r="20" spans="1:9" ht="27" customHeight="1">
      <c r="A20" s="237"/>
      <c r="B20" s="138" t="s">
        <v>366</v>
      </c>
      <c r="C20" s="261"/>
      <c r="D20" s="261"/>
      <c r="E20" s="264"/>
      <c r="F20" s="264"/>
      <c r="G20" s="140" t="s">
        <v>362</v>
      </c>
      <c r="H20" s="136">
        <f>H21+H22+H23</f>
        <v>18000</v>
      </c>
      <c r="I20" s="136">
        <f>I21+I22+I23</f>
        <v>0</v>
      </c>
    </row>
    <row r="21" spans="1:9" ht="15" customHeight="1">
      <c r="A21" s="237"/>
      <c r="B21" s="239" t="s">
        <v>392</v>
      </c>
      <c r="C21" s="261"/>
      <c r="D21" s="261"/>
      <c r="E21" s="264"/>
      <c r="F21" s="264"/>
      <c r="G21" s="147" t="s">
        <v>360</v>
      </c>
      <c r="H21" s="132">
        <v>2700</v>
      </c>
      <c r="I21" s="132">
        <v>0</v>
      </c>
    </row>
    <row r="22" spans="1:9" ht="24.75" customHeight="1">
      <c r="A22" s="237"/>
      <c r="B22" s="245"/>
      <c r="C22" s="261"/>
      <c r="D22" s="261"/>
      <c r="E22" s="264"/>
      <c r="F22" s="264"/>
      <c r="G22" s="139" t="s">
        <v>359</v>
      </c>
      <c r="H22" s="132">
        <v>0</v>
      </c>
      <c r="I22" s="132">
        <v>0</v>
      </c>
    </row>
    <row r="23" spans="1:9" ht="36" customHeight="1">
      <c r="A23" s="237"/>
      <c r="B23" s="245"/>
      <c r="C23" s="261"/>
      <c r="D23" s="261"/>
      <c r="E23" s="264"/>
      <c r="F23" s="264"/>
      <c r="G23" s="139" t="s">
        <v>358</v>
      </c>
      <c r="H23" s="132">
        <v>15300</v>
      </c>
      <c r="I23" s="132">
        <v>0</v>
      </c>
    </row>
    <row r="24" spans="1:9" ht="14.25" customHeight="1">
      <c r="A24" s="237"/>
      <c r="B24" s="245"/>
      <c r="C24" s="261"/>
      <c r="D24" s="261"/>
      <c r="E24" s="264"/>
      <c r="F24" s="264"/>
      <c r="G24" s="140" t="s">
        <v>361</v>
      </c>
      <c r="H24" s="136">
        <f>H25+H26+H27+H28</f>
        <v>3004600</v>
      </c>
      <c r="I24" s="136">
        <f>I25+I26+I27+I28</f>
        <v>201000</v>
      </c>
    </row>
    <row r="25" spans="1:9" ht="16.5" customHeight="1">
      <c r="A25" s="237"/>
      <c r="B25" s="245"/>
      <c r="C25" s="261"/>
      <c r="D25" s="261"/>
      <c r="E25" s="264"/>
      <c r="F25" s="264"/>
      <c r="G25" s="147" t="s">
        <v>360</v>
      </c>
      <c r="H25" s="132">
        <v>450690</v>
      </c>
      <c r="I25" s="132">
        <v>30150</v>
      </c>
    </row>
    <row r="26" spans="1:9" ht="24.75" customHeight="1">
      <c r="A26" s="237"/>
      <c r="B26" s="245"/>
      <c r="C26" s="261"/>
      <c r="D26" s="261"/>
      <c r="E26" s="264"/>
      <c r="F26" s="264"/>
      <c r="G26" s="139" t="s">
        <v>359</v>
      </c>
      <c r="H26" s="132">
        <v>0</v>
      </c>
      <c r="I26" s="132">
        <v>0</v>
      </c>
    </row>
    <row r="27" spans="1:9" ht="36" customHeight="1">
      <c r="A27" s="237"/>
      <c r="B27" s="245"/>
      <c r="C27" s="261"/>
      <c r="D27" s="261"/>
      <c r="E27" s="264"/>
      <c r="F27" s="264"/>
      <c r="G27" s="139" t="s">
        <v>358</v>
      </c>
      <c r="H27" s="132">
        <v>2553910</v>
      </c>
      <c r="I27" s="132">
        <v>170850</v>
      </c>
    </row>
    <row r="28" spans="1:9" ht="48.75" customHeight="1">
      <c r="A28" s="238"/>
      <c r="B28" s="246"/>
      <c r="C28" s="262"/>
      <c r="D28" s="262"/>
      <c r="E28" s="265"/>
      <c r="F28" s="265"/>
      <c r="G28" s="138" t="s">
        <v>357</v>
      </c>
      <c r="H28" s="132">
        <v>0</v>
      </c>
      <c r="I28" s="132">
        <v>0</v>
      </c>
    </row>
    <row r="29" spans="1:9" ht="16.5" customHeight="1">
      <c r="A29" s="236" t="s">
        <v>42</v>
      </c>
      <c r="B29" s="239" t="s">
        <v>369</v>
      </c>
      <c r="C29" s="148" t="s">
        <v>368</v>
      </c>
      <c r="D29" s="239" t="s">
        <v>51</v>
      </c>
      <c r="E29" s="149">
        <v>801</v>
      </c>
      <c r="F29" s="149">
        <v>80130</v>
      </c>
      <c r="G29" s="140" t="s">
        <v>367</v>
      </c>
      <c r="H29" s="136">
        <f>SUM(H30+H34)</f>
        <v>228745</v>
      </c>
      <c r="I29" s="136">
        <f>SUM(I30+I34)</f>
        <v>28102</v>
      </c>
    </row>
    <row r="30" spans="1:9" ht="17.25" customHeight="1">
      <c r="A30" s="237"/>
      <c r="B30" s="240"/>
      <c r="C30" s="146"/>
      <c r="D30" s="245"/>
      <c r="E30" s="145"/>
      <c r="F30" s="145"/>
      <c r="G30" s="140" t="s">
        <v>362</v>
      </c>
      <c r="H30" s="136">
        <f>SUM(H31:H33)</f>
        <v>228745</v>
      </c>
      <c r="I30" s="136">
        <f>SUM(I31:I33)</f>
        <v>28102</v>
      </c>
    </row>
    <row r="31" spans="1:9" ht="17.25" customHeight="1">
      <c r="A31" s="237"/>
      <c r="B31" s="240"/>
      <c r="C31" s="146"/>
      <c r="D31" s="245"/>
      <c r="E31" s="145"/>
      <c r="F31" s="145"/>
      <c r="G31" s="147" t="s">
        <v>360</v>
      </c>
      <c r="H31" s="132">
        <v>14696</v>
      </c>
      <c r="I31" s="132">
        <v>0</v>
      </c>
    </row>
    <row r="32" spans="1:9" ht="25.5" customHeight="1">
      <c r="A32" s="237"/>
      <c r="B32" s="241"/>
      <c r="C32" s="146"/>
      <c r="D32" s="245"/>
      <c r="E32" s="145"/>
      <c r="F32" s="145"/>
      <c r="G32" s="139" t="s">
        <v>359</v>
      </c>
      <c r="H32" s="132">
        <v>0</v>
      </c>
      <c r="I32" s="132">
        <v>0</v>
      </c>
    </row>
    <row r="33" spans="1:9" ht="34.5" customHeight="1">
      <c r="A33" s="237"/>
      <c r="B33" s="148" t="s">
        <v>391</v>
      </c>
      <c r="C33" s="146"/>
      <c r="D33" s="245"/>
      <c r="E33" s="145"/>
      <c r="F33" s="145"/>
      <c r="G33" s="139" t="s">
        <v>358</v>
      </c>
      <c r="H33" s="132">
        <v>214049</v>
      </c>
      <c r="I33" s="132">
        <v>28102</v>
      </c>
    </row>
    <row r="34" spans="1:9" ht="15" customHeight="1">
      <c r="A34" s="237"/>
      <c r="B34" s="245" t="s">
        <v>390</v>
      </c>
      <c r="C34" s="146"/>
      <c r="D34" s="245"/>
      <c r="E34" s="145"/>
      <c r="F34" s="145"/>
      <c r="G34" s="140" t="s">
        <v>361</v>
      </c>
      <c r="H34" s="136">
        <f>SUM(H35:H38)</f>
        <v>0</v>
      </c>
      <c r="I34" s="136">
        <f>SUM(I35:I38)</f>
        <v>0</v>
      </c>
    </row>
    <row r="35" spans="1:9" ht="16.5" customHeight="1">
      <c r="A35" s="237"/>
      <c r="B35" s="245"/>
      <c r="C35" s="146"/>
      <c r="D35" s="245"/>
      <c r="E35" s="145"/>
      <c r="F35" s="145"/>
      <c r="G35" s="147" t="s">
        <v>360</v>
      </c>
      <c r="H35" s="132">
        <v>0</v>
      </c>
      <c r="I35" s="132">
        <v>0</v>
      </c>
    </row>
    <row r="36" spans="1:9" ht="24" customHeight="1">
      <c r="A36" s="237"/>
      <c r="B36" s="245"/>
      <c r="C36" s="146"/>
      <c r="D36" s="245"/>
      <c r="E36" s="145"/>
      <c r="F36" s="145"/>
      <c r="G36" s="139" t="s">
        <v>359</v>
      </c>
      <c r="H36" s="132">
        <v>0</v>
      </c>
      <c r="I36" s="132">
        <v>0</v>
      </c>
    </row>
    <row r="37" spans="1:9" ht="37.5" customHeight="1">
      <c r="A37" s="237"/>
      <c r="B37" s="246"/>
      <c r="C37" s="146"/>
      <c r="D37" s="245"/>
      <c r="E37" s="145"/>
      <c r="F37" s="145"/>
      <c r="G37" s="139" t="s">
        <v>358</v>
      </c>
      <c r="H37" s="132">
        <v>0</v>
      </c>
      <c r="I37" s="132">
        <v>0</v>
      </c>
    </row>
    <row r="38" spans="1:9" ht="48.75" customHeight="1">
      <c r="A38" s="238"/>
      <c r="B38" s="148" t="s">
        <v>389</v>
      </c>
      <c r="C38" s="143"/>
      <c r="D38" s="246"/>
      <c r="E38" s="142"/>
      <c r="F38" s="142"/>
      <c r="G38" s="138" t="s">
        <v>357</v>
      </c>
      <c r="H38" s="132">
        <v>0</v>
      </c>
      <c r="I38" s="132">
        <v>0</v>
      </c>
    </row>
    <row r="39" spans="1:9" ht="17.25" customHeight="1">
      <c r="A39" s="236" t="s">
        <v>41</v>
      </c>
      <c r="B39" s="239" t="s">
        <v>369</v>
      </c>
      <c r="C39" s="169" t="s">
        <v>387</v>
      </c>
      <c r="D39" s="239" t="s">
        <v>48</v>
      </c>
      <c r="E39" s="170">
        <v>801</v>
      </c>
      <c r="F39" s="170">
        <v>80195</v>
      </c>
      <c r="G39" s="140" t="s">
        <v>367</v>
      </c>
      <c r="H39" s="136">
        <f>SUM(H40+H44)</f>
        <v>7012265</v>
      </c>
      <c r="I39" s="136">
        <f>SUM(I40+I44)</f>
        <v>6653636</v>
      </c>
    </row>
    <row r="40" spans="1:9" ht="15.75" customHeight="1">
      <c r="A40" s="237"/>
      <c r="B40" s="240"/>
      <c r="C40" s="165"/>
      <c r="D40" s="245"/>
      <c r="E40" s="171"/>
      <c r="F40" s="171"/>
      <c r="G40" s="140" t="s">
        <v>362</v>
      </c>
      <c r="H40" s="136">
        <f>SUM(H41:H43)</f>
        <v>0</v>
      </c>
      <c r="I40" s="136">
        <f>SUM(I41:I43)</f>
        <v>0</v>
      </c>
    </row>
    <row r="41" spans="1:9" ht="14.25" customHeight="1">
      <c r="A41" s="237"/>
      <c r="B41" s="240"/>
      <c r="C41" s="165"/>
      <c r="D41" s="245"/>
      <c r="E41" s="171"/>
      <c r="F41" s="171"/>
      <c r="G41" s="147" t="s">
        <v>360</v>
      </c>
      <c r="H41" s="132">
        <v>0</v>
      </c>
      <c r="I41" s="132">
        <v>0</v>
      </c>
    </row>
    <row r="42" spans="1:9" ht="23.25" customHeight="1">
      <c r="A42" s="237"/>
      <c r="B42" s="241"/>
      <c r="C42" s="165"/>
      <c r="D42" s="245"/>
      <c r="E42" s="171"/>
      <c r="F42" s="171"/>
      <c r="G42" s="139" t="s">
        <v>359</v>
      </c>
      <c r="H42" s="132">
        <v>0</v>
      </c>
      <c r="I42" s="132">
        <v>0</v>
      </c>
    </row>
    <row r="43" spans="1:9" ht="36" customHeight="1">
      <c r="A43" s="237"/>
      <c r="B43" s="169" t="s">
        <v>366</v>
      </c>
      <c r="C43" s="165"/>
      <c r="D43" s="245"/>
      <c r="E43" s="171"/>
      <c r="F43" s="171"/>
      <c r="G43" s="139" t="s">
        <v>358</v>
      </c>
      <c r="H43" s="132">
        <v>0</v>
      </c>
      <c r="I43" s="132">
        <v>0</v>
      </c>
    </row>
    <row r="44" spans="1:9" ht="15.75" customHeight="1">
      <c r="A44" s="237"/>
      <c r="B44" s="245" t="s">
        <v>386</v>
      </c>
      <c r="C44" s="165"/>
      <c r="D44" s="245"/>
      <c r="E44" s="171"/>
      <c r="F44" s="171"/>
      <c r="G44" s="140" t="s">
        <v>361</v>
      </c>
      <c r="H44" s="136">
        <f>SUM(H45:H48)</f>
        <v>7012265</v>
      </c>
      <c r="I44" s="136">
        <f>SUM(I45:I48)</f>
        <v>6653636</v>
      </c>
    </row>
    <row r="45" spans="1:9" ht="15" customHeight="1">
      <c r="A45" s="237"/>
      <c r="B45" s="245"/>
      <c r="C45" s="165"/>
      <c r="D45" s="245"/>
      <c r="E45" s="171"/>
      <c r="F45" s="171"/>
      <c r="G45" s="147" t="s">
        <v>360</v>
      </c>
      <c r="H45" s="132">
        <v>3988820</v>
      </c>
      <c r="I45" s="132">
        <v>3815174</v>
      </c>
    </row>
    <row r="46" spans="1:9" ht="24.75" customHeight="1">
      <c r="A46" s="237"/>
      <c r="B46" s="245"/>
      <c r="C46" s="165"/>
      <c r="D46" s="245"/>
      <c r="E46" s="171"/>
      <c r="F46" s="171"/>
      <c r="G46" s="139" t="s">
        <v>359</v>
      </c>
      <c r="H46" s="132">
        <v>0</v>
      </c>
      <c r="I46" s="132">
        <v>0</v>
      </c>
    </row>
    <row r="47" spans="1:9" ht="34.5" customHeight="1">
      <c r="A47" s="237"/>
      <c r="B47" s="243" t="s">
        <v>388</v>
      </c>
      <c r="C47" s="165"/>
      <c r="D47" s="245"/>
      <c r="E47" s="171"/>
      <c r="F47" s="171"/>
      <c r="G47" s="139" t="s">
        <v>358</v>
      </c>
      <c r="H47" s="132">
        <v>3023445</v>
      </c>
      <c r="I47" s="132">
        <v>2838462</v>
      </c>
    </row>
    <row r="48" spans="1:9" ht="48.75" customHeight="1">
      <c r="A48" s="238"/>
      <c r="B48" s="244"/>
      <c r="C48" s="166"/>
      <c r="D48" s="246"/>
      <c r="E48" s="142"/>
      <c r="F48" s="142"/>
      <c r="G48" s="168" t="s">
        <v>357</v>
      </c>
      <c r="H48" s="132">
        <v>0</v>
      </c>
      <c r="I48" s="132">
        <v>0</v>
      </c>
    </row>
    <row r="49" spans="1:9" ht="15.75" customHeight="1">
      <c r="A49" s="236" t="s">
        <v>40</v>
      </c>
      <c r="B49" s="239" t="s">
        <v>369</v>
      </c>
      <c r="C49" s="169" t="s">
        <v>387</v>
      </c>
      <c r="D49" s="239" t="s">
        <v>48</v>
      </c>
      <c r="E49" s="170">
        <v>801</v>
      </c>
      <c r="F49" s="170">
        <v>80195</v>
      </c>
      <c r="G49" s="140" t="s">
        <v>367</v>
      </c>
      <c r="H49" s="136">
        <f>SUM(H50+H54)</f>
        <v>3069297</v>
      </c>
      <c r="I49" s="136">
        <f>SUM(I50+I54)</f>
        <v>3035808</v>
      </c>
    </row>
    <row r="50" spans="1:9" ht="15" customHeight="1">
      <c r="A50" s="237"/>
      <c r="B50" s="240"/>
      <c r="C50" s="165"/>
      <c r="D50" s="245"/>
      <c r="E50" s="171"/>
      <c r="F50" s="171"/>
      <c r="G50" s="140" t="s">
        <v>362</v>
      </c>
      <c r="H50" s="136">
        <f>SUM(H51:H53)</f>
        <v>0</v>
      </c>
      <c r="I50" s="136">
        <f>SUM(I51:I53)</f>
        <v>0</v>
      </c>
    </row>
    <row r="51" spans="1:9" ht="14.25" customHeight="1">
      <c r="A51" s="237"/>
      <c r="B51" s="240"/>
      <c r="C51" s="165"/>
      <c r="D51" s="245"/>
      <c r="E51" s="171"/>
      <c r="F51" s="171"/>
      <c r="G51" s="147" t="s">
        <v>360</v>
      </c>
      <c r="H51" s="132">
        <v>0</v>
      </c>
      <c r="I51" s="132">
        <v>0</v>
      </c>
    </row>
    <row r="52" spans="1:9" ht="24" customHeight="1">
      <c r="A52" s="237"/>
      <c r="B52" s="241"/>
      <c r="C52" s="165"/>
      <c r="D52" s="245"/>
      <c r="E52" s="171"/>
      <c r="F52" s="171"/>
      <c r="G52" s="139" t="s">
        <v>359</v>
      </c>
      <c r="H52" s="132">
        <v>0</v>
      </c>
      <c r="I52" s="132">
        <v>0</v>
      </c>
    </row>
    <row r="53" spans="1:9" ht="36" customHeight="1">
      <c r="A53" s="237"/>
      <c r="B53" s="169" t="s">
        <v>366</v>
      </c>
      <c r="C53" s="165"/>
      <c r="D53" s="245"/>
      <c r="E53" s="171"/>
      <c r="F53" s="171"/>
      <c r="G53" s="139" t="s">
        <v>358</v>
      </c>
      <c r="H53" s="132">
        <v>0</v>
      </c>
      <c r="I53" s="132">
        <v>0</v>
      </c>
    </row>
    <row r="54" spans="1:9" ht="17.25" customHeight="1">
      <c r="A54" s="237"/>
      <c r="B54" s="245" t="s">
        <v>386</v>
      </c>
      <c r="C54" s="165"/>
      <c r="D54" s="245"/>
      <c r="E54" s="171"/>
      <c r="F54" s="171"/>
      <c r="G54" s="140" t="s">
        <v>361</v>
      </c>
      <c r="H54" s="136">
        <f>SUM(H55:H58)</f>
        <v>3069297</v>
      </c>
      <c r="I54" s="136">
        <f>SUM(I55:I58)</f>
        <v>3035808</v>
      </c>
    </row>
    <row r="55" spans="1:9" ht="16.5" customHeight="1">
      <c r="A55" s="237"/>
      <c r="B55" s="245"/>
      <c r="C55" s="165"/>
      <c r="D55" s="245"/>
      <c r="E55" s="171"/>
      <c r="F55" s="171"/>
      <c r="G55" s="147" t="s">
        <v>360</v>
      </c>
      <c r="H55" s="132">
        <v>1012085</v>
      </c>
      <c r="I55" s="132">
        <v>1003436</v>
      </c>
    </row>
    <row r="56" spans="1:9" ht="24.75" customHeight="1">
      <c r="A56" s="237"/>
      <c r="B56" s="245"/>
      <c r="C56" s="165"/>
      <c r="D56" s="245"/>
      <c r="E56" s="171"/>
      <c r="F56" s="171"/>
      <c r="G56" s="139" t="s">
        <v>359</v>
      </c>
      <c r="H56" s="132">
        <v>0</v>
      </c>
      <c r="I56" s="132">
        <v>0</v>
      </c>
    </row>
    <row r="57" spans="1:9" ht="35.25" customHeight="1">
      <c r="A57" s="237"/>
      <c r="B57" s="243" t="s">
        <v>385</v>
      </c>
      <c r="C57" s="165"/>
      <c r="D57" s="245"/>
      <c r="E57" s="171"/>
      <c r="F57" s="171"/>
      <c r="G57" s="139" t="s">
        <v>358</v>
      </c>
      <c r="H57" s="132">
        <v>2057212</v>
      </c>
      <c r="I57" s="132">
        <v>2032372</v>
      </c>
    </row>
    <row r="58" spans="1:9" ht="48.75" customHeight="1">
      <c r="A58" s="238"/>
      <c r="B58" s="244"/>
      <c r="C58" s="166"/>
      <c r="D58" s="246"/>
      <c r="E58" s="142"/>
      <c r="F58" s="142"/>
      <c r="G58" s="168" t="s">
        <v>357</v>
      </c>
      <c r="H58" s="132">
        <v>0</v>
      </c>
      <c r="I58" s="132">
        <v>0</v>
      </c>
    </row>
    <row r="59" spans="1:9" ht="15" customHeight="1">
      <c r="A59" s="236" t="s">
        <v>39</v>
      </c>
      <c r="B59" s="239" t="s">
        <v>369</v>
      </c>
      <c r="C59" s="169" t="s">
        <v>375</v>
      </c>
      <c r="D59" s="242" t="s">
        <v>384</v>
      </c>
      <c r="E59" s="170">
        <v>801</v>
      </c>
      <c r="F59" s="170">
        <v>80195</v>
      </c>
      <c r="G59" s="140" t="s">
        <v>367</v>
      </c>
      <c r="H59" s="136">
        <f>SUM(H60+H64)</f>
        <v>158900</v>
      </c>
      <c r="I59" s="136">
        <f>SUM(I60+I64)</f>
        <v>2000</v>
      </c>
    </row>
    <row r="60" spans="1:9" ht="14.25" customHeight="1">
      <c r="A60" s="237"/>
      <c r="B60" s="240"/>
      <c r="C60" s="165"/>
      <c r="D60" s="243"/>
      <c r="E60" s="171"/>
      <c r="F60" s="171"/>
      <c r="G60" s="140" t="s">
        <v>362</v>
      </c>
      <c r="H60" s="136">
        <f>SUM(H61:H63)</f>
        <v>3000</v>
      </c>
      <c r="I60" s="136">
        <f>SUM(I61:I63)</f>
        <v>2000</v>
      </c>
    </row>
    <row r="61" spans="1:9" ht="15" customHeight="1">
      <c r="A61" s="237"/>
      <c r="B61" s="240"/>
      <c r="C61" s="165"/>
      <c r="D61" s="243"/>
      <c r="E61" s="171"/>
      <c r="F61" s="171"/>
      <c r="G61" s="147" t="s">
        <v>360</v>
      </c>
      <c r="H61" s="132">
        <v>0</v>
      </c>
      <c r="I61" s="132">
        <v>0</v>
      </c>
    </row>
    <row r="62" spans="1:9" ht="23.25" customHeight="1">
      <c r="A62" s="237"/>
      <c r="B62" s="241"/>
      <c r="C62" s="165"/>
      <c r="D62" s="243"/>
      <c r="E62" s="171"/>
      <c r="F62" s="171"/>
      <c r="G62" s="139" t="s">
        <v>359</v>
      </c>
      <c r="H62" s="132">
        <v>0</v>
      </c>
      <c r="I62" s="132">
        <v>0</v>
      </c>
    </row>
    <row r="63" spans="1:9" ht="35.25" customHeight="1">
      <c r="A63" s="237"/>
      <c r="B63" s="169" t="s">
        <v>383</v>
      </c>
      <c r="C63" s="165"/>
      <c r="D63" s="243"/>
      <c r="E63" s="171"/>
      <c r="F63" s="171"/>
      <c r="G63" s="139" t="s">
        <v>358</v>
      </c>
      <c r="H63" s="132">
        <v>3000</v>
      </c>
      <c r="I63" s="132">
        <v>2000</v>
      </c>
    </row>
    <row r="64" spans="1:9" ht="15" customHeight="1">
      <c r="A64" s="237"/>
      <c r="B64" s="245" t="s">
        <v>382</v>
      </c>
      <c r="C64" s="165"/>
      <c r="D64" s="243"/>
      <c r="E64" s="171"/>
      <c r="F64" s="171"/>
      <c r="G64" s="140" t="s">
        <v>361</v>
      </c>
      <c r="H64" s="136">
        <f>SUM(H65:H68)</f>
        <v>155900</v>
      </c>
      <c r="I64" s="136">
        <f>SUM(I65:I68)</f>
        <v>0</v>
      </c>
    </row>
    <row r="65" spans="1:9" ht="15" customHeight="1">
      <c r="A65" s="237"/>
      <c r="B65" s="245"/>
      <c r="C65" s="165"/>
      <c r="D65" s="243"/>
      <c r="E65" s="171"/>
      <c r="F65" s="171"/>
      <c r="G65" s="147" t="s">
        <v>360</v>
      </c>
      <c r="H65" s="132">
        <v>0</v>
      </c>
      <c r="I65" s="132">
        <v>0</v>
      </c>
    </row>
    <row r="66" spans="1:9" ht="24.75" customHeight="1">
      <c r="A66" s="237"/>
      <c r="B66" s="245"/>
      <c r="C66" s="165"/>
      <c r="D66" s="243"/>
      <c r="E66" s="171"/>
      <c r="F66" s="171"/>
      <c r="G66" s="139" t="s">
        <v>359</v>
      </c>
      <c r="H66" s="132">
        <v>0</v>
      </c>
      <c r="I66" s="132">
        <v>0</v>
      </c>
    </row>
    <row r="67" spans="1:9" ht="35.25" customHeight="1">
      <c r="A67" s="237"/>
      <c r="B67" s="246"/>
      <c r="C67" s="165"/>
      <c r="D67" s="243"/>
      <c r="E67" s="171"/>
      <c r="F67" s="171"/>
      <c r="G67" s="139" t="s">
        <v>358</v>
      </c>
      <c r="H67" s="132">
        <v>155900</v>
      </c>
      <c r="I67" s="132">
        <v>0</v>
      </c>
    </row>
    <row r="68" spans="1:9" ht="48.75" customHeight="1">
      <c r="A68" s="238"/>
      <c r="B68" s="169" t="s">
        <v>381</v>
      </c>
      <c r="C68" s="166"/>
      <c r="D68" s="244"/>
      <c r="E68" s="142"/>
      <c r="F68" s="142"/>
      <c r="G68" s="168" t="s">
        <v>357</v>
      </c>
      <c r="H68" s="132">
        <v>0</v>
      </c>
      <c r="I68" s="132">
        <v>0</v>
      </c>
    </row>
    <row r="69" spans="1:9" ht="18" customHeight="1">
      <c r="A69" s="236" t="s">
        <v>38</v>
      </c>
      <c r="B69" s="239" t="s">
        <v>380</v>
      </c>
      <c r="C69" s="169" t="s">
        <v>379</v>
      </c>
      <c r="D69" s="242" t="s">
        <v>49</v>
      </c>
      <c r="E69" s="170">
        <v>801</v>
      </c>
      <c r="F69" s="170">
        <v>80195</v>
      </c>
      <c r="G69" s="140" t="s">
        <v>367</v>
      </c>
      <c r="H69" s="136">
        <f>SUM(H70+H74)</f>
        <v>926328</v>
      </c>
      <c r="I69" s="136">
        <f>SUM(I70+I74)</f>
        <v>231582</v>
      </c>
    </row>
    <row r="70" spans="1:9" ht="18" customHeight="1">
      <c r="A70" s="237"/>
      <c r="B70" s="240"/>
      <c r="C70" s="165"/>
      <c r="D70" s="243"/>
      <c r="E70" s="171"/>
      <c r="F70" s="171"/>
      <c r="G70" s="140" t="s">
        <v>362</v>
      </c>
      <c r="H70" s="136">
        <f>SUM(H71:H73)</f>
        <v>926328</v>
      </c>
      <c r="I70" s="136">
        <f>SUM(I71:I73)</f>
        <v>231582</v>
      </c>
    </row>
    <row r="71" spans="1:9" ht="15.75" customHeight="1">
      <c r="A71" s="237"/>
      <c r="B71" s="240"/>
      <c r="C71" s="165"/>
      <c r="D71" s="243"/>
      <c r="E71" s="171"/>
      <c r="F71" s="171"/>
      <c r="G71" s="147" t="s">
        <v>360</v>
      </c>
      <c r="H71" s="132">
        <v>0</v>
      </c>
      <c r="I71" s="132">
        <v>0</v>
      </c>
    </row>
    <row r="72" spans="1:9" ht="25.5" customHeight="1">
      <c r="A72" s="237"/>
      <c r="B72" s="241"/>
      <c r="C72" s="165"/>
      <c r="D72" s="243"/>
      <c r="E72" s="171"/>
      <c r="F72" s="171"/>
      <c r="G72" s="139" t="s">
        <v>359</v>
      </c>
      <c r="H72" s="132">
        <v>0</v>
      </c>
      <c r="I72" s="132">
        <v>0</v>
      </c>
    </row>
    <row r="73" spans="1:9" ht="48.75" customHeight="1">
      <c r="A73" s="237"/>
      <c r="B73" s="169" t="s">
        <v>378</v>
      </c>
      <c r="C73" s="165"/>
      <c r="D73" s="243"/>
      <c r="E73" s="171"/>
      <c r="F73" s="171"/>
      <c r="G73" s="139" t="s">
        <v>358</v>
      </c>
      <c r="H73" s="132">
        <v>926328</v>
      </c>
      <c r="I73" s="132">
        <v>231582</v>
      </c>
    </row>
    <row r="74" spans="1:9" ht="24" customHeight="1">
      <c r="A74" s="237"/>
      <c r="B74" s="245" t="s">
        <v>377</v>
      </c>
      <c r="C74" s="165"/>
      <c r="D74" s="243"/>
      <c r="E74" s="171"/>
      <c r="F74" s="171"/>
      <c r="G74" s="140" t="s">
        <v>361</v>
      </c>
      <c r="H74" s="136">
        <f>SUM(H75:H78)</f>
        <v>0</v>
      </c>
      <c r="I74" s="136">
        <f>SUM(I75:I78)</f>
        <v>0</v>
      </c>
    </row>
    <row r="75" spans="1:9" ht="15" customHeight="1">
      <c r="A75" s="237"/>
      <c r="B75" s="245"/>
      <c r="C75" s="165"/>
      <c r="D75" s="243"/>
      <c r="E75" s="171"/>
      <c r="F75" s="171"/>
      <c r="G75" s="147" t="s">
        <v>360</v>
      </c>
      <c r="H75" s="132">
        <v>0</v>
      </c>
      <c r="I75" s="132">
        <v>0</v>
      </c>
    </row>
    <row r="76" spans="1:9" ht="27" customHeight="1">
      <c r="A76" s="237"/>
      <c r="B76" s="245"/>
      <c r="C76" s="165"/>
      <c r="D76" s="243"/>
      <c r="E76" s="171"/>
      <c r="F76" s="171"/>
      <c r="G76" s="139" t="s">
        <v>359</v>
      </c>
      <c r="H76" s="132">
        <v>0</v>
      </c>
      <c r="I76" s="132">
        <v>0</v>
      </c>
    </row>
    <row r="77" spans="1:9" ht="34.5" customHeight="1">
      <c r="A77" s="237"/>
      <c r="B77" s="246"/>
      <c r="C77" s="165"/>
      <c r="D77" s="243"/>
      <c r="E77" s="171"/>
      <c r="F77" s="171"/>
      <c r="G77" s="139" t="s">
        <v>358</v>
      </c>
      <c r="H77" s="132">
        <v>0</v>
      </c>
      <c r="I77" s="132">
        <v>0</v>
      </c>
    </row>
    <row r="78" spans="1:9" ht="48.75" customHeight="1">
      <c r="A78" s="238"/>
      <c r="B78" s="169" t="s">
        <v>376</v>
      </c>
      <c r="C78" s="166"/>
      <c r="D78" s="244"/>
      <c r="E78" s="142"/>
      <c r="F78" s="142"/>
      <c r="G78" s="168" t="s">
        <v>357</v>
      </c>
      <c r="H78" s="132">
        <v>0</v>
      </c>
      <c r="I78" s="132">
        <v>0</v>
      </c>
    </row>
    <row r="79" spans="1:9" ht="15.75" customHeight="1">
      <c r="A79" s="236" t="s">
        <v>46</v>
      </c>
      <c r="B79" s="239" t="s">
        <v>369</v>
      </c>
      <c r="C79" s="169" t="s">
        <v>375</v>
      </c>
      <c r="D79" s="239" t="s">
        <v>75</v>
      </c>
      <c r="E79" s="170">
        <v>853</v>
      </c>
      <c r="F79" s="170">
        <v>85395</v>
      </c>
      <c r="G79" s="140" t="s">
        <v>367</v>
      </c>
      <c r="H79" s="136">
        <f>SUM(H80+H84)</f>
        <v>734840</v>
      </c>
      <c r="I79" s="136">
        <f>SUM(I80+I84)</f>
        <v>351753</v>
      </c>
    </row>
    <row r="80" spans="1:9" ht="15" customHeight="1">
      <c r="A80" s="237"/>
      <c r="B80" s="240"/>
      <c r="C80" s="165"/>
      <c r="D80" s="245"/>
      <c r="E80" s="171"/>
      <c r="F80" s="171"/>
      <c r="G80" s="140" t="s">
        <v>362</v>
      </c>
      <c r="H80" s="136">
        <f>SUM(H81:H83)</f>
        <v>734840</v>
      </c>
      <c r="I80" s="136">
        <f>SUM(I81:I83)</f>
        <v>351753</v>
      </c>
    </row>
    <row r="81" spans="1:9" ht="13.5" customHeight="1">
      <c r="A81" s="237"/>
      <c r="B81" s="240"/>
      <c r="C81" s="165"/>
      <c r="D81" s="245"/>
      <c r="E81" s="171"/>
      <c r="F81" s="171"/>
      <c r="G81" s="147" t="s">
        <v>360</v>
      </c>
      <c r="H81" s="132">
        <v>0</v>
      </c>
      <c r="I81" s="132">
        <v>0</v>
      </c>
    </row>
    <row r="82" spans="1:9" ht="24.75" customHeight="1">
      <c r="A82" s="237"/>
      <c r="B82" s="241"/>
      <c r="C82" s="165"/>
      <c r="D82" s="245"/>
      <c r="E82" s="171"/>
      <c r="F82" s="171"/>
      <c r="G82" s="139" t="s">
        <v>359</v>
      </c>
      <c r="H82" s="132">
        <v>58279</v>
      </c>
      <c r="I82" s="132">
        <v>27897</v>
      </c>
    </row>
    <row r="83" spans="1:9" ht="35.25" customHeight="1">
      <c r="A83" s="237"/>
      <c r="B83" s="169" t="s">
        <v>372</v>
      </c>
      <c r="C83" s="165"/>
      <c r="D83" s="245"/>
      <c r="E83" s="171"/>
      <c r="F83" s="171"/>
      <c r="G83" s="139" t="s">
        <v>358</v>
      </c>
      <c r="H83" s="132">
        <v>676561</v>
      </c>
      <c r="I83" s="132">
        <v>323856</v>
      </c>
    </row>
    <row r="84" spans="1:9" ht="16.5" customHeight="1">
      <c r="A84" s="237"/>
      <c r="B84" s="245" t="s">
        <v>371</v>
      </c>
      <c r="C84" s="165"/>
      <c r="D84" s="245"/>
      <c r="E84" s="171"/>
      <c r="F84" s="171"/>
      <c r="G84" s="140" t="s">
        <v>361</v>
      </c>
      <c r="H84" s="136">
        <f>SUM(H85:H88)</f>
        <v>0</v>
      </c>
      <c r="I84" s="136">
        <f>SUM(I85:I88)</f>
        <v>0</v>
      </c>
    </row>
    <row r="85" spans="1:9" ht="16.5" customHeight="1">
      <c r="A85" s="237"/>
      <c r="B85" s="245"/>
      <c r="C85" s="165"/>
      <c r="D85" s="245"/>
      <c r="E85" s="171"/>
      <c r="F85" s="171"/>
      <c r="G85" s="147" t="s">
        <v>360</v>
      </c>
      <c r="H85" s="132">
        <v>0</v>
      </c>
      <c r="I85" s="132">
        <v>0</v>
      </c>
    </row>
    <row r="86" spans="1:9" ht="24.75" customHeight="1">
      <c r="A86" s="237"/>
      <c r="B86" s="245"/>
      <c r="C86" s="165"/>
      <c r="D86" s="245"/>
      <c r="E86" s="171"/>
      <c r="F86" s="171"/>
      <c r="G86" s="139" t="s">
        <v>359</v>
      </c>
      <c r="H86" s="132">
        <v>0</v>
      </c>
      <c r="I86" s="132">
        <v>0</v>
      </c>
    </row>
    <row r="87" spans="1:9" ht="35.25" customHeight="1">
      <c r="A87" s="237"/>
      <c r="B87" s="246"/>
      <c r="C87" s="165"/>
      <c r="D87" s="245"/>
      <c r="E87" s="171"/>
      <c r="F87" s="171"/>
      <c r="G87" s="139" t="s">
        <v>358</v>
      </c>
      <c r="H87" s="132">
        <v>0</v>
      </c>
      <c r="I87" s="132">
        <v>0</v>
      </c>
    </row>
    <row r="88" spans="1:9" ht="48.75" customHeight="1">
      <c r="A88" s="238"/>
      <c r="B88" s="169" t="s">
        <v>374</v>
      </c>
      <c r="C88" s="166"/>
      <c r="D88" s="246"/>
      <c r="E88" s="142"/>
      <c r="F88" s="142"/>
      <c r="G88" s="168" t="s">
        <v>357</v>
      </c>
      <c r="H88" s="132">
        <v>0</v>
      </c>
      <c r="I88" s="132">
        <v>0</v>
      </c>
    </row>
    <row r="89" spans="1:9" ht="15.75" customHeight="1">
      <c r="A89" s="236" t="s">
        <v>45</v>
      </c>
      <c r="B89" s="239" t="s">
        <v>369</v>
      </c>
      <c r="C89" s="169" t="s">
        <v>373</v>
      </c>
      <c r="D89" s="239" t="s">
        <v>48</v>
      </c>
      <c r="E89" s="170">
        <v>853</v>
      </c>
      <c r="F89" s="170">
        <v>85395</v>
      </c>
      <c r="G89" s="140" t="s">
        <v>367</v>
      </c>
      <c r="H89" s="136">
        <f>SUM(H90+H94)</f>
        <v>847099</v>
      </c>
      <c r="I89" s="136">
        <f>SUM(I90+I94)</f>
        <v>404312</v>
      </c>
    </row>
    <row r="90" spans="1:9" ht="18.75" customHeight="1">
      <c r="A90" s="237"/>
      <c r="B90" s="240"/>
      <c r="C90" s="165"/>
      <c r="D90" s="245"/>
      <c r="E90" s="171"/>
      <c r="F90" s="171"/>
      <c r="G90" s="140" t="s">
        <v>362</v>
      </c>
      <c r="H90" s="136">
        <f>SUM(H91:H93)</f>
        <v>847099</v>
      </c>
      <c r="I90" s="136">
        <f>SUM(I91:I93)</f>
        <v>404312</v>
      </c>
    </row>
    <row r="91" spans="1:9" ht="16.5" customHeight="1">
      <c r="A91" s="237"/>
      <c r="B91" s="240"/>
      <c r="C91" s="165"/>
      <c r="D91" s="245"/>
      <c r="E91" s="171"/>
      <c r="F91" s="171"/>
      <c r="G91" s="147" t="s">
        <v>360</v>
      </c>
      <c r="H91" s="132">
        <v>0</v>
      </c>
      <c r="I91" s="132">
        <v>0</v>
      </c>
    </row>
    <row r="92" spans="1:9" ht="24" customHeight="1">
      <c r="A92" s="237"/>
      <c r="B92" s="241"/>
      <c r="C92" s="165"/>
      <c r="D92" s="245"/>
      <c r="E92" s="171"/>
      <c r="F92" s="171"/>
      <c r="G92" s="139" t="s">
        <v>359</v>
      </c>
      <c r="H92" s="132">
        <v>66685</v>
      </c>
      <c r="I92" s="132">
        <v>31828</v>
      </c>
    </row>
    <row r="93" spans="1:9" ht="39.75" customHeight="1">
      <c r="A93" s="237"/>
      <c r="B93" s="169" t="s">
        <v>372</v>
      </c>
      <c r="C93" s="165"/>
      <c r="D93" s="245"/>
      <c r="E93" s="171"/>
      <c r="F93" s="171"/>
      <c r="G93" s="139" t="s">
        <v>358</v>
      </c>
      <c r="H93" s="132">
        <v>780414</v>
      </c>
      <c r="I93" s="132">
        <v>372484</v>
      </c>
    </row>
    <row r="94" spans="1:9" ht="18.75" customHeight="1">
      <c r="A94" s="237"/>
      <c r="B94" s="245" t="s">
        <v>371</v>
      </c>
      <c r="C94" s="165"/>
      <c r="D94" s="245"/>
      <c r="E94" s="171"/>
      <c r="F94" s="171"/>
      <c r="G94" s="140" t="s">
        <v>361</v>
      </c>
      <c r="H94" s="136">
        <f>SUM(H95:H98)</f>
        <v>0</v>
      </c>
      <c r="I94" s="136">
        <f>SUM(I95:I98)</f>
        <v>0</v>
      </c>
    </row>
    <row r="95" spans="1:9" ht="17.25" customHeight="1">
      <c r="A95" s="237"/>
      <c r="B95" s="245"/>
      <c r="C95" s="165"/>
      <c r="D95" s="245"/>
      <c r="E95" s="171"/>
      <c r="F95" s="171"/>
      <c r="G95" s="147" t="s">
        <v>360</v>
      </c>
      <c r="H95" s="132">
        <v>0</v>
      </c>
      <c r="I95" s="132">
        <v>0</v>
      </c>
    </row>
    <row r="96" spans="1:9" ht="27" customHeight="1">
      <c r="A96" s="237"/>
      <c r="B96" s="245"/>
      <c r="C96" s="165"/>
      <c r="D96" s="245"/>
      <c r="E96" s="171"/>
      <c r="F96" s="171"/>
      <c r="G96" s="139" t="s">
        <v>359</v>
      </c>
      <c r="H96" s="132">
        <v>0</v>
      </c>
      <c r="I96" s="132">
        <v>0</v>
      </c>
    </row>
    <row r="97" spans="1:9" ht="36.75" customHeight="1">
      <c r="A97" s="237"/>
      <c r="B97" s="246"/>
      <c r="C97" s="165"/>
      <c r="D97" s="245"/>
      <c r="E97" s="171"/>
      <c r="F97" s="171"/>
      <c r="G97" s="139" t="s">
        <v>358</v>
      </c>
      <c r="H97" s="132">
        <v>0</v>
      </c>
      <c r="I97" s="132">
        <v>0</v>
      </c>
    </row>
    <row r="98" spans="1:9" ht="48.75" customHeight="1">
      <c r="A98" s="238"/>
      <c r="B98" s="24" t="s">
        <v>370</v>
      </c>
      <c r="C98" s="166"/>
      <c r="D98" s="246"/>
      <c r="E98" s="142"/>
      <c r="F98" s="142"/>
      <c r="G98" s="168" t="s">
        <v>357</v>
      </c>
      <c r="H98" s="132">
        <v>0</v>
      </c>
      <c r="I98" s="132">
        <v>0</v>
      </c>
    </row>
    <row r="99" spans="1:9" ht="12.75" customHeight="1">
      <c r="A99" s="236" t="s">
        <v>79</v>
      </c>
      <c r="B99" s="239" t="s">
        <v>369</v>
      </c>
      <c r="C99" s="170" t="s">
        <v>368</v>
      </c>
      <c r="D99" s="239" t="s">
        <v>48</v>
      </c>
      <c r="E99" s="170">
        <v>921</v>
      </c>
      <c r="F99" s="170">
        <v>92195</v>
      </c>
      <c r="G99" s="140" t="s">
        <v>367</v>
      </c>
      <c r="H99" s="136">
        <f>SUM(H100+H104)</f>
        <v>8658602</v>
      </c>
      <c r="I99" s="136">
        <f>SUM(I100+I104)</f>
        <v>8583695</v>
      </c>
    </row>
    <row r="100" spans="1:9" ht="12.75">
      <c r="A100" s="237"/>
      <c r="B100" s="240"/>
      <c r="C100" s="165"/>
      <c r="D100" s="245"/>
      <c r="E100" s="171"/>
      <c r="F100" s="171"/>
      <c r="G100" s="140" t="s">
        <v>362</v>
      </c>
      <c r="H100" s="136">
        <f>SUM(H101:H103)</f>
        <v>0</v>
      </c>
      <c r="I100" s="136">
        <f>SUM(I101:I103)</f>
        <v>0</v>
      </c>
    </row>
    <row r="101" spans="1:9" ht="12.75">
      <c r="A101" s="237"/>
      <c r="B101" s="240"/>
      <c r="C101" s="165"/>
      <c r="D101" s="245"/>
      <c r="E101" s="171"/>
      <c r="F101" s="171"/>
      <c r="G101" s="147" t="s">
        <v>360</v>
      </c>
      <c r="H101" s="132">
        <v>0</v>
      </c>
      <c r="I101" s="132">
        <v>0</v>
      </c>
    </row>
    <row r="102" spans="1:9" ht="23.25" customHeight="1">
      <c r="A102" s="237"/>
      <c r="B102" s="241"/>
      <c r="C102" s="165"/>
      <c r="D102" s="245"/>
      <c r="E102" s="171"/>
      <c r="F102" s="171"/>
      <c r="G102" s="139" t="s">
        <v>359</v>
      </c>
      <c r="H102" s="132">
        <v>0</v>
      </c>
      <c r="I102" s="132">
        <v>0</v>
      </c>
    </row>
    <row r="103" spans="1:9" ht="42.75" customHeight="1">
      <c r="A103" s="237"/>
      <c r="B103" s="169" t="s">
        <v>366</v>
      </c>
      <c r="C103" s="165"/>
      <c r="D103" s="245"/>
      <c r="E103" s="171"/>
      <c r="F103" s="171"/>
      <c r="G103" s="139" t="s">
        <v>358</v>
      </c>
      <c r="H103" s="132">
        <v>0</v>
      </c>
      <c r="I103" s="132">
        <v>0</v>
      </c>
    </row>
    <row r="104" spans="1:9" ht="12.75" customHeight="1">
      <c r="A104" s="237"/>
      <c r="B104" s="245" t="s">
        <v>365</v>
      </c>
      <c r="C104" s="165"/>
      <c r="D104" s="245"/>
      <c r="E104" s="171"/>
      <c r="F104" s="171"/>
      <c r="G104" s="140" t="s">
        <v>361</v>
      </c>
      <c r="H104" s="136">
        <f>SUM(H105:H108)</f>
        <v>8658602</v>
      </c>
      <c r="I104" s="136">
        <f>SUM(I105:I108)</f>
        <v>8583695</v>
      </c>
    </row>
    <row r="105" spans="1:9" ht="12.75">
      <c r="A105" s="237"/>
      <c r="B105" s="245"/>
      <c r="C105" s="165"/>
      <c r="D105" s="245"/>
      <c r="E105" s="171"/>
      <c r="F105" s="171"/>
      <c r="G105" s="147" t="s">
        <v>360</v>
      </c>
      <c r="H105" s="132">
        <v>1401917</v>
      </c>
      <c r="I105" s="132">
        <v>1390681</v>
      </c>
    </row>
    <row r="106" spans="1:9" ht="22.5">
      <c r="A106" s="237"/>
      <c r="B106" s="245"/>
      <c r="C106" s="165"/>
      <c r="D106" s="245"/>
      <c r="E106" s="171"/>
      <c r="F106" s="171"/>
      <c r="G106" s="139" t="s">
        <v>359</v>
      </c>
      <c r="H106" s="132">
        <v>0</v>
      </c>
      <c r="I106" s="132">
        <v>0</v>
      </c>
    </row>
    <row r="107" spans="1:9" ht="33.75">
      <c r="A107" s="237"/>
      <c r="B107" s="246"/>
      <c r="C107" s="165"/>
      <c r="D107" s="245"/>
      <c r="E107" s="171"/>
      <c r="F107" s="171"/>
      <c r="G107" s="139" t="s">
        <v>358</v>
      </c>
      <c r="H107" s="132">
        <v>7256685</v>
      </c>
      <c r="I107" s="132">
        <v>7193014</v>
      </c>
    </row>
    <row r="108" spans="1:9" ht="56.25" customHeight="1">
      <c r="A108" s="238"/>
      <c r="B108" s="144" t="s">
        <v>364</v>
      </c>
      <c r="C108" s="166"/>
      <c r="D108" s="246"/>
      <c r="E108" s="142"/>
      <c r="F108" s="142"/>
      <c r="G108" s="168" t="s">
        <v>357</v>
      </c>
      <c r="H108" s="132">
        <v>0</v>
      </c>
      <c r="I108" s="132">
        <v>0</v>
      </c>
    </row>
    <row r="109" spans="1:9" ht="19.5" customHeight="1">
      <c r="A109" s="141"/>
      <c r="B109" s="140" t="s">
        <v>363</v>
      </c>
      <c r="C109" s="252"/>
      <c r="D109" s="253"/>
      <c r="E109" s="253"/>
      <c r="F109" s="253"/>
      <c r="G109" s="254"/>
      <c r="H109" s="136">
        <f>H110+H116</f>
        <v>42024796</v>
      </c>
      <c r="I109" s="136">
        <f>I110+I116</f>
        <v>36520315</v>
      </c>
    </row>
    <row r="110" spans="1:9" ht="21.75" customHeight="1">
      <c r="A110" s="134"/>
      <c r="B110" s="140" t="s">
        <v>362</v>
      </c>
      <c r="C110" s="252"/>
      <c r="D110" s="253"/>
      <c r="E110" s="253"/>
      <c r="F110" s="253"/>
      <c r="G110" s="254"/>
      <c r="H110" s="136">
        <f aca="true" t="shared" si="0" ref="H110:I112">H10+H20+H30+H40+H50+H70+H60+H80+H90+H100</f>
        <v>2758012</v>
      </c>
      <c r="I110" s="136">
        <f t="shared" si="0"/>
        <v>1017749</v>
      </c>
    </row>
    <row r="111" spans="1:9" ht="18" customHeight="1">
      <c r="A111" s="134"/>
      <c r="B111" s="139" t="s">
        <v>360</v>
      </c>
      <c r="C111" s="249"/>
      <c r="D111" s="250"/>
      <c r="E111" s="250"/>
      <c r="F111" s="250"/>
      <c r="G111" s="251"/>
      <c r="H111" s="132">
        <f t="shared" si="0"/>
        <v>17396</v>
      </c>
      <c r="I111" s="132">
        <f t="shared" si="0"/>
        <v>0</v>
      </c>
    </row>
    <row r="112" spans="1:9" ht="25.5" customHeight="1">
      <c r="A112" s="134"/>
      <c r="B112" s="139" t="s">
        <v>359</v>
      </c>
      <c r="C112" s="249"/>
      <c r="D112" s="250"/>
      <c r="E112" s="250"/>
      <c r="F112" s="250"/>
      <c r="G112" s="251"/>
      <c r="H112" s="132">
        <f t="shared" si="0"/>
        <v>124964</v>
      </c>
      <c r="I112" s="132">
        <f t="shared" si="0"/>
        <v>59725</v>
      </c>
    </row>
    <row r="113" spans="1:9" ht="25.5" customHeight="1">
      <c r="A113" s="134"/>
      <c r="B113" s="139" t="s">
        <v>358</v>
      </c>
      <c r="C113" s="249"/>
      <c r="D113" s="250"/>
      <c r="E113" s="250"/>
      <c r="F113" s="250"/>
      <c r="G113" s="251"/>
      <c r="H113" s="132">
        <f>H13+H23+H33+H43+H53+H73+H63+H83+H93+H103</f>
        <v>2615652</v>
      </c>
      <c r="I113" s="132">
        <f>I13+I23+I33+I43+I53+I63+I73+I83+I93+I103</f>
        <v>958024</v>
      </c>
    </row>
    <row r="114" spans="1:9" ht="32.25" customHeight="1">
      <c r="A114" s="134"/>
      <c r="B114" s="168" t="s">
        <v>357</v>
      </c>
      <c r="C114" s="249"/>
      <c r="D114" s="250"/>
      <c r="E114" s="250"/>
      <c r="F114" s="250"/>
      <c r="G114" s="251"/>
      <c r="H114" s="136">
        <v>0</v>
      </c>
      <c r="I114" s="136">
        <v>0</v>
      </c>
    </row>
    <row r="115" spans="1:9" ht="12.75">
      <c r="A115" s="134"/>
      <c r="B115" s="133"/>
      <c r="C115" s="249"/>
      <c r="D115" s="250"/>
      <c r="E115" s="250"/>
      <c r="F115" s="250"/>
      <c r="G115" s="251"/>
      <c r="H115" s="132"/>
      <c r="I115" s="132"/>
    </row>
    <row r="116" spans="1:9" ht="16.5" customHeight="1">
      <c r="A116" s="134"/>
      <c r="B116" s="137" t="s">
        <v>361</v>
      </c>
      <c r="C116" s="252"/>
      <c r="D116" s="253"/>
      <c r="E116" s="253"/>
      <c r="F116" s="253"/>
      <c r="G116" s="254"/>
      <c r="H116" s="136">
        <f>H14+H24+H34+H44+H54+H64+H74+H84+H94+H104</f>
        <v>39266784</v>
      </c>
      <c r="I116" s="136">
        <f>I14+I24+I34+I44+I54+I64+I74+I84+I94+I104</f>
        <v>35502566</v>
      </c>
    </row>
    <row r="117" spans="1:9" ht="18.75" customHeight="1">
      <c r="A117" s="134"/>
      <c r="B117" s="135" t="s">
        <v>360</v>
      </c>
      <c r="C117" s="249"/>
      <c r="D117" s="250"/>
      <c r="E117" s="250"/>
      <c r="F117" s="250"/>
      <c r="G117" s="251"/>
      <c r="H117" s="132">
        <f>H15+H25+H35+H45+H55+H65+H75+H85+H95+H105</f>
        <v>12049086</v>
      </c>
      <c r="I117" s="132">
        <f>I15+I25+I35+I45+I55+I65+I75+I85+I95+I105</f>
        <v>11383889</v>
      </c>
    </row>
    <row r="118" spans="1:9" ht="20.25" customHeight="1">
      <c r="A118" s="134"/>
      <c r="B118" s="135" t="s">
        <v>359</v>
      </c>
      <c r="C118" s="249"/>
      <c r="D118" s="255"/>
      <c r="E118" s="255"/>
      <c r="F118" s="255"/>
      <c r="G118" s="256"/>
      <c r="H118" s="132">
        <f>H16+H26+H36+H46+H56+H66+H86+H96+H106</f>
        <v>0</v>
      </c>
      <c r="I118" s="132">
        <f>I16+I26+I36+I46+I56+I66+I86+I96+I106</f>
        <v>0</v>
      </c>
    </row>
    <row r="119" spans="1:9" ht="23.25" customHeight="1">
      <c r="A119" s="134"/>
      <c r="B119" s="135" t="s">
        <v>358</v>
      </c>
      <c r="C119" s="249"/>
      <c r="D119" s="255"/>
      <c r="E119" s="255"/>
      <c r="F119" s="255"/>
      <c r="G119" s="256"/>
      <c r="H119" s="132">
        <f>H17+H27+H37+H47+H57+H67+H77+H87+H97+H107</f>
        <v>27217698</v>
      </c>
      <c r="I119" s="132">
        <f>I17+I27+I37+I47+I57+I67+I77+I87+I97+I107</f>
        <v>24118677</v>
      </c>
    </row>
    <row r="120" spans="1:9" ht="33" customHeight="1">
      <c r="A120" s="134"/>
      <c r="B120" s="133" t="s">
        <v>357</v>
      </c>
      <c r="C120" s="258"/>
      <c r="D120" s="259"/>
      <c r="E120" s="259"/>
      <c r="F120" s="259"/>
      <c r="G120" s="259"/>
      <c r="H120" s="132">
        <f>H18+H28+H38+H48+H58+H68+H88+H108</f>
        <v>0</v>
      </c>
      <c r="I120" s="132">
        <f>I18+I28+I38+I48+I58+I68+I88+I108</f>
        <v>0</v>
      </c>
    </row>
    <row r="121" spans="1:9" ht="12.75">
      <c r="A121" s="131"/>
      <c r="B121" s="131"/>
      <c r="C121" s="131"/>
      <c r="D121" s="131"/>
      <c r="E121" s="131"/>
      <c r="F121" s="131"/>
      <c r="G121" s="131"/>
      <c r="H121" s="131"/>
      <c r="I121" s="131"/>
    </row>
    <row r="122" spans="1:9" ht="12.75" customHeight="1" hidden="1">
      <c r="A122" s="167"/>
      <c r="B122" s="257"/>
      <c r="C122" s="257"/>
      <c r="D122" s="257"/>
      <c r="E122" s="257"/>
      <c r="F122" s="257"/>
      <c r="G122" s="257"/>
      <c r="H122" s="257"/>
      <c r="I122" s="257"/>
    </row>
    <row r="123" spans="1:9" ht="8.25" customHeight="1">
      <c r="A123" s="247" t="s">
        <v>356</v>
      </c>
      <c r="B123" s="248" t="s">
        <v>410</v>
      </c>
      <c r="C123" s="248"/>
      <c r="D123" s="248"/>
      <c r="E123" s="248"/>
      <c r="F123" s="248"/>
      <c r="G123" s="248"/>
      <c r="H123" s="248"/>
      <c r="I123" s="248"/>
    </row>
    <row r="124" spans="1:9" ht="53.25" customHeight="1">
      <c r="A124" s="247"/>
      <c r="B124" s="248"/>
      <c r="C124" s="248"/>
      <c r="D124" s="248"/>
      <c r="E124" s="248"/>
      <c r="F124" s="248"/>
      <c r="G124" s="248"/>
      <c r="H124" s="248"/>
      <c r="I124" s="248"/>
    </row>
    <row r="125" spans="1:9" ht="12.75" customHeight="1" hidden="1">
      <c r="A125" s="247"/>
      <c r="B125" s="248"/>
      <c r="C125" s="248"/>
      <c r="D125" s="248"/>
      <c r="E125" s="248"/>
      <c r="F125" s="248"/>
      <c r="G125" s="248"/>
      <c r="H125" s="248"/>
      <c r="I125" s="248"/>
    </row>
    <row r="126" spans="1:9" ht="12.75">
      <c r="A126" s="173"/>
      <c r="B126" s="173"/>
      <c r="C126" s="173"/>
      <c r="D126" s="173"/>
      <c r="E126" s="173"/>
      <c r="F126" s="173"/>
      <c r="G126" s="173"/>
      <c r="H126" s="173"/>
      <c r="I126" s="173"/>
    </row>
    <row r="127" spans="1:9" ht="12.75">
      <c r="A127" s="173"/>
      <c r="B127" s="173"/>
      <c r="C127" s="173"/>
      <c r="D127" s="173"/>
      <c r="E127" s="173"/>
      <c r="F127" s="173"/>
      <c r="G127" s="173"/>
      <c r="H127" s="173"/>
      <c r="I127" s="173"/>
    </row>
    <row r="128" spans="1:9" ht="12.75">
      <c r="A128" s="173"/>
      <c r="B128" s="173"/>
      <c r="C128" s="173"/>
      <c r="D128" s="173"/>
      <c r="E128" s="173"/>
      <c r="F128" s="173"/>
      <c r="G128" s="173"/>
      <c r="H128" s="173"/>
      <c r="I128" s="173"/>
    </row>
    <row r="129" spans="1:9" ht="12.75">
      <c r="A129" s="173"/>
      <c r="B129" s="173"/>
      <c r="C129" s="173"/>
      <c r="D129" s="173"/>
      <c r="E129" s="173"/>
      <c r="F129" s="173"/>
      <c r="G129" s="173"/>
      <c r="H129" s="173"/>
      <c r="I129" s="173"/>
    </row>
    <row r="130" spans="1:9" ht="12.75">
      <c r="A130" s="173"/>
      <c r="B130" s="173"/>
      <c r="C130" s="173"/>
      <c r="D130" s="173"/>
      <c r="E130" s="173"/>
      <c r="F130" s="173"/>
      <c r="G130" s="173"/>
      <c r="H130" s="173"/>
      <c r="I130" s="173"/>
    </row>
    <row r="131" spans="1:9" ht="12.75">
      <c r="A131" s="173"/>
      <c r="B131" s="173"/>
      <c r="C131" s="173"/>
      <c r="D131" s="173"/>
      <c r="E131" s="173"/>
      <c r="F131" s="173"/>
      <c r="G131" s="173"/>
      <c r="H131" s="173"/>
      <c r="I131" s="173"/>
    </row>
    <row r="132" spans="1:9" ht="12.75">
      <c r="A132" s="173"/>
      <c r="B132" s="173"/>
      <c r="C132" s="173"/>
      <c r="D132" s="173"/>
      <c r="E132" s="173"/>
      <c r="F132" s="173"/>
      <c r="G132" s="173"/>
      <c r="H132" s="173"/>
      <c r="I132" s="173"/>
    </row>
    <row r="133" spans="1:9" ht="12.75">
      <c r="A133" s="173"/>
      <c r="B133" s="173"/>
      <c r="C133" s="173"/>
      <c r="D133" s="173"/>
      <c r="E133" s="173"/>
      <c r="F133" s="173"/>
      <c r="G133" s="173"/>
      <c r="H133" s="173"/>
      <c r="I133" s="173"/>
    </row>
    <row r="134" spans="1:9" ht="12.75">
      <c r="A134" s="173"/>
      <c r="B134" s="173"/>
      <c r="C134" s="173"/>
      <c r="D134" s="173"/>
      <c r="E134" s="173"/>
      <c r="F134" s="173"/>
      <c r="G134" s="173"/>
      <c r="H134" s="173"/>
      <c r="I134" s="173"/>
    </row>
    <row r="135" spans="1:9" ht="12.75">
      <c r="A135" s="173"/>
      <c r="B135" s="173"/>
      <c r="C135" s="173"/>
      <c r="D135" s="173"/>
      <c r="E135" s="173"/>
      <c r="F135" s="173"/>
      <c r="G135" s="173"/>
      <c r="H135" s="173"/>
      <c r="I135" s="173"/>
    </row>
    <row r="136" spans="1:9" ht="12.75">
      <c r="A136" s="173"/>
      <c r="B136" s="173"/>
      <c r="C136" s="173"/>
      <c r="D136" s="173"/>
      <c r="E136" s="173"/>
      <c r="F136" s="173"/>
      <c r="G136" s="173"/>
      <c r="H136" s="173"/>
      <c r="I136" s="173"/>
    </row>
    <row r="137" spans="1:9" ht="12.75">
      <c r="A137" s="173"/>
      <c r="B137" s="173"/>
      <c r="C137" s="173"/>
      <c r="D137" s="173"/>
      <c r="E137" s="173"/>
      <c r="F137" s="173"/>
      <c r="G137" s="173"/>
      <c r="H137" s="173"/>
      <c r="I137" s="173"/>
    </row>
  </sheetData>
  <sheetProtection/>
  <mergeCells count="74">
    <mergeCell ref="A89:A98"/>
    <mergeCell ref="B89:B92"/>
    <mergeCell ref="D89:D98"/>
    <mergeCell ref="B94:B97"/>
    <mergeCell ref="G1:I1"/>
    <mergeCell ref="A2:I4"/>
    <mergeCell ref="A6:A7"/>
    <mergeCell ref="B6:B7"/>
    <mergeCell ref="C6:C7"/>
    <mergeCell ref="D6:D7"/>
    <mergeCell ref="A19:A28"/>
    <mergeCell ref="I6:I7"/>
    <mergeCell ref="E6:E7"/>
    <mergeCell ref="F6:F7"/>
    <mergeCell ref="G6:H6"/>
    <mergeCell ref="D29:D38"/>
    <mergeCell ref="B34:B37"/>
    <mergeCell ref="E9:E18"/>
    <mergeCell ref="F19:F28"/>
    <mergeCell ref="F9:F18"/>
    <mergeCell ref="A9:A18"/>
    <mergeCell ref="C9:C18"/>
    <mergeCell ref="D9:D18"/>
    <mergeCell ref="B9:B10"/>
    <mergeCell ref="B11:B12"/>
    <mergeCell ref="B13:B16"/>
    <mergeCell ref="B17:B18"/>
    <mergeCell ref="D99:D108"/>
    <mergeCell ref="C19:C28"/>
    <mergeCell ref="D19:D28"/>
    <mergeCell ref="E19:E28"/>
    <mergeCell ref="B54:B56"/>
    <mergeCell ref="B29:B32"/>
    <mergeCell ref="D49:D58"/>
    <mergeCell ref="D39:D48"/>
    <mergeCell ref="B21:B28"/>
    <mergeCell ref="B69:B72"/>
    <mergeCell ref="A99:A108"/>
    <mergeCell ref="C120:G120"/>
    <mergeCell ref="C114:G114"/>
    <mergeCell ref="C111:G111"/>
    <mergeCell ref="C112:G112"/>
    <mergeCell ref="C113:G113"/>
    <mergeCell ref="C110:G110"/>
    <mergeCell ref="B99:B102"/>
    <mergeCell ref="C109:G109"/>
    <mergeCell ref="B104:B107"/>
    <mergeCell ref="A123:A125"/>
    <mergeCell ref="B123:I125"/>
    <mergeCell ref="C115:G115"/>
    <mergeCell ref="C116:G116"/>
    <mergeCell ref="C117:G117"/>
    <mergeCell ref="C118:G118"/>
    <mergeCell ref="B122:I122"/>
    <mergeCell ref="C119:G119"/>
    <mergeCell ref="A29:A38"/>
    <mergeCell ref="B84:B87"/>
    <mergeCell ref="B59:B62"/>
    <mergeCell ref="B44:B46"/>
    <mergeCell ref="B47:B48"/>
    <mergeCell ref="B64:B67"/>
    <mergeCell ref="A49:A58"/>
    <mergeCell ref="B49:B52"/>
    <mergeCell ref="B57:B58"/>
    <mergeCell ref="A39:A48"/>
    <mergeCell ref="A79:A88"/>
    <mergeCell ref="B79:B82"/>
    <mergeCell ref="B39:B42"/>
    <mergeCell ref="D59:D68"/>
    <mergeCell ref="D79:D88"/>
    <mergeCell ref="A59:A68"/>
    <mergeCell ref="A69:A78"/>
    <mergeCell ref="D69:D78"/>
    <mergeCell ref="B74:B7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Layout" workbookViewId="0" topLeftCell="A1">
      <selection activeCell="E7" sqref="E7"/>
    </sheetView>
  </sheetViews>
  <sheetFormatPr defaultColWidth="9.33203125" defaultRowHeight="12.75"/>
  <cols>
    <col min="1" max="1" width="9.33203125" style="25" customWidth="1"/>
    <col min="2" max="2" width="69.33203125" style="25" customWidth="1"/>
    <col min="3" max="3" width="18" style="25" customWidth="1"/>
    <col min="4" max="4" width="19.5" style="25" customWidth="1"/>
    <col min="5" max="16384" width="9.33203125" style="25" customWidth="1"/>
  </cols>
  <sheetData>
    <row r="1" spans="1:4" ht="12.75">
      <c r="A1" s="36"/>
      <c r="B1" s="36"/>
      <c r="C1" s="36"/>
      <c r="D1" s="36"/>
    </row>
    <row r="2" spans="1:4" ht="18">
      <c r="A2" s="273" t="s">
        <v>166</v>
      </c>
      <c r="B2" s="273"/>
      <c r="C2" s="273"/>
      <c r="D2" s="273"/>
    </row>
    <row r="3" spans="1:4" ht="12.75">
      <c r="A3" s="35"/>
      <c r="B3" s="34"/>
      <c r="C3" s="34"/>
      <c r="D3" s="34"/>
    </row>
    <row r="4" spans="1:8" ht="12.75">
      <c r="A4" s="34"/>
      <c r="B4" s="34"/>
      <c r="C4" s="34"/>
      <c r="D4" s="33" t="s">
        <v>0</v>
      </c>
      <c r="H4" s="32"/>
    </row>
    <row r="5" spans="1:8" ht="12.75">
      <c r="A5" s="272" t="s">
        <v>47</v>
      </c>
      <c r="B5" s="272" t="s">
        <v>165</v>
      </c>
      <c r="C5" s="274" t="s">
        <v>164</v>
      </c>
      <c r="D5" s="274" t="s">
        <v>163</v>
      </c>
      <c r="H5" s="32"/>
    </row>
    <row r="6" spans="1:8" ht="12.75">
      <c r="A6" s="272"/>
      <c r="B6" s="272"/>
      <c r="C6" s="272"/>
      <c r="D6" s="274"/>
      <c r="H6" s="32"/>
    </row>
    <row r="7" spans="1:8" ht="12.75">
      <c r="A7" s="272"/>
      <c r="B7" s="272"/>
      <c r="C7" s="272"/>
      <c r="D7" s="274"/>
      <c r="H7" s="32"/>
    </row>
    <row r="8" spans="1:4" ht="10.5" customHeight="1">
      <c r="A8" s="31">
        <v>1</v>
      </c>
      <c r="B8" s="31">
        <v>2</v>
      </c>
      <c r="C8" s="31">
        <v>3</v>
      </c>
      <c r="D8" s="31">
        <v>4</v>
      </c>
    </row>
    <row r="9" spans="1:4" ht="30" customHeight="1">
      <c r="A9" s="272" t="s">
        <v>162</v>
      </c>
      <c r="B9" s="272"/>
      <c r="C9" s="27"/>
      <c r="D9" s="30">
        <f>SUM(D10:D18)</f>
        <v>12964164</v>
      </c>
    </row>
    <row r="10" spans="1:4" ht="30" customHeight="1">
      <c r="A10" s="27" t="s">
        <v>44</v>
      </c>
      <c r="B10" s="29" t="s">
        <v>161</v>
      </c>
      <c r="C10" s="27" t="s">
        <v>159</v>
      </c>
      <c r="D10" s="26">
        <v>5000000</v>
      </c>
    </row>
    <row r="11" spans="1:4" ht="30" customHeight="1">
      <c r="A11" s="27" t="s">
        <v>43</v>
      </c>
      <c r="B11" s="29" t="s">
        <v>160</v>
      </c>
      <c r="C11" s="27" t="s">
        <v>159</v>
      </c>
      <c r="D11" s="26">
        <v>0</v>
      </c>
    </row>
    <row r="12" spans="1:4" ht="30" customHeight="1">
      <c r="A12" s="27" t="s">
        <v>42</v>
      </c>
      <c r="B12" s="28" t="s">
        <v>158</v>
      </c>
      <c r="C12" s="27" t="s">
        <v>157</v>
      </c>
      <c r="D12" s="26">
        <v>0</v>
      </c>
    </row>
    <row r="13" spans="1:4" ht="30" customHeight="1">
      <c r="A13" s="27" t="s">
        <v>41</v>
      </c>
      <c r="B13" s="29" t="s">
        <v>156</v>
      </c>
      <c r="C13" s="27" t="s">
        <v>155</v>
      </c>
      <c r="D13" s="26">
        <v>0</v>
      </c>
    </row>
    <row r="14" spans="1:4" ht="30" customHeight="1">
      <c r="A14" s="27" t="s">
        <v>40</v>
      </c>
      <c r="B14" s="29" t="s">
        <v>154</v>
      </c>
      <c r="C14" s="27" t="s">
        <v>153</v>
      </c>
      <c r="D14" s="26">
        <v>0</v>
      </c>
    </row>
    <row r="15" spans="1:4" ht="30" customHeight="1">
      <c r="A15" s="27" t="s">
        <v>39</v>
      </c>
      <c r="B15" s="29" t="s">
        <v>152</v>
      </c>
      <c r="C15" s="27" t="s">
        <v>151</v>
      </c>
      <c r="D15" s="26">
        <v>0</v>
      </c>
    </row>
    <row r="16" spans="1:4" ht="30" customHeight="1">
      <c r="A16" s="27" t="s">
        <v>38</v>
      </c>
      <c r="B16" s="29" t="s">
        <v>150</v>
      </c>
      <c r="C16" s="27" t="s">
        <v>149</v>
      </c>
      <c r="D16" s="26">
        <v>0</v>
      </c>
    </row>
    <row r="17" spans="1:4" ht="30" customHeight="1">
      <c r="A17" s="27" t="s">
        <v>46</v>
      </c>
      <c r="B17" s="29" t="s">
        <v>148</v>
      </c>
      <c r="C17" s="27" t="s">
        <v>147</v>
      </c>
      <c r="D17" s="26">
        <v>7964164</v>
      </c>
    </row>
    <row r="18" spans="1:4" ht="30" customHeight="1">
      <c r="A18" s="27" t="s">
        <v>45</v>
      </c>
      <c r="B18" s="29" t="s">
        <v>146</v>
      </c>
      <c r="C18" s="27" t="s">
        <v>134</v>
      </c>
      <c r="D18" s="26">
        <v>0</v>
      </c>
    </row>
    <row r="19" spans="1:4" ht="30" customHeight="1">
      <c r="A19" s="272" t="s">
        <v>145</v>
      </c>
      <c r="B19" s="272"/>
      <c r="C19" s="27"/>
      <c r="D19" s="30">
        <f>SUM(D20:D26)</f>
        <v>281584</v>
      </c>
    </row>
    <row r="20" spans="1:4" ht="30" customHeight="1">
      <c r="A20" s="27" t="s">
        <v>44</v>
      </c>
      <c r="B20" s="29" t="s">
        <v>144</v>
      </c>
      <c r="C20" s="27" t="s">
        <v>140</v>
      </c>
      <c r="D20" s="26">
        <v>0</v>
      </c>
    </row>
    <row r="21" spans="1:4" ht="30" customHeight="1">
      <c r="A21" s="27" t="s">
        <v>143</v>
      </c>
      <c r="B21" s="28" t="s">
        <v>142</v>
      </c>
      <c r="C21" s="27" t="s">
        <v>140</v>
      </c>
      <c r="D21" s="26">
        <v>0</v>
      </c>
    </row>
    <row r="22" spans="1:4" ht="30" customHeight="1">
      <c r="A22" s="27" t="s">
        <v>43</v>
      </c>
      <c r="B22" s="29" t="s">
        <v>141</v>
      </c>
      <c r="C22" s="27" t="s">
        <v>140</v>
      </c>
      <c r="D22" s="26">
        <v>281584</v>
      </c>
    </row>
    <row r="23" spans="1:4" ht="30" customHeight="1">
      <c r="A23" s="27" t="s">
        <v>42</v>
      </c>
      <c r="B23" s="28" t="s">
        <v>139</v>
      </c>
      <c r="C23" s="27" t="s">
        <v>138</v>
      </c>
      <c r="D23" s="26">
        <v>0</v>
      </c>
    </row>
    <row r="24" spans="1:4" ht="30" customHeight="1">
      <c r="A24" s="27" t="s">
        <v>41</v>
      </c>
      <c r="B24" s="29" t="s">
        <v>137</v>
      </c>
      <c r="C24" s="27" t="s">
        <v>136</v>
      </c>
      <c r="D24" s="26">
        <v>0</v>
      </c>
    </row>
    <row r="25" spans="1:4" ht="30" customHeight="1">
      <c r="A25" s="27" t="s">
        <v>40</v>
      </c>
      <c r="B25" s="29" t="s">
        <v>135</v>
      </c>
      <c r="C25" s="27" t="s">
        <v>134</v>
      </c>
      <c r="D25" s="26">
        <v>0</v>
      </c>
    </row>
    <row r="26" spans="1:4" ht="30" customHeight="1">
      <c r="A26" s="27" t="s">
        <v>39</v>
      </c>
      <c r="B26" s="28" t="s">
        <v>133</v>
      </c>
      <c r="C26" s="27" t="s">
        <v>132</v>
      </c>
      <c r="D26" s="26">
        <v>0</v>
      </c>
    </row>
    <row r="27" spans="1:4" ht="30" customHeight="1">
      <c r="A27" s="27" t="s">
        <v>38</v>
      </c>
      <c r="B27" s="28" t="s">
        <v>131</v>
      </c>
      <c r="C27" s="27" t="s">
        <v>130</v>
      </c>
      <c r="D27" s="26">
        <v>0</v>
      </c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</sheetData>
  <sheetProtection/>
  <mergeCells count="7">
    <mergeCell ref="A9:B9"/>
    <mergeCell ref="A19:B19"/>
    <mergeCell ref="A2:D2"/>
    <mergeCell ref="A5:A7"/>
    <mergeCell ref="B5:B7"/>
    <mergeCell ref="C5:C7"/>
    <mergeCell ref="D5:D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XLIX.36.2018
z dnia 26 września 2018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R48"/>
  <sheetViews>
    <sheetView view="pageLayout" zoomScale="90" zoomScalePageLayoutView="90" workbookViewId="0" topLeftCell="A1">
      <selection activeCell="Q1" sqref="Q1"/>
    </sheetView>
  </sheetViews>
  <sheetFormatPr defaultColWidth="9.33203125" defaultRowHeight="12.75"/>
  <cols>
    <col min="1" max="1" width="5.66015625" style="2" customWidth="1"/>
    <col min="2" max="2" width="11" style="2" customWidth="1"/>
    <col min="3" max="3" width="8.66015625" style="2" customWidth="1"/>
    <col min="4" max="4" width="15" style="2" customWidth="1"/>
    <col min="5" max="5" width="16.83203125" style="2" customWidth="1"/>
    <col min="6" max="6" width="14.16015625" style="2" customWidth="1"/>
    <col min="7" max="7" width="14.33203125" style="2" customWidth="1"/>
    <col min="8" max="8" width="15.5" style="2" customWidth="1"/>
    <col min="9" max="9" width="12.5" style="2" customWidth="1"/>
    <col min="10" max="10" width="12.66015625" style="2" customWidth="1"/>
    <col min="11" max="11" width="10.83203125" style="25" customWidth="1"/>
    <col min="12" max="12" width="15" style="25" customWidth="1"/>
    <col min="13" max="14" width="12.33203125" style="25" bestFit="1" customWidth="1"/>
    <col min="15" max="15" width="12.16015625" style="25" customWidth="1"/>
    <col min="16" max="16384" width="9.33203125" style="25" customWidth="1"/>
  </cols>
  <sheetData>
    <row r="1" spans="1:17" ht="27" customHeight="1">
      <c r="A1" s="285" t="s">
        <v>247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85"/>
    </row>
    <row r="2" spans="1:16" s="79" customFormat="1" ht="12" customHeight="1">
      <c r="A2" s="44"/>
      <c r="B2" s="44"/>
      <c r="C2" s="44"/>
      <c r="D2" s="44"/>
      <c r="E2" s="44"/>
      <c r="F2" s="44"/>
      <c r="G2" s="43"/>
      <c r="H2" s="43"/>
      <c r="I2" s="43"/>
      <c r="J2" s="43"/>
      <c r="K2" s="43"/>
      <c r="L2" s="42"/>
      <c r="M2" s="42"/>
      <c r="N2" s="42"/>
      <c r="O2" s="42"/>
      <c r="P2" s="41" t="s">
        <v>175</v>
      </c>
    </row>
    <row r="3" spans="1:16" s="79" customFormat="1" ht="12.75">
      <c r="A3" s="275" t="s">
        <v>1</v>
      </c>
      <c r="B3" s="275" t="s">
        <v>2</v>
      </c>
      <c r="C3" s="275" t="s">
        <v>3</v>
      </c>
      <c r="D3" s="275" t="s">
        <v>246</v>
      </c>
      <c r="E3" s="275" t="s">
        <v>245</v>
      </c>
      <c r="F3" s="281" t="s">
        <v>29</v>
      </c>
      <c r="G3" s="286"/>
      <c r="H3" s="286"/>
      <c r="I3" s="286"/>
      <c r="J3" s="286"/>
      <c r="K3" s="286"/>
      <c r="L3" s="286"/>
      <c r="M3" s="286"/>
      <c r="N3" s="286"/>
      <c r="O3" s="286"/>
      <c r="P3" s="282"/>
    </row>
    <row r="4" spans="1:16" s="79" customFormat="1" ht="12.75">
      <c r="A4" s="276"/>
      <c r="B4" s="276"/>
      <c r="C4" s="276"/>
      <c r="D4" s="276"/>
      <c r="E4" s="276"/>
      <c r="F4" s="275" t="s">
        <v>174</v>
      </c>
      <c r="G4" s="283" t="s">
        <v>29</v>
      </c>
      <c r="H4" s="283"/>
      <c r="I4" s="283"/>
      <c r="J4" s="283"/>
      <c r="K4" s="283"/>
      <c r="L4" s="275" t="s">
        <v>173</v>
      </c>
      <c r="M4" s="278" t="s">
        <v>29</v>
      </c>
      <c r="N4" s="279"/>
      <c r="O4" s="279"/>
      <c r="P4" s="280"/>
    </row>
    <row r="5" spans="1:16" s="79" customFormat="1" ht="25.5" customHeight="1">
      <c r="A5" s="276"/>
      <c r="B5" s="276"/>
      <c r="C5" s="276"/>
      <c r="D5" s="276"/>
      <c r="E5" s="276"/>
      <c r="F5" s="276"/>
      <c r="G5" s="281" t="s">
        <v>172</v>
      </c>
      <c r="H5" s="282"/>
      <c r="I5" s="275" t="s">
        <v>171</v>
      </c>
      <c r="J5" s="275" t="s">
        <v>170</v>
      </c>
      <c r="K5" s="275" t="s">
        <v>169</v>
      </c>
      <c r="L5" s="276"/>
      <c r="M5" s="281" t="s">
        <v>32</v>
      </c>
      <c r="N5" s="115" t="s">
        <v>31</v>
      </c>
      <c r="O5" s="283" t="s">
        <v>168</v>
      </c>
      <c r="P5" s="283" t="s">
        <v>244</v>
      </c>
    </row>
    <row r="6" spans="1:16" s="79" customFormat="1" ht="67.5" customHeight="1">
      <c r="A6" s="277"/>
      <c r="B6" s="277"/>
      <c r="C6" s="277"/>
      <c r="D6" s="277"/>
      <c r="E6" s="277"/>
      <c r="F6" s="277"/>
      <c r="G6" s="114" t="s">
        <v>22</v>
      </c>
      <c r="H6" s="114" t="s">
        <v>167</v>
      </c>
      <c r="I6" s="277"/>
      <c r="J6" s="277"/>
      <c r="K6" s="277"/>
      <c r="L6" s="277"/>
      <c r="M6" s="283"/>
      <c r="N6" s="113" t="s">
        <v>26</v>
      </c>
      <c r="O6" s="283"/>
      <c r="P6" s="283"/>
    </row>
    <row r="7" spans="1:16" s="79" customFormat="1" ht="10.5" customHeight="1">
      <c r="A7" s="112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2">
        <v>12</v>
      </c>
      <c r="M7" s="112">
        <v>13</v>
      </c>
      <c r="N7" s="112">
        <v>14</v>
      </c>
      <c r="O7" s="112">
        <v>15</v>
      </c>
      <c r="P7" s="112">
        <v>16</v>
      </c>
    </row>
    <row r="8" spans="1:16" s="79" customFormat="1" ht="13.5">
      <c r="A8" s="82" t="s">
        <v>243</v>
      </c>
      <c r="B8" s="84"/>
      <c r="C8" s="74"/>
      <c r="D8" s="111">
        <f>SUM(D9:D9)</f>
        <v>6000</v>
      </c>
      <c r="E8" s="111">
        <f>SUM(E9:E9)</f>
        <v>6000</v>
      </c>
      <c r="F8" s="111">
        <f>SUM(F9:F9)</f>
        <v>6000</v>
      </c>
      <c r="G8" s="111">
        <f>SUM(G9:G9)</f>
        <v>0</v>
      </c>
      <c r="H8" s="111">
        <f>SUM(H9:H9)</f>
        <v>6000</v>
      </c>
      <c r="I8" s="111">
        <v>0</v>
      </c>
      <c r="J8" s="111">
        <v>0</v>
      </c>
      <c r="K8" s="111">
        <v>0</v>
      </c>
      <c r="L8" s="111">
        <f>SUM(L9:L9)</f>
        <v>0</v>
      </c>
      <c r="M8" s="111">
        <f>SUM(M9:M9)</f>
        <v>0</v>
      </c>
      <c r="N8" s="111">
        <f>SUM(N9:N9)</f>
        <v>0</v>
      </c>
      <c r="O8" s="111">
        <v>0</v>
      </c>
      <c r="P8" s="111">
        <v>0</v>
      </c>
    </row>
    <row r="9" spans="1:16" s="79" customFormat="1" ht="12.75">
      <c r="A9" s="83" t="s">
        <v>243</v>
      </c>
      <c r="B9" s="39" t="s">
        <v>242</v>
      </c>
      <c r="C9" s="72">
        <v>2110</v>
      </c>
      <c r="D9" s="110">
        <v>6000</v>
      </c>
      <c r="E9" s="110">
        <f>F9+L9</f>
        <v>6000</v>
      </c>
      <c r="F9" s="110">
        <f>H9</f>
        <v>6000</v>
      </c>
      <c r="G9" s="109">
        <v>0</v>
      </c>
      <c r="H9" s="109">
        <v>6000</v>
      </c>
      <c r="I9" s="109">
        <v>0</v>
      </c>
      <c r="J9" s="109">
        <v>0</v>
      </c>
      <c r="K9" s="109">
        <f>-T9</f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</row>
    <row r="10" spans="1:16" s="79" customFormat="1" ht="13.5">
      <c r="A10" s="75">
        <v>600</v>
      </c>
      <c r="B10" s="77"/>
      <c r="C10" s="74"/>
      <c r="D10" s="111">
        <f aca="true" t="shared" si="0" ref="D10:N10">SUM(D11:D11)</f>
        <v>550</v>
      </c>
      <c r="E10" s="111">
        <f t="shared" si="0"/>
        <v>550</v>
      </c>
      <c r="F10" s="111">
        <f t="shared" si="0"/>
        <v>550</v>
      </c>
      <c r="G10" s="111">
        <f t="shared" si="0"/>
        <v>550</v>
      </c>
      <c r="H10" s="111">
        <f t="shared" si="0"/>
        <v>0</v>
      </c>
      <c r="I10" s="111">
        <f t="shared" si="0"/>
        <v>0</v>
      </c>
      <c r="J10" s="111">
        <f t="shared" si="0"/>
        <v>0</v>
      </c>
      <c r="K10" s="111">
        <f t="shared" si="0"/>
        <v>0</v>
      </c>
      <c r="L10" s="111">
        <f t="shared" si="0"/>
        <v>0</v>
      </c>
      <c r="M10" s="111">
        <f t="shared" si="0"/>
        <v>0</v>
      </c>
      <c r="N10" s="111">
        <f t="shared" si="0"/>
        <v>0</v>
      </c>
      <c r="O10" s="111">
        <f>O12+O14</f>
        <v>0</v>
      </c>
      <c r="P10" s="111">
        <f>P12+P14</f>
        <v>0</v>
      </c>
    </row>
    <row r="11" spans="1:16" s="79" customFormat="1" ht="12.75">
      <c r="A11" s="73">
        <v>600</v>
      </c>
      <c r="B11" s="23">
        <v>60095</v>
      </c>
      <c r="C11" s="72">
        <v>2110</v>
      </c>
      <c r="D11" s="110">
        <v>550</v>
      </c>
      <c r="E11" s="110">
        <f>SUM(F11)</f>
        <v>550</v>
      </c>
      <c r="F11" s="110">
        <f>SUM(G11:H11)</f>
        <v>550</v>
      </c>
      <c r="G11" s="109">
        <v>550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f>SUM(O11+Q11+R11)</f>
        <v>0</v>
      </c>
      <c r="O11" s="109">
        <v>0</v>
      </c>
      <c r="P11" s="109">
        <v>0</v>
      </c>
    </row>
    <row r="12" spans="1:16" s="79" customFormat="1" ht="13.5">
      <c r="A12" s="82" t="s">
        <v>241</v>
      </c>
      <c r="B12" s="81"/>
      <c r="C12" s="74"/>
      <c r="D12" s="111">
        <f aca="true" t="shared" si="1" ref="D12:M12">SUM(D13)</f>
        <v>58000</v>
      </c>
      <c r="E12" s="111">
        <f t="shared" si="1"/>
        <v>58000</v>
      </c>
      <c r="F12" s="111">
        <f t="shared" si="1"/>
        <v>58000</v>
      </c>
      <c r="G12" s="111">
        <f t="shared" si="1"/>
        <v>43000</v>
      </c>
      <c r="H12" s="111">
        <f t="shared" si="1"/>
        <v>15000</v>
      </c>
      <c r="I12" s="111">
        <f t="shared" si="1"/>
        <v>0</v>
      </c>
      <c r="J12" s="111">
        <f t="shared" si="1"/>
        <v>0</v>
      </c>
      <c r="K12" s="111">
        <f t="shared" si="1"/>
        <v>0</v>
      </c>
      <c r="L12" s="111">
        <f t="shared" si="1"/>
        <v>0</v>
      </c>
      <c r="M12" s="111">
        <f t="shared" si="1"/>
        <v>0</v>
      </c>
      <c r="N12" s="111">
        <v>0</v>
      </c>
      <c r="O12" s="111">
        <f>SUM(O13)</f>
        <v>0</v>
      </c>
      <c r="P12" s="111">
        <f>SUM(P13)</f>
        <v>0</v>
      </c>
    </row>
    <row r="13" spans="1:18" s="79" customFormat="1" ht="12.75">
      <c r="A13" s="73">
        <v>700</v>
      </c>
      <c r="B13" s="23">
        <v>70005</v>
      </c>
      <c r="C13" s="72">
        <v>2110</v>
      </c>
      <c r="D13" s="110">
        <v>58000</v>
      </c>
      <c r="E13" s="110">
        <f>SUM(F13)</f>
        <v>58000</v>
      </c>
      <c r="F13" s="110">
        <f>SUM(G13:H13)</f>
        <v>58000</v>
      </c>
      <c r="G13" s="109">
        <v>43000</v>
      </c>
      <c r="H13" s="109">
        <v>15000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f>SUM(O13+Q13+R13)</f>
        <v>0</v>
      </c>
      <c r="O13" s="109">
        <v>0</v>
      </c>
      <c r="P13" s="109">
        <v>0</v>
      </c>
      <c r="Q13" s="76"/>
      <c r="R13" s="76"/>
    </row>
    <row r="14" spans="1:18" s="79" customFormat="1" ht="13.5">
      <c r="A14" s="75">
        <v>710</v>
      </c>
      <c r="B14" s="77"/>
      <c r="C14" s="74"/>
      <c r="D14" s="111">
        <f aca="true" t="shared" si="2" ref="D14:P14">SUM(D15:D16)</f>
        <v>452000</v>
      </c>
      <c r="E14" s="111">
        <f t="shared" si="2"/>
        <v>452000</v>
      </c>
      <c r="F14" s="111">
        <f t="shared" si="2"/>
        <v>452000</v>
      </c>
      <c r="G14" s="111">
        <f t="shared" si="2"/>
        <v>421229</v>
      </c>
      <c r="H14" s="111">
        <f t="shared" si="2"/>
        <v>30771</v>
      </c>
      <c r="I14" s="111">
        <f t="shared" si="2"/>
        <v>0</v>
      </c>
      <c r="J14" s="111">
        <f t="shared" si="2"/>
        <v>0</v>
      </c>
      <c r="K14" s="111">
        <f t="shared" si="2"/>
        <v>0</v>
      </c>
      <c r="L14" s="111">
        <f t="shared" si="2"/>
        <v>0</v>
      </c>
      <c r="M14" s="111">
        <f t="shared" si="2"/>
        <v>0</v>
      </c>
      <c r="N14" s="111">
        <f t="shared" si="2"/>
        <v>0</v>
      </c>
      <c r="O14" s="111">
        <f t="shared" si="2"/>
        <v>0</v>
      </c>
      <c r="P14" s="111">
        <f t="shared" si="2"/>
        <v>0</v>
      </c>
      <c r="Q14" s="80"/>
      <c r="R14" s="80"/>
    </row>
    <row r="15" spans="1:18" s="79" customFormat="1" ht="12.75">
      <c r="A15" s="73">
        <v>710</v>
      </c>
      <c r="B15" s="23">
        <v>71012</v>
      </c>
      <c r="C15" s="72">
        <v>2110</v>
      </c>
      <c r="D15" s="110">
        <v>175000</v>
      </c>
      <c r="E15" s="110">
        <f>SUM(N15+F15)</f>
        <v>175000</v>
      </c>
      <c r="F15" s="110">
        <f>SUM(G15:K15)</f>
        <v>175000</v>
      </c>
      <c r="G15" s="109">
        <v>175000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f>SUM(O15+Q15+R15)</f>
        <v>0</v>
      </c>
      <c r="O15" s="109">
        <v>0</v>
      </c>
      <c r="P15" s="109">
        <v>0</v>
      </c>
      <c r="Q15" s="76"/>
      <c r="R15" s="76"/>
    </row>
    <row r="16" spans="1:16" s="79" customFormat="1" ht="12.75">
      <c r="A16" s="73">
        <v>710</v>
      </c>
      <c r="B16" s="23">
        <v>71015</v>
      </c>
      <c r="C16" s="72">
        <v>2110</v>
      </c>
      <c r="D16" s="110">
        <v>277000</v>
      </c>
      <c r="E16" s="110">
        <f>SUM(F16)</f>
        <v>277000</v>
      </c>
      <c r="F16" s="110">
        <f>SUM(G16:H16)</f>
        <v>277000</v>
      </c>
      <c r="G16" s="109">
        <v>246229</v>
      </c>
      <c r="H16" s="109">
        <v>30771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f>SUM(O16+Q16+R16)</f>
        <v>0</v>
      </c>
      <c r="O16" s="109">
        <v>0</v>
      </c>
      <c r="P16" s="109">
        <v>0</v>
      </c>
    </row>
    <row r="17" spans="1:16" s="79" customFormat="1" ht="13.5">
      <c r="A17" s="75">
        <v>750</v>
      </c>
      <c r="B17" s="77"/>
      <c r="C17" s="74"/>
      <c r="D17" s="111">
        <f aca="true" t="shared" si="3" ref="D17:P17">SUM(D18:D18)</f>
        <v>19262</v>
      </c>
      <c r="E17" s="111">
        <f t="shared" si="3"/>
        <v>19262</v>
      </c>
      <c r="F17" s="111">
        <f t="shared" si="3"/>
        <v>19262</v>
      </c>
      <c r="G17" s="111">
        <f t="shared" si="3"/>
        <v>12187</v>
      </c>
      <c r="H17" s="111">
        <f t="shared" si="3"/>
        <v>7075</v>
      </c>
      <c r="I17" s="111">
        <f t="shared" si="3"/>
        <v>0</v>
      </c>
      <c r="J17" s="111">
        <f t="shared" si="3"/>
        <v>0</v>
      </c>
      <c r="K17" s="111">
        <f t="shared" si="3"/>
        <v>0</v>
      </c>
      <c r="L17" s="111">
        <f t="shared" si="3"/>
        <v>0</v>
      </c>
      <c r="M17" s="111">
        <f t="shared" si="3"/>
        <v>0</v>
      </c>
      <c r="N17" s="111">
        <f t="shared" si="3"/>
        <v>0</v>
      </c>
      <c r="O17" s="111">
        <f t="shared" si="3"/>
        <v>0</v>
      </c>
      <c r="P17" s="111">
        <f t="shared" si="3"/>
        <v>0</v>
      </c>
    </row>
    <row r="18" spans="1:16" s="79" customFormat="1" ht="12.75">
      <c r="A18" s="73">
        <v>750</v>
      </c>
      <c r="B18" s="23">
        <v>75045</v>
      </c>
      <c r="C18" s="72">
        <v>2110</v>
      </c>
      <c r="D18" s="110">
        <v>19262</v>
      </c>
      <c r="E18" s="110">
        <f>SUM(F18)</f>
        <v>19262</v>
      </c>
      <c r="F18" s="110">
        <f>SUM(G18:H18)</f>
        <v>19262</v>
      </c>
      <c r="G18" s="109">
        <v>12187</v>
      </c>
      <c r="H18" s="109">
        <v>7075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f>SUM(O18+Q18+R18)</f>
        <v>0</v>
      </c>
      <c r="O18" s="109">
        <v>0</v>
      </c>
      <c r="P18" s="109">
        <v>0</v>
      </c>
    </row>
    <row r="19" spans="1:16" s="79" customFormat="1" ht="13.5">
      <c r="A19" s="75">
        <v>751</v>
      </c>
      <c r="B19" s="77"/>
      <c r="C19" s="74"/>
      <c r="D19" s="111">
        <f aca="true" t="shared" si="4" ref="D19:P19">SUM(D20:D20)</f>
        <v>39415</v>
      </c>
      <c r="E19" s="111">
        <f t="shared" si="4"/>
        <v>39415</v>
      </c>
      <c r="F19" s="111">
        <f t="shared" si="4"/>
        <v>39415</v>
      </c>
      <c r="G19" s="111">
        <f t="shared" si="4"/>
        <v>6580</v>
      </c>
      <c r="H19" s="111">
        <f t="shared" si="4"/>
        <v>32835</v>
      </c>
      <c r="I19" s="111">
        <f t="shared" si="4"/>
        <v>0</v>
      </c>
      <c r="J19" s="111">
        <f t="shared" si="4"/>
        <v>0</v>
      </c>
      <c r="K19" s="111">
        <f t="shared" si="4"/>
        <v>0</v>
      </c>
      <c r="L19" s="111">
        <f t="shared" si="4"/>
        <v>0</v>
      </c>
      <c r="M19" s="111">
        <f t="shared" si="4"/>
        <v>0</v>
      </c>
      <c r="N19" s="111">
        <f t="shared" si="4"/>
        <v>0</v>
      </c>
      <c r="O19" s="111">
        <f t="shared" si="4"/>
        <v>0</v>
      </c>
      <c r="P19" s="111">
        <f t="shared" si="4"/>
        <v>0</v>
      </c>
    </row>
    <row r="20" spans="1:16" s="79" customFormat="1" ht="12.75">
      <c r="A20" s="73">
        <v>751</v>
      </c>
      <c r="B20" s="23">
        <v>75109</v>
      </c>
      <c r="C20" s="72">
        <v>2110</v>
      </c>
      <c r="D20" s="110">
        <v>39415</v>
      </c>
      <c r="E20" s="110">
        <f>SUM(F20)</f>
        <v>39415</v>
      </c>
      <c r="F20" s="110">
        <f>SUM(G20:H20)</f>
        <v>39415</v>
      </c>
      <c r="G20" s="109">
        <v>6580</v>
      </c>
      <c r="H20" s="109">
        <v>32835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f>SUM(O20+Q20+R20)</f>
        <v>0</v>
      </c>
      <c r="O20" s="109">
        <v>0</v>
      </c>
      <c r="P20" s="109">
        <v>0</v>
      </c>
    </row>
    <row r="21" spans="1:16" s="79" customFormat="1" ht="13.5">
      <c r="A21" s="75">
        <v>752</v>
      </c>
      <c r="B21" s="77"/>
      <c r="C21" s="74"/>
      <c r="D21" s="111">
        <f aca="true" t="shared" si="5" ref="D21:P21">SUM(D22:D23)</f>
        <v>36913</v>
      </c>
      <c r="E21" s="111">
        <f t="shared" si="5"/>
        <v>36913</v>
      </c>
      <c r="F21" s="111">
        <f t="shared" si="5"/>
        <v>26813</v>
      </c>
      <c r="G21" s="111">
        <f t="shared" si="5"/>
        <v>0</v>
      </c>
      <c r="H21" s="111">
        <f t="shared" si="5"/>
        <v>26813</v>
      </c>
      <c r="I21" s="111">
        <f t="shared" si="5"/>
        <v>0</v>
      </c>
      <c r="J21" s="111">
        <f t="shared" si="5"/>
        <v>0</v>
      </c>
      <c r="K21" s="111">
        <f t="shared" si="5"/>
        <v>0</v>
      </c>
      <c r="L21" s="111">
        <f t="shared" si="5"/>
        <v>0</v>
      </c>
      <c r="M21" s="111">
        <f t="shared" si="5"/>
        <v>10100</v>
      </c>
      <c r="N21" s="111">
        <f t="shared" si="5"/>
        <v>10100</v>
      </c>
      <c r="O21" s="111">
        <f t="shared" si="5"/>
        <v>0</v>
      </c>
      <c r="P21" s="111">
        <f t="shared" si="5"/>
        <v>0</v>
      </c>
    </row>
    <row r="22" spans="1:16" s="79" customFormat="1" ht="12.75">
      <c r="A22" s="73">
        <v>752</v>
      </c>
      <c r="B22" s="23">
        <v>75295</v>
      </c>
      <c r="C22" s="72">
        <v>2110</v>
      </c>
      <c r="D22" s="110">
        <v>26813</v>
      </c>
      <c r="E22" s="110">
        <f>SUM(N22+F22)</f>
        <v>26813</v>
      </c>
      <c r="F22" s="110">
        <f>SUM(G22:K22)</f>
        <v>26813</v>
      </c>
      <c r="G22" s="109">
        <v>0</v>
      </c>
      <c r="H22" s="109">
        <v>26813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f>SUM(O22+Q22+R22)</f>
        <v>0</v>
      </c>
      <c r="O22" s="109">
        <v>0</v>
      </c>
      <c r="P22" s="109">
        <v>0</v>
      </c>
    </row>
    <row r="23" spans="1:16" s="79" customFormat="1" ht="12.75">
      <c r="A23" s="73">
        <v>752</v>
      </c>
      <c r="B23" s="23">
        <v>75295</v>
      </c>
      <c r="C23" s="72">
        <v>6410</v>
      </c>
      <c r="D23" s="110">
        <v>10100</v>
      </c>
      <c r="E23" s="110">
        <f>SUM(M23)</f>
        <v>10100</v>
      </c>
      <c r="F23" s="110">
        <f>SUM(G23:H23)</f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10100</v>
      </c>
      <c r="N23" s="109">
        <v>10100</v>
      </c>
      <c r="O23" s="109">
        <v>0</v>
      </c>
      <c r="P23" s="109">
        <v>0</v>
      </c>
    </row>
    <row r="24" spans="1:16" s="78" customFormat="1" ht="14.25" customHeight="1">
      <c r="A24" s="75">
        <v>754</v>
      </c>
      <c r="B24" s="77"/>
      <c r="C24" s="74"/>
      <c r="D24" s="111">
        <f>SUM(D25:D25)</f>
        <v>3911338</v>
      </c>
      <c r="E24" s="111">
        <f>E25</f>
        <v>3911338</v>
      </c>
      <c r="F24" s="111">
        <f aca="true" t="shared" si="6" ref="F24:K24">SUM(F25)</f>
        <v>3911338</v>
      </c>
      <c r="G24" s="111">
        <f t="shared" si="6"/>
        <v>3280879</v>
      </c>
      <c r="H24" s="111">
        <f t="shared" si="6"/>
        <v>416859</v>
      </c>
      <c r="I24" s="111">
        <f t="shared" si="6"/>
        <v>0</v>
      </c>
      <c r="J24" s="111">
        <f t="shared" si="6"/>
        <v>213600</v>
      </c>
      <c r="K24" s="111">
        <f t="shared" si="6"/>
        <v>0</v>
      </c>
      <c r="L24" s="111">
        <f>SUM(L25:L25)</f>
        <v>0</v>
      </c>
      <c r="M24" s="111">
        <f>SUM(M25:M25)</f>
        <v>0</v>
      </c>
      <c r="N24" s="111">
        <f>SUM(N25)</f>
        <v>0</v>
      </c>
      <c r="O24" s="111">
        <f>SUM(O25)</f>
        <v>0</v>
      </c>
      <c r="P24" s="111">
        <f>SUM(P25)</f>
        <v>0</v>
      </c>
    </row>
    <row r="25" spans="1:16" ht="12.75" customHeight="1">
      <c r="A25" s="73">
        <v>754</v>
      </c>
      <c r="B25" s="23">
        <v>75411</v>
      </c>
      <c r="C25" s="72">
        <v>2110</v>
      </c>
      <c r="D25" s="110">
        <v>3911338</v>
      </c>
      <c r="E25" s="110">
        <f>SUM(F25)</f>
        <v>3911338</v>
      </c>
      <c r="F25" s="110">
        <f>SUM(G25:J25)</f>
        <v>3911338</v>
      </c>
      <c r="G25" s="109">
        <v>3280879</v>
      </c>
      <c r="H25" s="109">
        <v>416859</v>
      </c>
      <c r="I25" s="109">
        <v>0</v>
      </c>
      <c r="J25" s="109">
        <v>213600</v>
      </c>
      <c r="K25" s="109">
        <v>0</v>
      </c>
      <c r="L25" s="109">
        <v>0</v>
      </c>
      <c r="M25" s="109">
        <v>0</v>
      </c>
      <c r="N25" s="109">
        <f>SUM(O25+Q25+R25)</f>
        <v>0</v>
      </c>
      <c r="O25" s="109">
        <v>0</v>
      </c>
      <c r="P25" s="109">
        <v>0</v>
      </c>
    </row>
    <row r="26" spans="1:16" ht="12.75" customHeight="1">
      <c r="A26" s="75">
        <v>755</v>
      </c>
      <c r="B26" s="77"/>
      <c r="C26" s="74"/>
      <c r="D26" s="111">
        <f>SUM(D27:D27)</f>
        <v>125208</v>
      </c>
      <c r="E26" s="111">
        <f>E27</f>
        <v>125208</v>
      </c>
      <c r="F26" s="111">
        <f aca="true" t="shared" si="7" ref="F26:K26">SUM(F27)</f>
        <v>125208</v>
      </c>
      <c r="G26" s="111">
        <f t="shared" si="7"/>
        <v>30363</v>
      </c>
      <c r="H26" s="111">
        <f t="shared" si="7"/>
        <v>34119.12</v>
      </c>
      <c r="I26" s="111">
        <f t="shared" si="7"/>
        <v>60725.88</v>
      </c>
      <c r="J26" s="111">
        <f t="shared" si="7"/>
        <v>0</v>
      </c>
      <c r="K26" s="111">
        <f t="shared" si="7"/>
        <v>0</v>
      </c>
      <c r="L26" s="111">
        <f>SUM(L27:L27)</f>
        <v>0</v>
      </c>
      <c r="M26" s="111">
        <f>SUM(M27:M27)</f>
        <v>0</v>
      </c>
      <c r="N26" s="111">
        <f>SUM(N27)</f>
        <v>0</v>
      </c>
      <c r="O26" s="111">
        <f>SUM(O27)</f>
        <v>0</v>
      </c>
      <c r="P26" s="111">
        <f>SUM(P27)</f>
        <v>0</v>
      </c>
    </row>
    <row r="27" spans="1:16" ht="12.75" customHeight="1">
      <c r="A27" s="73">
        <v>755</v>
      </c>
      <c r="B27" s="23">
        <v>75515</v>
      </c>
      <c r="C27" s="72">
        <v>2110</v>
      </c>
      <c r="D27" s="110">
        <v>125208</v>
      </c>
      <c r="E27" s="110">
        <f>SUM(F27)</f>
        <v>125208</v>
      </c>
      <c r="F27" s="110">
        <f>SUM(G27:J27)</f>
        <v>125208</v>
      </c>
      <c r="G27" s="109">
        <v>30363</v>
      </c>
      <c r="H27" s="109">
        <v>34119.12</v>
      </c>
      <c r="I27" s="109">
        <v>60725.88</v>
      </c>
      <c r="J27" s="109">
        <v>0</v>
      </c>
      <c r="K27" s="109">
        <v>0</v>
      </c>
      <c r="L27" s="109">
        <v>0</v>
      </c>
      <c r="M27" s="109">
        <v>0</v>
      </c>
      <c r="N27" s="109">
        <f>SUM(O27+Q27+R27)</f>
        <v>0</v>
      </c>
      <c r="O27" s="109">
        <v>0</v>
      </c>
      <c r="P27" s="109">
        <v>0</v>
      </c>
    </row>
    <row r="28" spans="1:16" ht="12.75" customHeight="1">
      <c r="A28" s="75">
        <v>801</v>
      </c>
      <c r="B28" s="77"/>
      <c r="C28" s="74"/>
      <c r="D28" s="111">
        <f>SUM(D29:D29)</f>
        <v>21955</v>
      </c>
      <c r="E28" s="111">
        <f>E29</f>
        <v>21955</v>
      </c>
      <c r="F28" s="111">
        <f aca="true" t="shared" si="8" ref="F28:K28">SUM(F29)</f>
        <v>21955</v>
      </c>
      <c r="G28" s="111">
        <f t="shared" si="8"/>
        <v>0</v>
      </c>
      <c r="H28" s="111">
        <f t="shared" si="8"/>
        <v>21955</v>
      </c>
      <c r="I28" s="111">
        <f t="shared" si="8"/>
        <v>0</v>
      </c>
      <c r="J28" s="111">
        <f t="shared" si="8"/>
        <v>0</v>
      </c>
      <c r="K28" s="111">
        <f t="shared" si="8"/>
        <v>0</v>
      </c>
      <c r="L28" s="111">
        <f>SUM(L29:L29)</f>
        <v>0</v>
      </c>
      <c r="M28" s="111">
        <f>SUM(M29:M29)</f>
        <v>0</v>
      </c>
      <c r="N28" s="111">
        <f>SUM(N29)</f>
        <v>0</v>
      </c>
      <c r="O28" s="111">
        <f>SUM(O29)</f>
        <v>0</v>
      </c>
      <c r="P28" s="111">
        <f>SUM(P29)</f>
        <v>0</v>
      </c>
    </row>
    <row r="29" spans="1:16" ht="12.75" customHeight="1">
      <c r="A29" s="73">
        <v>801</v>
      </c>
      <c r="B29" s="23">
        <v>80153</v>
      </c>
      <c r="C29" s="72">
        <v>2110</v>
      </c>
      <c r="D29" s="110">
        <v>21955</v>
      </c>
      <c r="E29" s="110">
        <f>SUM(F29)</f>
        <v>21955</v>
      </c>
      <c r="F29" s="110">
        <f>SUM(G29:J29)</f>
        <v>21955</v>
      </c>
      <c r="G29" s="109">
        <v>0</v>
      </c>
      <c r="H29" s="109">
        <v>21955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f>SUM(O29+Q29+R29)</f>
        <v>0</v>
      </c>
      <c r="O29" s="109">
        <v>0</v>
      </c>
      <c r="P29" s="109">
        <v>0</v>
      </c>
    </row>
    <row r="30" spans="1:16" ht="13.5">
      <c r="A30" s="75">
        <v>851</v>
      </c>
      <c r="B30" s="96"/>
      <c r="C30" s="74"/>
      <c r="D30" s="108">
        <f>D31</f>
        <v>2082744</v>
      </c>
      <c r="E30" s="108">
        <f aca="true" t="shared" si="9" ref="E30:P30">SUM(E31)</f>
        <v>2082744</v>
      </c>
      <c r="F30" s="108">
        <f t="shared" si="9"/>
        <v>2082744</v>
      </c>
      <c r="G30" s="108">
        <f t="shared" si="9"/>
        <v>0</v>
      </c>
      <c r="H30" s="108">
        <f t="shared" si="9"/>
        <v>2082744</v>
      </c>
      <c r="I30" s="108">
        <f t="shared" si="9"/>
        <v>0</v>
      </c>
      <c r="J30" s="108">
        <f t="shared" si="9"/>
        <v>0</v>
      </c>
      <c r="K30" s="108">
        <f t="shared" si="9"/>
        <v>0</v>
      </c>
      <c r="L30" s="108">
        <f t="shared" si="9"/>
        <v>0</v>
      </c>
      <c r="M30" s="108">
        <f t="shared" si="9"/>
        <v>0</v>
      </c>
      <c r="N30" s="108">
        <f t="shared" si="9"/>
        <v>0</v>
      </c>
      <c r="O30" s="108">
        <f t="shared" si="9"/>
        <v>0</v>
      </c>
      <c r="P30" s="108">
        <f t="shared" si="9"/>
        <v>0</v>
      </c>
    </row>
    <row r="31" spans="1:17" ht="12.75">
      <c r="A31" s="73">
        <v>851</v>
      </c>
      <c r="B31" s="23">
        <v>85156</v>
      </c>
      <c r="C31" s="72">
        <v>2110</v>
      </c>
      <c r="D31" s="109">
        <v>2082744</v>
      </c>
      <c r="E31" s="110">
        <f>SUM(H31)</f>
        <v>2082744</v>
      </c>
      <c r="F31" s="110">
        <f>SUM(H31)</f>
        <v>2082744</v>
      </c>
      <c r="G31" s="109">
        <v>0</v>
      </c>
      <c r="H31" s="109">
        <v>2082744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f>SUM(O31+Q31+R31)</f>
        <v>0</v>
      </c>
      <c r="O31" s="109">
        <v>0</v>
      </c>
      <c r="P31" s="109">
        <v>0</v>
      </c>
      <c r="Q31" s="76"/>
    </row>
    <row r="32" spans="1:16" ht="13.5">
      <c r="A32" s="75">
        <v>853</v>
      </c>
      <c r="B32" s="96"/>
      <c r="C32" s="74"/>
      <c r="D32" s="108">
        <f>SUM(D33)</f>
        <v>469115.25</v>
      </c>
      <c r="E32" s="108">
        <f>E33</f>
        <v>469115.25</v>
      </c>
      <c r="F32" s="108">
        <f>F33</f>
        <v>469115.25</v>
      </c>
      <c r="G32" s="108">
        <f>G33</f>
        <v>431247.8</v>
      </c>
      <c r="H32" s="108">
        <f>H33</f>
        <v>37867.45</v>
      </c>
      <c r="I32" s="108">
        <f aca="true" t="shared" si="10" ref="I32:P32">SUM(I33)</f>
        <v>0</v>
      </c>
      <c r="J32" s="108">
        <f t="shared" si="10"/>
        <v>0</v>
      </c>
      <c r="K32" s="108">
        <f t="shared" si="10"/>
        <v>0</v>
      </c>
      <c r="L32" s="108">
        <f t="shared" si="10"/>
        <v>0</v>
      </c>
      <c r="M32" s="108">
        <f t="shared" si="10"/>
        <v>0</v>
      </c>
      <c r="N32" s="108">
        <f t="shared" si="10"/>
        <v>0</v>
      </c>
      <c r="O32" s="108">
        <f t="shared" si="10"/>
        <v>0</v>
      </c>
      <c r="P32" s="108">
        <f t="shared" si="10"/>
        <v>0</v>
      </c>
    </row>
    <row r="33" spans="1:16" ht="12.75">
      <c r="A33" s="73">
        <v>853</v>
      </c>
      <c r="B33" s="23">
        <v>85321</v>
      </c>
      <c r="C33" s="72">
        <v>2110</v>
      </c>
      <c r="D33" s="109">
        <v>469115.25</v>
      </c>
      <c r="E33" s="110">
        <f>SUM(H33+G33+E42)</f>
        <v>469115.25</v>
      </c>
      <c r="F33" s="109">
        <f>SUM(G33:K33)</f>
        <v>469115.25</v>
      </c>
      <c r="G33" s="109">
        <v>431247.8</v>
      </c>
      <c r="H33" s="109">
        <v>37867.45</v>
      </c>
      <c r="I33" s="109">
        <v>0</v>
      </c>
      <c r="J33" s="109">
        <v>0</v>
      </c>
      <c r="K33" s="109">
        <v>0</v>
      </c>
      <c r="L33" s="109">
        <v>0</v>
      </c>
      <c r="M33" s="109">
        <f>SUM(N33+P33+Q33)</f>
        <v>0</v>
      </c>
      <c r="N33" s="109">
        <v>0</v>
      </c>
      <c r="O33" s="109">
        <v>0</v>
      </c>
      <c r="P33" s="109">
        <v>0</v>
      </c>
    </row>
    <row r="34" spans="1:16" ht="13.5">
      <c r="A34" s="75">
        <v>855</v>
      </c>
      <c r="B34" s="96"/>
      <c r="C34" s="74"/>
      <c r="D34" s="108">
        <f>SUM(D35)</f>
        <v>40300</v>
      </c>
      <c r="E34" s="108">
        <f>E35</f>
        <v>40300</v>
      </c>
      <c r="F34" s="108">
        <f>F35</f>
        <v>40300</v>
      </c>
      <c r="G34" s="108">
        <f>G35</f>
        <v>1300</v>
      </c>
      <c r="H34" s="108">
        <f>H35</f>
        <v>0</v>
      </c>
      <c r="I34" s="108">
        <f aca="true" t="shared" si="11" ref="I34:P34">SUM(I35)</f>
        <v>0</v>
      </c>
      <c r="J34" s="108">
        <f t="shared" si="11"/>
        <v>39000</v>
      </c>
      <c r="K34" s="108">
        <f t="shared" si="11"/>
        <v>0</v>
      </c>
      <c r="L34" s="108">
        <f t="shared" si="11"/>
        <v>0</v>
      </c>
      <c r="M34" s="108">
        <f t="shared" si="11"/>
        <v>0</v>
      </c>
      <c r="N34" s="108">
        <f t="shared" si="11"/>
        <v>0</v>
      </c>
      <c r="O34" s="108">
        <f t="shared" si="11"/>
        <v>0</v>
      </c>
      <c r="P34" s="108">
        <f t="shared" si="11"/>
        <v>0</v>
      </c>
    </row>
    <row r="35" spans="1:16" ht="12.75">
      <c r="A35" s="73">
        <v>855</v>
      </c>
      <c r="B35" s="23">
        <v>85504</v>
      </c>
      <c r="C35" s="72">
        <v>2110</v>
      </c>
      <c r="D35" s="109">
        <v>40300</v>
      </c>
      <c r="E35" s="110">
        <f>SUM(H35+G35+J35)</f>
        <v>40300</v>
      </c>
      <c r="F35" s="109">
        <f>SUM(G35:K35)</f>
        <v>40300</v>
      </c>
      <c r="G35" s="109">
        <v>1300</v>
      </c>
      <c r="H35" s="109">
        <v>0</v>
      </c>
      <c r="I35" s="109">
        <v>0</v>
      </c>
      <c r="J35" s="109">
        <v>39000</v>
      </c>
      <c r="K35" s="109">
        <v>0</v>
      </c>
      <c r="L35" s="109">
        <v>0</v>
      </c>
      <c r="M35" s="109">
        <f>SUM(N35+P35+Q35)</f>
        <v>0</v>
      </c>
      <c r="N35" s="109">
        <v>0</v>
      </c>
      <c r="O35" s="109">
        <v>0</v>
      </c>
      <c r="P35" s="109">
        <v>0</v>
      </c>
    </row>
    <row r="36" spans="1:16" ht="13.5">
      <c r="A36" s="75">
        <v>855</v>
      </c>
      <c r="B36" s="96"/>
      <c r="C36" s="74"/>
      <c r="D36" s="108">
        <f>SUM(D37)</f>
        <v>273839</v>
      </c>
      <c r="E36" s="108">
        <f>E37</f>
        <v>273839</v>
      </c>
      <c r="F36" s="108">
        <f>F37</f>
        <v>273839</v>
      </c>
      <c r="G36" s="108">
        <f>G37</f>
        <v>1000</v>
      </c>
      <c r="H36" s="108">
        <f>H37</f>
        <v>1712</v>
      </c>
      <c r="I36" s="108">
        <f aca="true" t="shared" si="12" ref="I36:P36">SUM(I37)</f>
        <v>0</v>
      </c>
      <c r="J36" s="108">
        <f t="shared" si="12"/>
        <v>271127</v>
      </c>
      <c r="K36" s="108">
        <f t="shared" si="12"/>
        <v>0</v>
      </c>
      <c r="L36" s="108">
        <f t="shared" si="12"/>
        <v>0</v>
      </c>
      <c r="M36" s="108">
        <f t="shared" si="12"/>
        <v>0</v>
      </c>
      <c r="N36" s="108">
        <f t="shared" si="12"/>
        <v>0</v>
      </c>
      <c r="O36" s="108">
        <f t="shared" si="12"/>
        <v>0</v>
      </c>
      <c r="P36" s="108">
        <f t="shared" si="12"/>
        <v>0</v>
      </c>
    </row>
    <row r="37" spans="1:16" ht="12.75">
      <c r="A37" s="73">
        <v>855</v>
      </c>
      <c r="B37" s="23">
        <v>85508</v>
      </c>
      <c r="C37" s="72">
        <v>2160</v>
      </c>
      <c r="D37" s="109">
        <v>273839</v>
      </c>
      <c r="E37" s="110">
        <f>SUM(H37+G37+J37)</f>
        <v>273839</v>
      </c>
      <c r="F37" s="109">
        <f>SUM(G37:K37)</f>
        <v>273839</v>
      </c>
      <c r="G37" s="109">
        <v>1000</v>
      </c>
      <c r="H37" s="109">
        <v>1712</v>
      </c>
      <c r="I37" s="109">
        <v>0</v>
      </c>
      <c r="J37" s="109">
        <v>271127</v>
      </c>
      <c r="K37" s="109">
        <v>0</v>
      </c>
      <c r="L37" s="109">
        <v>0</v>
      </c>
      <c r="M37" s="109">
        <f>SUM(N37+P37+Q37)</f>
        <v>0</v>
      </c>
      <c r="N37" s="109">
        <v>0</v>
      </c>
      <c r="O37" s="109">
        <v>0</v>
      </c>
      <c r="P37" s="109">
        <v>0</v>
      </c>
    </row>
    <row r="38" spans="1:16" ht="14.25">
      <c r="A38" s="284" t="s">
        <v>37</v>
      </c>
      <c r="B38" s="284"/>
      <c r="C38" s="284"/>
      <c r="D38" s="108">
        <f aca="true" t="shared" si="13" ref="D38:P38">SUM(D8+D10+D12+D14+D17+D19+D21+D24+D26+D28+D30+D32+D34+D36)</f>
        <v>7536639.25</v>
      </c>
      <c r="E38" s="108">
        <f t="shared" si="13"/>
        <v>7536639.25</v>
      </c>
      <c r="F38" s="108">
        <f t="shared" si="13"/>
        <v>7526539.25</v>
      </c>
      <c r="G38" s="108">
        <f t="shared" si="13"/>
        <v>4228335.8</v>
      </c>
      <c r="H38" s="108">
        <f t="shared" si="13"/>
        <v>2713750.5700000003</v>
      </c>
      <c r="I38" s="108">
        <f t="shared" si="13"/>
        <v>60725.88</v>
      </c>
      <c r="J38" s="108">
        <f t="shared" si="13"/>
        <v>523727</v>
      </c>
      <c r="K38" s="108">
        <f t="shared" si="13"/>
        <v>0</v>
      </c>
      <c r="L38" s="108">
        <f t="shared" si="13"/>
        <v>0</v>
      </c>
      <c r="M38" s="108">
        <f t="shared" si="13"/>
        <v>10100</v>
      </c>
      <c r="N38" s="108">
        <f t="shared" si="13"/>
        <v>10100</v>
      </c>
      <c r="O38" s="108">
        <f t="shared" si="13"/>
        <v>0</v>
      </c>
      <c r="P38" s="108">
        <f t="shared" si="13"/>
        <v>0</v>
      </c>
    </row>
    <row r="39" spans="1:16" ht="12.75">
      <c r="A39" s="34"/>
      <c r="B39" s="34"/>
      <c r="C39" s="34"/>
      <c r="D39" s="34"/>
      <c r="E39" s="97"/>
      <c r="F39" s="34"/>
      <c r="G39" s="34"/>
      <c r="H39" s="34"/>
      <c r="I39" s="34"/>
      <c r="J39" s="34"/>
      <c r="K39" s="36"/>
      <c r="L39" s="36"/>
      <c r="M39" s="36"/>
      <c r="N39" s="36"/>
      <c r="O39" s="36"/>
      <c r="P39" s="36"/>
    </row>
    <row r="40" spans="1:16" ht="12.75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4"/>
      <c r="L40" s="4"/>
      <c r="M40" s="4"/>
      <c r="N40" s="4"/>
      <c r="O40" s="4"/>
      <c r="P40" s="4"/>
    </row>
    <row r="41" spans="1:16" ht="12.75">
      <c r="A41" s="70"/>
      <c r="B41" s="70"/>
      <c r="C41" s="70"/>
      <c r="D41" s="70"/>
      <c r="E41" s="70"/>
      <c r="F41" s="70"/>
      <c r="G41" s="71"/>
      <c r="H41" s="71"/>
      <c r="I41" s="70"/>
      <c r="J41" s="70"/>
      <c r="K41" s="4"/>
      <c r="L41" s="4"/>
      <c r="M41" s="4"/>
      <c r="N41" s="4"/>
      <c r="O41" s="4"/>
      <c r="P41" s="4"/>
    </row>
    <row r="48" spans="1:10" ht="12.75">
      <c r="A48" s="25"/>
      <c r="B48" s="25"/>
      <c r="C48" s="25"/>
      <c r="D48" s="25"/>
      <c r="E48" s="25"/>
      <c r="F48" s="25"/>
      <c r="G48" s="25"/>
      <c r="H48" s="25"/>
      <c r="I48" s="25"/>
      <c r="J48" s="69"/>
    </row>
  </sheetData>
  <sheetProtection/>
  <mergeCells count="19">
    <mergeCell ref="A38:C38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1.1067708333333333" bottom="0.7874015748031497" header="0.5118110236220472" footer="0.5118110236220472"/>
  <pageSetup horizontalDpi="300" verticalDpi="300" orientation="landscape" paperSize="9" scale="85" r:id="rId1"/>
  <headerFooter alignWithMargins="0">
    <oddHeader>&amp;RZałącznik nr &amp;A
do uchwały Rady Powiatu w Opatowie Nr XLIX.36.2018
z dnia 26 września 2018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U33"/>
  <sheetViews>
    <sheetView view="pageLayout" zoomScale="78" zoomScalePageLayoutView="78" workbookViewId="0" topLeftCell="A1">
      <selection activeCell="T3" sqref="T3"/>
    </sheetView>
  </sheetViews>
  <sheetFormatPr defaultColWidth="9.33203125" defaultRowHeight="12.75"/>
  <cols>
    <col min="1" max="1" width="32.16015625" style="46" customWidth="1"/>
    <col min="2" max="2" width="4.66015625" style="46" customWidth="1"/>
    <col min="3" max="3" width="6.83203125" style="46" customWidth="1"/>
    <col min="4" max="4" width="9.16015625" style="46" customWidth="1"/>
    <col min="5" max="5" width="13.33203125" style="46" customWidth="1"/>
    <col min="6" max="6" width="14.5" style="46" customWidth="1"/>
    <col min="7" max="7" width="13.66015625" style="46" customWidth="1"/>
    <col min="8" max="8" width="11.16015625" style="46" customWidth="1"/>
    <col min="9" max="9" width="13.16015625" style="46" customWidth="1"/>
    <col min="10" max="10" width="12.5" style="46" customWidth="1"/>
    <col min="11" max="12" width="9.83203125" style="46" customWidth="1"/>
    <col min="13" max="13" width="7.5" style="46" customWidth="1"/>
    <col min="14" max="14" width="9" style="46" customWidth="1"/>
    <col min="15" max="15" width="13.83203125" style="46" customWidth="1"/>
    <col min="16" max="16" width="14.33203125" style="45" customWidth="1"/>
    <col min="17" max="17" width="12.5" style="45" customWidth="1"/>
    <col min="18" max="18" width="8.83203125" style="45" customWidth="1"/>
    <col min="19" max="19" width="11.5" style="45" customWidth="1"/>
    <col min="20" max="20" width="9.33203125" style="45" customWidth="1"/>
    <col min="21" max="21" width="10.83203125" style="45" bestFit="1" customWidth="1"/>
    <col min="22" max="16384" width="9.33203125" style="45" customWidth="1"/>
  </cols>
  <sheetData>
    <row r="1" spans="1:19" ht="18.75" customHeight="1">
      <c r="A1" s="302" t="s">
        <v>197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</row>
    <row r="2" spans="1:19" ht="18.75" customHeight="1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12.75">
      <c r="A3" s="44"/>
      <c r="B3" s="44"/>
      <c r="C3" s="44"/>
      <c r="D3" s="44"/>
      <c r="E3" s="44"/>
      <c r="F3" s="44"/>
      <c r="G3" s="44"/>
      <c r="H3" s="43"/>
      <c r="I3" s="43"/>
      <c r="J3" s="43"/>
      <c r="K3" s="43"/>
      <c r="L3" s="43"/>
      <c r="M3" s="43"/>
      <c r="N3" s="43"/>
      <c r="O3" s="43"/>
      <c r="P3" s="42"/>
      <c r="Q3" s="42"/>
      <c r="R3" s="42"/>
      <c r="S3" s="41" t="s">
        <v>175</v>
      </c>
    </row>
    <row r="4" spans="1:19" s="54" customFormat="1" ht="11.25">
      <c r="A4" s="291" t="s">
        <v>196</v>
      </c>
      <c r="B4" s="288" t="s">
        <v>1</v>
      </c>
      <c r="C4" s="288" t="s">
        <v>2</v>
      </c>
      <c r="D4" s="291" t="s">
        <v>3</v>
      </c>
      <c r="E4" s="291" t="s">
        <v>195</v>
      </c>
      <c r="F4" s="291" t="s">
        <v>194</v>
      </c>
      <c r="G4" s="294" t="s">
        <v>29</v>
      </c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5"/>
    </row>
    <row r="5" spans="1:19" s="54" customFormat="1" ht="11.25">
      <c r="A5" s="292"/>
      <c r="B5" s="289"/>
      <c r="C5" s="289"/>
      <c r="D5" s="292"/>
      <c r="E5" s="292"/>
      <c r="F5" s="292"/>
      <c r="G5" s="291" t="s">
        <v>174</v>
      </c>
      <c r="H5" s="287" t="s">
        <v>29</v>
      </c>
      <c r="I5" s="287"/>
      <c r="J5" s="287"/>
      <c r="K5" s="287"/>
      <c r="L5" s="287"/>
      <c r="M5" s="287"/>
      <c r="N5" s="287"/>
      <c r="O5" s="291" t="s">
        <v>173</v>
      </c>
      <c r="P5" s="298" t="s">
        <v>29</v>
      </c>
      <c r="Q5" s="299"/>
      <c r="R5" s="299"/>
      <c r="S5" s="300"/>
    </row>
    <row r="6" spans="1:19" s="54" customFormat="1" ht="11.25">
      <c r="A6" s="292"/>
      <c r="B6" s="289"/>
      <c r="C6" s="289"/>
      <c r="D6" s="292"/>
      <c r="E6" s="292"/>
      <c r="F6" s="292"/>
      <c r="G6" s="292"/>
      <c r="H6" s="294" t="s">
        <v>172</v>
      </c>
      <c r="I6" s="295"/>
      <c r="J6" s="291" t="s">
        <v>171</v>
      </c>
      <c r="K6" s="291" t="s">
        <v>170</v>
      </c>
      <c r="L6" s="291" t="s">
        <v>169</v>
      </c>
      <c r="M6" s="291" t="s">
        <v>193</v>
      </c>
      <c r="N6" s="291" t="s">
        <v>192</v>
      </c>
      <c r="O6" s="292"/>
      <c r="P6" s="294" t="s">
        <v>32</v>
      </c>
      <c r="Q6" s="56" t="s">
        <v>31</v>
      </c>
      <c r="R6" s="287" t="s">
        <v>168</v>
      </c>
      <c r="S6" s="287" t="s">
        <v>191</v>
      </c>
    </row>
    <row r="7" spans="1:19" s="54" customFormat="1" ht="94.5">
      <c r="A7" s="293"/>
      <c r="B7" s="290"/>
      <c r="C7" s="290"/>
      <c r="D7" s="293"/>
      <c r="E7" s="293"/>
      <c r="F7" s="293"/>
      <c r="G7" s="293"/>
      <c r="H7" s="40" t="s">
        <v>22</v>
      </c>
      <c r="I7" s="40" t="s">
        <v>167</v>
      </c>
      <c r="J7" s="293"/>
      <c r="K7" s="293"/>
      <c r="L7" s="293"/>
      <c r="M7" s="293"/>
      <c r="N7" s="293"/>
      <c r="O7" s="293"/>
      <c r="P7" s="287"/>
      <c r="Q7" s="55" t="s">
        <v>26</v>
      </c>
      <c r="R7" s="287"/>
      <c r="S7" s="287"/>
    </row>
    <row r="8" spans="1:19" ht="12" customHeight="1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  <c r="J8" s="53">
        <v>10</v>
      </c>
      <c r="K8" s="53">
        <v>11</v>
      </c>
      <c r="L8" s="53">
        <v>12</v>
      </c>
      <c r="M8" s="53">
        <v>13</v>
      </c>
      <c r="N8" s="53">
        <v>14</v>
      </c>
      <c r="O8" s="53">
        <v>15</v>
      </c>
      <c r="P8" s="53">
        <v>16</v>
      </c>
      <c r="Q8" s="53">
        <v>17</v>
      </c>
      <c r="R8" s="53">
        <v>18</v>
      </c>
      <c r="S8" s="53">
        <v>19</v>
      </c>
    </row>
    <row r="9" spans="1:21" ht="48.75" customHeight="1">
      <c r="A9" s="301" t="s">
        <v>190</v>
      </c>
      <c r="B9" s="301"/>
      <c r="C9" s="301"/>
      <c r="D9" s="107"/>
      <c r="E9" s="92">
        <f aca="true" t="shared" si="0" ref="E9:S9">SUM(E10:E17)</f>
        <v>4134118</v>
      </c>
      <c r="F9" s="92">
        <f t="shared" si="0"/>
        <v>690060</v>
      </c>
      <c r="G9" s="92">
        <f t="shared" si="0"/>
        <v>690060</v>
      </c>
      <c r="H9" s="92">
        <f t="shared" si="0"/>
        <v>8400</v>
      </c>
      <c r="I9" s="92">
        <f t="shared" si="0"/>
        <v>0</v>
      </c>
      <c r="J9" s="92">
        <f t="shared" si="0"/>
        <v>681660</v>
      </c>
      <c r="K9" s="92">
        <f t="shared" si="0"/>
        <v>0</v>
      </c>
      <c r="L9" s="92">
        <f t="shared" si="0"/>
        <v>0</v>
      </c>
      <c r="M9" s="92">
        <f t="shared" si="0"/>
        <v>0</v>
      </c>
      <c r="N9" s="92">
        <f t="shared" si="0"/>
        <v>0</v>
      </c>
      <c r="O9" s="92">
        <f t="shared" si="0"/>
        <v>0</v>
      </c>
      <c r="P9" s="92">
        <f t="shared" si="0"/>
        <v>0</v>
      </c>
      <c r="Q9" s="92">
        <f t="shared" si="0"/>
        <v>0</v>
      </c>
      <c r="R9" s="92">
        <f t="shared" si="0"/>
        <v>0</v>
      </c>
      <c r="S9" s="92">
        <f t="shared" si="0"/>
        <v>0</v>
      </c>
      <c r="U9" s="52"/>
    </row>
    <row r="10" spans="1:19" s="51" customFormat="1" ht="20.25" customHeight="1">
      <c r="A10" s="24" t="s">
        <v>189</v>
      </c>
      <c r="B10" s="49">
        <v>853</v>
      </c>
      <c r="C10" s="49">
        <v>85321</v>
      </c>
      <c r="D10" s="39">
        <v>2320</v>
      </c>
      <c r="E10" s="48">
        <v>8400</v>
      </c>
      <c r="F10" s="48">
        <f aca="true" t="shared" si="1" ref="F10:F17">G10</f>
        <v>8400</v>
      </c>
      <c r="G10" s="48">
        <f aca="true" t="shared" si="2" ref="G10:G17">H10+I10+J10+K10+L10+M10+N10</f>
        <v>8400</v>
      </c>
      <c r="H10" s="48">
        <v>8400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</row>
    <row r="11" spans="1:19" s="51" customFormat="1" ht="20.25" customHeight="1">
      <c r="A11" s="24" t="s">
        <v>187</v>
      </c>
      <c r="B11" s="49">
        <v>853</v>
      </c>
      <c r="C11" s="49">
        <v>85311</v>
      </c>
      <c r="D11" s="39" t="s">
        <v>188</v>
      </c>
      <c r="E11" s="48">
        <v>43104</v>
      </c>
      <c r="F11" s="48">
        <f t="shared" si="1"/>
        <v>17780</v>
      </c>
      <c r="G11" s="48">
        <f t="shared" si="2"/>
        <v>17780</v>
      </c>
      <c r="H11" s="48">
        <v>0</v>
      </c>
      <c r="I11" s="48">
        <v>0</v>
      </c>
      <c r="J11" s="48">
        <v>17780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</row>
    <row r="12" spans="1:19" ht="21.75" customHeight="1">
      <c r="A12" s="24" t="s">
        <v>187</v>
      </c>
      <c r="B12" s="49">
        <v>853</v>
      </c>
      <c r="C12" s="49">
        <v>85311</v>
      </c>
      <c r="D12" s="39">
        <v>2580</v>
      </c>
      <c r="E12" s="48">
        <v>0</v>
      </c>
      <c r="F12" s="48">
        <f t="shared" si="1"/>
        <v>405680</v>
      </c>
      <c r="G12" s="48">
        <f t="shared" si="2"/>
        <v>405680</v>
      </c>
      <c r="H12" s="48">
        <v>0</v>
      </c>
      <c r="I12" s="48">
        <v>0</v>
      </c>
      <c r="J12" s="48">
        <v>405680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</row>
    <row r="13" spans="1:19" ht="21.75" customHeight="1">
      <c r="A13" s="24" t="s">
        <v>186</v>
      </c>
      <c r="B13" s="49">
        <v>855</v>
      </c>
      <c r="C13" s="49">
        <v>85508</v>
      </c>
      <c r="D13" s="39" t="s">
        <v>185</v>
      </c>
      <c r="E13" s="48">
        <v>130680</v>
      </c>
      <c r="F13" s="48">
        <f t="shared" si="1"/>
        <v>0</v>
      </c>
      <c r="G13" s="48">
        <f t="shared" si="2"/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</row>
    <row r="14" spans="1:19" ht="21.75" customHeight="1">
      <c r="A14" s="24" t="s">
        <v>186</v>
      </c>
      <c r="B14" s="49">
        <v>855</v>
      </c>
      <c r="C14" s="49">
        <v>85508</v>
      </c>
      <c r="D14" s="39">
        <v>2320</v>
      </c>
      <c r="E14" s="48">
        <v>48000</v>
      </c>
      <c r="F14" s="48">
        <f t="shared" si="1"/>
        <v>160000</v>
      </c>
      <c r="G14" s="48">
        <f t="shared" si="2"/>
        <v>160000</v>
      </c>
      <c r="H14" s="48">
        <v>0</v>
      </c>
      <c r="I14" s="48">
        <v>0</v>
      </c>
      <c r="J14" s="48">
        <v>160000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</row>
    <row r="15" spans="1:19" ht="21.75" customHeight="1">
      <c r="A15" s="24" t="s">
        <v>184</v>
      </c>
      <c r="B15" s="49">
        <v>855</v>
      </c>
      <c r="C15" s="49">
        <v>85510</v>
      </c>
      <c r="D15" s="39" t="s">
        <v>185</v>
      </c>
      <c r="E15" s="48">
        <v>338174</v>
      </c>
      <c r="F15" s="48">
        <f t="shared" si="1"/>
        <v>0</v>
      </c>
      <c r="G15" s="48">
        <f t="shared" si="2"/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8">
        <v>0</v>
      </c>
    </row>
    <row r="16" spans="1:19" ht="21.75" customHeight="1">
      <c r="A16" s="24" t="s">
        <v>184</v>
      </c>
      <c r="B16" s="49">
        <v>855</v>
      </c>
      <c r="C16" s="49">
        <v>85510</v>
      </c>
      <c r="D16" s="39">
        <v>2320</v>
      </c>
      <c r="E16" s="48">
        <v>3565760</v>
      </c>
      <c r="F16" s="48">
        <f t="shared" si="1"/>
        <v>93200</v>
      </c>
      <c r="G16" s="48">
        <f t="shared" si="2"/>
        <v>93200</v>
      </c>
      <c r="H16" s="48">
        <v>0</v>
      </c>
      <c r="I16" s="48">
        <v>0</v>
      </c>
      <c r="J16" s="48">
        <v>93200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</row>
    <row r="17" spans="1:19" ht="27.75" customHeight="1">
      <c r="A17" s="24" t="s">
        <v>183</v>
      </c>
      <c r="B17" s="49">
        <v>921</v>
      </c>
      <c r="C17" s="49">
        <v>92116</v>
      </c>
      <c r="D17" s="39">
        <v>2310</v>
      </c>
      <c r="E17" s="48">
        <v>0</v>
      </c>
      <c r="F17" s="48">
        <f t="shared" si="1"/>
        <v>5000</v>
      </c>
      <c r="G17" s="48">
        <f t="shared" si="2"/>
        <v>5000</v>
      </c>
      <c r="H17" s="48">
        <v>0</v>
      </c>
      <c r="I17" s="48">
        <v>0</v>
      </c>
      <c r="J17" s="48">
        <v>5000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</row>
    <row r="18" spans="1:19" ht="45.75" customHeight="1">
      <c r="A18" s="301" t="s">
        <v>182</v>
      </c>
      <c r="B18" s="301"/>
      <c r="C18" s="301"/>
      <c r="D18" s="107"/>
      <c r="E18" s="92">
        <f aca="true" t="shared" si="3" ref="E18:S18">SUM(E19:E28)</f>
        <v>1075298</v>
      </c>
      <c r="F18" s="92">
        <f t="shared" si="3"/>
        <v>4689355</v>
      </c>
      <c r="G18" s="92">
        <f t="shared" si="3"/>
        <v>3236355</v>
      </c>
      <c r="H18" s="92">
        <f t="shared" si="3"/>
        <v>0</v>
      </c>
      <c r="I18" s="92">
        <f t="shared" si="3"/>
        <v>3236355</v>
      </c>
      <c r="J18" s="92">
        <f t="shared" si="3"/>
        <v>0</v>
      </c>
      <c r="K18" s="92">
        <f t="shared" si="3"/>
        <v>0</v>
      </c>
      <c r="L18" s="92">
        <f t="shared" si="3"/>
        <v>0</v>
      </c>
      <c r="M18" s="92">
        <f t="shared" si="3"/>
        <v>0</v>
      </c>
      <c r="N18" s="92">
        <f t="shared" si="3"/>
        <v>0</v>
      </c>
      <c r="O18" s="92">
        <f t="shared" si="3"/>
        <v>1453000</v>
      </c>
      <c r="P18" s="92">
        <f t="shared" si="3"/>
        <v>1453000</v>
      </c>
      <c r="Q18" s="92">
        <f t="shared" si="3"/>
        <v>0</v>
      </c>
      <c r="R18" s="92">
        <f t="shared" si="3"/>
        <v>0</v>
      </c>
      <c r="S18" s="92">
        <f t="shared" si="3"/>
        <v>0</v>
      </c>
    </row>
    <row r="19" spans="1:19" ht="57" customHeight="1">
      <c r="A19" s="50" t="s">
        <v>181</v>
      </c>
      <c r="B19" s="49">
        <v>600</v>
      </c>
      <c r="C19" s="49">
        <v>60013</v>
      </c>
      <c r="D19" s="39" t="s">
        <v>180</v>
      </c>
      <c r="E19" s="48">
        <v>0</v>
      </c>
      <c r="F19" s="48">
        <f>O19</f>
        <v>30000</v>
      </c>
      <c r="G19" s="48">
        <f aca="true" t="shared" si="4" ref="G19:G28">H19+I19+J19+K19+L19+M19+N19</f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30000</v>
      </c>
      <c r="P19" s="48">
        <v>30000</v>
      </c>
      <c r="Q19" s="48">
        <v>0</v>
      </c>
      <c r="R19" s="48">
        <v>0</v>
      </c>
      <c r="S19" s="48">
        <v>0</v>
      </c>
    </row>
    <row r="20" spans="1:19" ht="84" customHeight="1">
      <c r="A20" s="50" t="s">
        <v>259</v>
      </c>
      <c r="B20" s="49">
        <v>600</v>
      </c>
      <c r="C20" s="49">
        <v>60013</v>
      </c>
      <c r="D20" s="39" t="s">
        <v>256</v>
      </c>
      <c r="E20" s="48">
        <v>0</v>
      </c>
      <c r="F20" s="48">
        <f>O20</f>
        <v>100000</v>
      </c>
      <c r="G20" s="48">
        <f t="shared" si="4"/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100000</v>
      </c>
      <c r="P20" s="48">
        <v>100000</v>
      </c>
      <c r="Q20" s="48">
        <v>0</v>
      </c>
      <c r="R20" s="48">
        <v>0</v>
      </c>
      <c r="S20" s="48">
        <v>0</v>
      </c>
    </row>
    <row r="21" spans="1:19" ht="57.75" customHeight="1">
      <c r="A21" s="24" t="s">
        <v>179</v>
      </c>
      <c r="B21" s="49">
        <v>600</v>
      </c>
      <c r="C21" s="49">
        <v>60014</v>
      </c>
      <c r="D21" s="39" t="s">
        <v>176</v>
      </c>
      <c r="E21" s="48">
        <v>238828</v>
      </c>
      <c r="F21" s="48">
        <f>G21</f>
        <v>955309</v>
      </c>
      <c r="G21" s="48">
        <f t="shared" si="4"/>
        <v>955309</v>
      </c>
      <c r="H21" s="48">
        <v>0</v>
      </c>
      <c r="I21" s="48">
        <v>955309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</row>
    <row r="22" spans="1:19" ht="71.25" customHeight="1">
      <c r="A22" s="24" t="s">
        <v>178</v>
      </c>
      <c r="B22" s="49">
        <v>600</v>
      </c>
      <c r="C22" s="49">
        <v>60014</v>
      </c>
      <c r="D22" s="39" t="s">
        <v>176</v>
      </c>
      <c r="E22" s="48">
        <v>145796</v>
      </c>
      <c r="F22" s="48">
        <f>G22</f>
        <v>580012</v>
      </c>
      <c r="G22" s="48">
        <f t="shared" si="4"/>
        <v>580012</v>
      </c>
      <c r="H22" s="48">
        <v>0</v>
      </c>
      <c r="I22" s="48">
        <v>580012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</row>
    <row r="23" spans="1:19" ht="62.25" customHeight="1">
      <c r="A23" s="24" t="s">
        <v>355</v>
      </c>
      <c r="B23" s="49">
        <v>600</v>
      </c>
      <c r="C23" s="49">
        <v>60014</v>
      </c>
      <c r="D23" s="39" t="s">
        <v>176</v>
      </c>
      <c r="E23" s="48">
        <v>65519</v>
      </c>
      <c r="F23" s="48">
        <f>G23</f>
        <v>131039</v>
      </c>
      <c r="G23" s="48">
        <f>H23+I23+J23+K23+L23+M23+N23</f>
        <v>131039</v>
      </c>
      <c r="H23" s="48">
        <v>0</v>
      </c>
      <c r="I23" s="48">
        <v>131039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</row>
    <row r="24" spans="1:19" ht="79.5" customHeight="1">
      <c r="A24" s="50" t="s">
        <v>220</v>
      </c>
      <c r="B24" s="49">
        <v>600</v>
      </c>
      <c r="C24" s="49">
        <v>60014</v>
      </c>
      <c r="D24" s="39" t="s">
        <v>233</v>
      </c>
      <c r="E24" s="48">
        <v>312260</v>
      </c>
      <c r="F24" s="48">
        <f>O24</f>
        <v>1313000</v>
      </c>
      <c r="G24" s="48">
        <f t="shared" si="4"/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1313000</v>
      </c>
      <c r="P24" s="48">
        <v>1313000</v>
      </c>
      <c r="Q24" s="48">
        <v>0</v>
      </c>
      <c r="R24" s="48">
        <v>0</v>
      </c>
      <c r="S24" s="48">
        <v>0</v>
      </c>
    </row>
    <row r="25" spans="1:19" ht="52.5" customHeight="1">
      <c r="A25" s="24" t="s">
        <v>251</v>
      </c>
      <c r="B25" s="49">
        <v>600</v>
      </c>
      <c r="C25" s="49">
        <v>60078</v>
      </c>
      <c r="D25" s="39" t="s">
        <v>176</v>
      </c>
      <c r="E25" s="48">
        <v>66630</v>
      </c>
      <c r="F25" s="48">
        <f>G25</f>
        <v>366299</v>
      </c>
      <c r="G25" s="48">
        <f>H25+I25+J25+K25+L25+M25+N25</f>
        <v>366299</v>
      </c>
      <c r="H25" s="48">
        <v>0</v>
      </c>
      <c r="I25" s="48">
        <v>366299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</row>
    <row r="26" spans="1:19" ht="65.25" customHeight="1">
      <c r="A26" s="24" t="s">
        <v>409</v>
      </c>
      <c r="B26" s="49">
        <v>600</v>
      </c>
      <c r="C26" s="49">
        <v>60078</v>
      </c>
      <c r="D26" s="39" t="s">
        <v>176</v>
      </c>
      <c r="E26" s="48">
        <v>36439</v>
      </c>
      <c r="F26" s="48">
        <f>G26</f>
        <v>364396</v>
      </c>
      <c r="G26" s="48">
        <f t="shared" si="4"/>
        <v>364396</v>
      </c>
      <c r="H26" s="48">
        <v>0</v>
      </c>
      <c r="I26" s="48">
        <v>364396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</row>
    <row r="27" spans="1:19" ht="36.75" customHeight="1">
      <c r="A27" s="94" t="s">
        <v>257</v>
      </c>
      <c r="B27" s="49">
        <v>921</v>
      </c>
      <c r="C27" s="49">
        <v>92195</v>
      </c>
      <c r="D27" s="39" t="s">
        <v>258</v>
      </c>
      <c r="E27" s="48">
        <v>0</v>
      </c>
      <c r="F27" s="48">
        <f>(G27+O27)</f>
        <v>10000</v>
      </c>
      <c r="G27" s="48">
        <f t="shared" si="4"/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10000</v>
      </c>
      <c r="P27" s="48">
        <v>10000</v>
      </c>
      <c r="Q27" s="48">
        <v>0</v>
      </c>
      <c r="R27" s="48">
        <v>0</v>
      </c>
      <c r="S27" s="48">
        <v>0</v>
      </c>
    </row>
    <row r="28" spans="1:19" ht="47.25" customHeight="1">
      <c r="A28" s="24" t="s">
        <v>177</v>
      </c>
      <c r="B28" s="49">
        <v>600</v>
      </c>
      <c r="C28" s="49">
        <v>60014</v>
      </c>
      <c r="D28" s="39" t="s">
        <v>176</v>
      </c>
      <c r="E28" s="48">
        <v>209826</v>
      </c>
      <c r="F28" s="48">
        <f>G28</f>
        <v>839300</v>
      </c>
      <c r="G28" s="48">
        <f t="shared" si="4"/>
        <v>839300</v>
      </c>
      <c r="H28" s="48">
        <v>0</v>
      </c>
      <c r="I28" s="48">
        <v>839300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</row>
    <row r="29" spans="1:19" ht="30.75" customHeight="1">
      <c r="A29" s="296" t="s">
        <v>37</v>
      </c>
      <c r="B29" s="296"/>
      <c r="C29" s="296"/>
      <c r="D29" s="95"/>
      <c r="E29" s="92">
        <f aca="true" t="shared" si="5" ref="E29:S29">SUM(E9+E18)</f>
        <v>5209416</v>
      </c>
      <c r="F29" s="92">
        <f t="shared" si="5"/>
        <v>5379415</v>
      </c>
      <c r="G29" s="92">
        <f t="shared" si="5"/>
        <v>3926415</v>
      </c>
      <c r="H29" s="92">
        <f t="shared" si="5"/>
        <v>8400</v>
      </c>
      <c r="I29" s="92">
        <f t="shared" si="5"/>
        <v>3236355</v>
      </c>
      <c r="J29" s="92">
        <f t="shared" si="5"/>
        <v>681660</v>
      </c>
      <c r="K29" s="92">
        <f t="shared" si="5"/>
        <v>0</v>
      </c>
      <c r="L29" s="92">
        <f t="shared" si="5"/>
        <v>0</v>
      </c>
      <c r="M29" s="92">
        <f t="shared" si="5"/>
        <v>0</v>
      </c>
      <c r="N29" s="92">
        <f t="shared" si="5"/>
        <v>0</v>
      </c>
      <c r="O29" s="92">
        <f t="shared" si="5"/>
        <v>1453000</v>
      </c>
      <c r="P29" s="92">
        <f t="shared" si="5"/>
        <v>1453000</v>
      </c>
      <c r="Q29" s="92">
        <f t="shared" si="5"/>
        <v>0</v>
      </c>
      <c r="R29" s="92">
        <f t="shared" si="5"/>
        <v>0</v>
      </c>
      <c r="S29" s="92">
        <f t="shared" si="5"/>
        <v>0</v>
      </c>
    </row>
    <row r="31" ht="12.75">
      <c r="E31" s="47"/>
    </row>
    <row r="33" spans="5:9" ht="12.75">
      <c r="E33" s="47"/>
      <c r="F33" s="47"/>
      <c r="G33" s="47"/>
      <c r="H33" s="47"/>
      <c r="I33" s="47"/>
    </row>
  </sheetData>
  <sheetProtection/>
  <mergeCells count="24">
    <mergeCell ref="A1:S2"/>
    <mergeCell ref="A18:C18"/>
    <mergeCell ref="O5:O7"/>
    <mergeCell ref="A4:A7"/>
    <mergeCell ref="J6:J7"/>
    <mergeCell ref="B4:B7"/>
    <mergeCell ref="A29:C29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S6:S7"/>
    <mergeCell ref="H5:N5"/>
    <mergeCell ref="C4:C7"/>
    <mergeCell ref="D4:D7"/>
    <mergeCell ref="F4:F7"/>
    <mergeCell ref="K6:K7"/>
    <mergeCell ref="L6:L7"/>
    <mergeCell ref="H6:I6"/>
  </mergeCells>
  <printOptions horizontalCentered="1"/>
  <pageMargins left="0.2755905511811024" right="0.4724409448818898" top="1.1023622047244095" bottom="0.7874015748031497" header="0.5118110236220472" footer="0.5118110236220472"/>
  <pageSetup horizontalDpi="300" verticalDpi="300" orientation="landscape" paperSize="9" scale="73" r:id="rId1"/>
  <headerFooter alignWithMargins="0">
    <oddHeader>&amp;RZałącznik nr &amp;A
do uchwały Rady Powiatu w Opatowie nr XLIX.36.2018
z dnia 26 września 2018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17"/>
  <sheetViews>
    <sheetView view="pageLayout" workbookViewId="0" topLeftCell="A1">
      <selection activeCell="G2" sqref="G2"/>
    </sheetView>
  </sheetViews>
  <sheetFormatPr defaultColWidth="9.33203125" defaultRowHeight="12.75"/>
  <cols>
    <col min="1" max="2" width="9.33203125" style="25" customWidth="1"/>
    <col min="3" max="3" width="13.16015625" style="25" customWidth="1"/>
    <col min="4" max="4" width="23.16015625" style="25" customWidth="1"/>
    <col min="5" max="5" width="22.16015625" style="25" customWidth="1"/>
    <col min="6" max="6" width="18.5" style="25" customWidth="1"/>
    <col min="7" max="16384" width="9.33203125" style="25" customWidth="1"/>
  </cols>
  <sheetData>
    <row r="1" spans="1:6" ht="12.75">
      <c r="A1" s="3"/>
      <c r="B1" s="3"/>
      <c r="C1" s="3"/>
      <c r="D1" s="3"/>
      <c r="E1" s="3"/>
      <c r="F1" s="3"/>
    </row>
    <row r="2" spans="1:6" ht="18">
      <c r="A2" s="303" t="s">
        <v>292</v>
      </c>
      <c r="B2" s="303"/>
      <c r="C2" s="303"/>
      <c r="D2" s="303"/>
      <c r="E2" s="303"/>
      <c r="F2" s="303"/>
    </row>
    <row r="3" spans="1:6" ht="12.75">
      <c r="A3" s="36"/>
      <c r="B3" s="36"/>
      <c r="C3" s="36"/>
      <c r="D3" s="34"/>
      <c r="E3" s="34"/>
      <c r="F3" s="91" t="s">
        <v>0</v>
      </c>
    </row>
    <row r="4" spans="1:6" ht="51" customHeight="1">
      <c r="A4" s="90" t="s">
        <v>47</v>
      </c>
      <c r="B4" s="90" t="s">
        <v>1</v>
      </c>
      <c r="C4" s="90" t="s">
        <v>2</v>
      </c>
      <c r="D4" s="89" t="s">
        <v>255</v>
      </c>
      <c r="E4" s="90" t="s">
        <v>254</v>
      </c>
      <c r="F4" s="89" t="s">
        <v>253</v>
      </c>
    </row>
    <row r="5" spans="1:6" ht="12.75">
      <c r="A5" s="88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</row>
    <row r="6" spans="1:6" ht="27.75" customHeight="1">
      <c r="A6" s="307" t="s">
        <v>291</v>
      </c>
      <c r="B6" s="308"/>
      <c r="C6" s="308"/>
      <c r="D6" s="308"/>
      <c r="E6" s="309"/>
      <c r="F6" s="101">
        <f>SUM(F7:F12)</f>
        <v>1365680</v>
      </c>
    </row>
    <row r="7" spans="1:6" ht="30.75" customHeight="1">
      <c r="A7" s="87" t="s">
        <v>44</v>
      </c>
      <c r="B7" s="87">
        <v>801</v>
      </c>
      <c r="C7" s="87">
        <v>80115</v>
      </c>
      <c r="D7" s="86" t="s">
        <v>290</v>
      </c>
      <c r="E7" s="86" t="s">
        <v>289</v>
      </c>
      <c r="F7" s="100">
        <v>600000</v>
      </c>
    </row>
    <row r="8" spans="1:6" ht="31.5" customHeight="1">
      <c r="A8" s="87" t="s">
        <v>43</v>
      </c>
      <c r="B8" s="87">
        <v>801</v>
      </c>
      <c r="C8" s="87">
        <v>80116</v>
      </c>
      <c r="D8" s="86" t="s">
        <v>290</v>
      </c>
      <c r="E8" s="86" t="s">
        <v>289</v>
      </c>
      <c r="F8" s="100">
        <v>280000</v>
      </c>
    </row>
    <row r="9" spans="1:6" ht="31.5" customHeight="1">
      <c r="A9" s="87" t="s">
        <v>42</v>
      </c>
      <c r="B9" s="87">
        <v>801</v>
      </c>
      <c r="C9" s="87">
        <v>80120</v>
      </c>
      <c r="D9" s="86" t="s">
        <v>290</v>
      </c>
      <c r="E9" s="86" t="s">
        <v>289</v>
      </c>
      <c r="F9" s="100">
        <v>80000</v>
      </c>
    </row>
    <row r="10" spans="1:6" ht="57.75" customHeight="1">
      <c r="A10" s="87" t="s">
        <v>41</v>
      </c>
      <c r="B10" s="87">
        <v>853</v>
      </c>
      <c r="C10" s="87">
        <v>85311</v>
      </c>
      <c r="D10" s="86" t="s">
        <v>288</v>
      </c>
      <c r="E10" s="86" t="s">
        <v>252</v>
      </c>
      <c r="F10" s="100">
        <v>110640</v>
      </c>
    </row>
    <row r="11" spans="1:6" ht="67.5" customHeight="1">
      <c r="A11" s="87" t="s">
        <v>40</v>
      </c>
      <c r="B11" s="87">
        <v>853</v>
      </c>
      <c r="C11" s="87">
        <v>85311</v>
      </c>
      <c r="D11" s="86" t="s">
        <v>287</v>
      </c>
      <c r="E11" s="86" t="s">
        <v>252</v>
      </c>
      <c r="F11" s="100">
        <v>110640</v>
      </c>
    </row>
    <row r="12" spans="1:6" ht="61.5" customHeight="1">
      <c r="A12" s="87" t="s">
        <v>39</v>
      </c>
      <c r="B12" s="87">
        <v>853</v>
      </c>
      <c r="C12" s="87">
        <v>85311</v>
      </c>
      <c r="D12" s="86" t="s">
        <v>286</v>
      </c>
      <c r="E12" s="86" t="s">
        <v>252</v>
      </c>
      <c r="F12" s="100">
        <v>184400</v>
      </c>
    </row>
    <row r="13" spans="1:6" ht="28.5" customHeight="1">
      <c r="A13" s="304" t="s">
        <v>37</v>
      </c>
      <c r="B13" s="305"/>
      <c r="C13" s="305"/>
      <c r="D13" s="306"/>
      <c r="E13" s="99"/>
      <c r="F13" s="98">
        <f>F6</f>
        <v>1365680</v>
      </c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</sheetData>
  <sheetProtection/>
  <mergeCells count="3">
    <mergeCell ref="A2:F2"/>
    <mergeCell ref="A13:D13"/>
    <mergeCell ref="A6:E6"/>
  </mergeCells>
  <printOptions/>
  <pageMargins left="0.75" right="0.75" top="1.0729166666666667" bottom="1" header="0.5" footer="0.5"/>
  <pageSetup horizontalDpi="300" verticalDpi="300" orientation="portrait" paperSize="9" r:id="rId1"/>
  <headerFooter alignWithMargins="0">
    <oddHeader>&amp;RZałącznik nr &amp;A
do uchwały Rady Powiatu w Opatowie nr XLIX.36.2018
z dnia 26 września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2018-09-18T12:19:29Z</cp:lastPrinted>
  <dcterms:created xsi:type="dcterms:W3CDTF">2014-11-12T06:55:05Z</dcterms:created>
  <dcterms:modified xsi:type="dcterms:W3CDTF">2018-09-27T11:34:30Z</dcterms:modified>
  <cp:category/>
  <cp:version/>
  <cp:contentType/>
  <cp:contentStatus/>
</cp:coreProperties>
</file>