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0380" windowHeight="6555" tabRatio="612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<sst xmlns="http://schemas.openxmlformats.org/spreadsheetml/2006/main" count="562" uniqueCount="339">
  <si>
    <t>Lp.</t>
  </si>
  <si>
    <t>1.</t>
  </si>
  <si>
    <t>2.</t>
  </si>
  <si>
    <t>3.</t>
  </si>
  <si>
    <t>4.</t>
  </si>
  <si>
    <t>5.</t>
  </si>
  <si>
    <t>6.</t>
  </si>
  <si>
    <t>Dział rozdział</t>
  </si>
  <si>
    <t>7.</t>
  </si>
  <si>
    <t>Wykonanie wydatków</t>
  </si>
  <si>
    <t>%</t>
  </si>
  <si>
    <t>801  80130</t>
  </si>
  <si>
    <t>854   85410</t>
  </si>
  <si>
    <t>801   80120</t>
  </si>
  <si>
    <t>Plan wydatków</t>
  </si>
  <si>
    <t xml:space="preserve">Plan </t>
  </si>
  <si>
    <t xml:space="preserve">Wykaz jednostek budżetowych, </t>
  </si>
  <si>
    <t>Zespół  Szkół Nr 1 w Opatowie ul.Słowackiego 56</t>
  </si>
  <si>
    <t>Zespół  Szkół  Nr 2 w Opatowie ul.Sempołowskiej 1</t>
  </si>
  <si>
    <t>Zespół Szkół w Ożarowie  im.Marii Skłodowskiej -Curie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</si>
  <si>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</si>
  <si>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</si>
  <si>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</si>
  <si>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</si>
  <si>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</si>
  <si>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</si>
  <si>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</si>
  <si>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</si>
  <si>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</si>
  <si>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</si>
  <si>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</si>
  <si>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</si>
  <si>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</si>
  <si>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</si>
  <si>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</si>
  <si>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</si>
  <si>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</si>
  <si>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</si>
  <si>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</si>
  <si>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</si>
  <si>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</si>
  <si>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</si>
  <si>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</si>
  <si>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</si>
  <si>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</si>
  <si>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</si>
  <si>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</si>
  <si>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</si>
  <si>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</si>
  <si>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</si>
  <si>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</si>
  <si>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</si>
  <si>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</si>
  <si>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</si>
  <si>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Plan dochodów</t>
  </si>
  <si>
    <t>Wykonanie dochodów</t>
  </si>
  <si>
    <t>% wykonania</t>
  </si>
  <si>
    <t>801   80195</t>
  </si>
  <si>
    <t>801   80148</t>
  </si>
  <si>
    <t>801  80195</t>
  </si>
  <si>
    <t>Rb-34S</t>
  </si>
  <si>
    <t>854   85417</t>
  </si>
  <si>
    <t>ustawy o finansach publicznych</t>
  </si>
  <si>
    <t>które utworzyły rachunki, o których mowa w art. 223 ust. 1</t>
  </si>
  <si>
    <t>Nazwa jednostki budżetowej w której utworzono rachunek, o którym mowa w art. 223 ust. 1 ustawy o finansach publicznych</t>
  </si>
  <si>
    <t>Ogółem dochody budżetu</t>
  </si>
  <si>
    <t>Razem</t>
  </si>
  <si>
    <t>2120</t>
  </si>
  <si>
    <t>852</t>
  </si>
  <si>
    <t>75045</t>
  </si>
  <si>
    <t>750</t>
  </si>
  <si>
    <t>7. Porozumienia z organami administracji rządowej</t>
  </si>
  <si>
    <t>2130</t>
  </si>
  <si>
    <t>85202</t>
  </si>
  <si>
    <t>80195</t>
  </si>
  <si>
    <t>801</t>
  </si>
  <si>
    <t>60078</t>
  </si>
  <si>
    <t>600</t>
  </si>
  <si>
    <t>60014</t>
  </si>
  <si>
    <t>6. Dotacje celowe otrzymane z budżetu państwa na zadania własne</t>
  </si>
  <si>
    <t>5. Subwencja ogólna</t>
  </si>
  <si>
    <t>2110</t>
  </si>
  <si>
    <t>85321</t>
  </si>
  <si>
    <t>853</t>
  </si>
  <si>
    <t>85156</t>
  </si>
  <si>
    <t>851</t>
  </si>
  <si>
    <t>754</t>
  </si>
  <si>
    <t>6410</t>
  </si>
  <si>
    <t>75411</t>
  </si>
  <si>
    <t>75011</t>
  </si>
  <si>
    <t>71015</t>
  </si>
  <si>
    <t>710</t>
  </si>
  <si>
    <t>70005</t>
  </si>
  <si>
    <t>700</t>
  </si>
  <si>
    <t>01095</t>
  </si>
  <si>
    <t>010</t>
  </si>
  <si>
    <t>01005</t>
  </si>
  <si>
    <t>4. Dotacje celowe otrzymane z budżetu państwa na zadania zlecone</t>
  </si>
  <si>
    <t>2007</t>
  </si>
  <si>
    <t>92195</t>
  </si>
  <si>
    <t>921</t>
  </si>
  <si>
    <t>900</t>
  </si>
  <si>
    <t>85295</t>
  </si>
  <si>
    <t>2400</t>
  </si>
  <si>
    <t>2460</t>
  </si>
  <si>
    <t>02001</t>
  </si>
  <si>
    <t>020</t>
  </si>
  <si>
    <t>3. Środki na dofinansowanie zadań własnych powiatu pozyskane z innych źródeł</t>
  </si>
  <si>
    <t>2320</t>
  </si>
  <si>
    <t>6300</t>
  </si>
  <si>
    <t>2710</t>
  </si>
  <si>
    <t>2. Dotacje celowe otrzymane na podstawie porozumień z innymi jednostkami samorządu terytorialnego</t>
  </si>
  <si>
    <t>0690</t>
  </si>
  <si>
    <t>90019</t>
  </si>
  <si>
    <t>0920</t>
  </si>
  <si>
    <t>85406</t>
  </si>
  <si>
    <t>854</t>
  </si>
  <si>
    <t>0970</t>
  </si>
  <si>
    <t>0960</t>
  </si>
  <si>
    <t>0830</t>
  </si>
  <si>
    <t>0750</t>
  </si>
  <si>
    <t>85403</t>
  </si>
  <si>
    <t>2690</t>
  </si>
  <si>
    <t>85333</t>
  </si>
  <si>
    <t>2360</t>
  </si>
  <si>
    <t>85324</t>
  </si>
  <si>
    <t>85311</t>
  </si>
  <si>
    <t>80148</t>
  </si>
  <si>
    <t>0870</t>
  </si>
  <si>
    <t>80130</t>
  </si>
  <si>
    <t>80120</t>
  </si>
  <si>
    <t>75814</t>
  </si>
  <si>
    <t>758</t>
  </si>
  <si>
    <t>0020</t>
  </si>
  <si>
    <t>0010</t>
  </si>
  <si>
    <t>75622</t>
  </si>
  <si>
    <t>756</t>
  </si>
  <si>
    <t>0590</t>
  </si>
  <si>
    <t>0420</t>
  </si>
  <si>
    <t>75618</t>
  </si>
  <si>
    <t>0570</t>
  </si>
  <si>
    <t>75020</t>
  </si>
  <si>
    <t>0470</t>
  </si>
  <si>
    <t>1. Dochody własne</t>
  </si>
  <si>
    <t xml:space="preserve">%wykonania </t>
  </si>
  <si>
    <t>Plan po zmianach</t>
  </si>
  <si>
    <t>§</t>
  </si>
  <si>
    <t>Rozdział</t>
  </si>
  <si>
    <t>Dział</t>
  </si>
  <si>
    <t>DOCHODY- wg źródeł</t>
  </si>
  <si>
    <t>Wydatki razem:</t>
  </si>
  <si>
    <t>Zadania w zakresie kultury fizycznej</t>
  </si>
  <si>
    <t>92605</t>
  </si>
  <si>
    <t>Kultura fizyczna</t>
  </si>
  <si>
    <t>926</t>
  </si>
  <si>
    <t>Pozostała działalność</t>
  </si>
  <si>
    <t>Ochrona zabytków i opieka nad zabytkami</t>
  </si>
  <si>
    <t>92120</t>
  </si>
  <si>
    <t>Biblioteki</t>
  </si>
  <si>
    <t>92116</t>
  </si>
  <si>
    <t>Kultura i ochrona dziedzictwa narodowego</t>
  </si>
  <si>
    <t>Wpływy i wydatki związane z gromadzeniem środków z opłat i kar za korzystanie ze środowiska</t>
  </si>
  <si>
    <t>Gospodarka komunalna i ochrona środowiska</t>
  </si>
  <si>
    <t>Dokształcanie i doskonalenie nauczycieli</t>
  </si>
  <si>
    <t>85446</t>
  </si>
  <si>
    <t>Szkolne schroniska młodzieżowe</t>
  </si>
  <si>
    <t>85417</t>
  </si>
  <si>
    <t>85415</t>
  </si>
  <si>
    <t>Internaty i bursy szkolne</t>
  </si>
  <si>
    <t>85410</t>
  </si>
  <si>
    <t>Poradnie psychologiczno-pedagogiczne, w tym poradnie specjalistyczne</t>
  </si>
  <si>
    <t>Specjalne ośrodki szkolno-wychowawcze</t>
  </si>
  <si>
    <t>Edukacyjna opieka wychowawcza</t>
  </si>
  <si>
    <t>85395</t>
  </si>
  <si>
    <t>Powiatowe urzędy pracy</t>
  </si>
  <si>
    <t>Zespoły do spraw orzekania o niepełnosprawności</t>
  </si>
  <si>
    <t>Rehabilitacja zawodowa i społeczna osób niepełnosprawnych</t>
  </si>
  <si>
    <t>Pozostałe zadania w zakresie polityki społecznej</t>
  </si>
  <si>
    <t>Jednostki specjalistycznego poradnictwa, mieszkania chronione i ośrodki interwencji kryzysowej</t>
  </si>
  <si>
    <t>85220</t>
  </si>
  <si>
    <t>Powiatowe centra pomocy rodzinie</t>
  </si>
  <si>
    <t>85218</t>
  </si>
  <si>
    <t>Rodziny zastępcze</t>
  </si>
  <si>
    <t>Domy pomocy społecznej</t>
  </si>
  <si>
    <t>Pomoc społeczna</t>
  </si>
  <si>
    <t>85195</t>
  </si>
  <si>
    <t>Składki na ubezpieczenie zdrowotne oraz świadczenia dla osób nie objętych obowiązkiem ubezpieczenia zdrowotnego</t>
  </si>
  <si>
    <t>Ochrona zdrowia</t>
  </si>
  <si>
    <t>Stołówki szkolne i przedszkolne</t>
  </si>
  <si>
    <t>80146</t>
  </si>
  <si>
    <t>Szkoły zawodowe specjalne</t>
  </si>
  <si>
    <t>80134</t>
  </si>
  <si>
    <t>Szkoły zawodowe</t>
  </si>
  <si>
    <t>Licea ogólnokształcące</t>
  </si>
  <si>
    <t>Gimnazja specjalne</t>
  </si>
  <si>
    <t>80111</t>
  </si>
  <si>
    <t>Szkoły podstawowe specjalne</t>
  </si>
  <si>
    <t>80102</t>
  </si>
  <si>
    <t>Oświata i wychowanie</t>
  </si>
  <si>
    <t>Rezerwy ogólne i celowe</t>
  </si>
  <si>
    <t>75818</t>
  </si>
  <si>
    <t>Różne rozliczenia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</si>
  <si>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</si>
  <si>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</si>
  <si>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</si>
  <si>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</si>
  <si>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</si>
  <si>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</si>
  <si>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</si>
  <si>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Usuwanie skutków klęsk żywiołowych</t>
  </si>
  <si>
    <t>Zarządzanie kryzysowe</t>
  </si>
  <si>
    <t>75421</t>
  </si>
  <si>
    <t>Komendy powiatowe Państwowej Straży Pożarnej</t>
  </si>
  <si>
    <t>Bezpieczeństwo publiczne i ochrona przeciwpożarowa</t>
  </si>
  <si>
    <t>75095</t>
  </si>
  <si>
    <t>Promocja jednostek samorządu terytorialnego</t>
  </si>
  <si>
    <t>75075</t>
  </si>
  <si>
    <t>Kwalifikacja wojskowa</t>
  </si>
  <si>
    <t>Starostwa powiatowe</t>
  </si>
  <si>
    <t>Rady powiatów</t>
  </si>
  <si>
    <t>75019</t>
  </si>
  <si>
    <t>Urzędy wojewódzkie</t>
  </si>
  <si>
    <t>Administracja publiczna</t>
  </si>
  <si>
    <t>Nadzór budowlany</t>
  </si>
  <si>
    <t>71012</t>
  </si>
  <si>
    <t>Działalność usługowa</t>
  </si>
  <si>
    <t>Gospodarka gruntami i nieruchomościami</t>
  </si>
  <si>
    <t>Gospodarka mieszkaniowa</t>
  </si>
  <si>
    <t>Drogi publiczne powiatowe</t>
  </si>
  <si>
    <t>Transport i łączność</t>
  </si>
  <si>
    <t>Nadzór nad gospodarką leśną</t>
  </si>
  <si>
    <t>02002</t>
  </si>
  <si>
    <t>Gospodarka leśna</t>
  </si>
  <si>
    <t>Leśnictwo</t>
  </si>
  <si>
    <t>Prace geodezyjno-urządzeniowe na potrzeby rolnictwa</t>
  </si>
  <si>
    <t>Rolnictwo i łowiectwo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</si>
  <si>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</si>
  <si>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</si>
  <si>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</si>
  <si>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</si>
  <si>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</si>
  <si>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</si>
  <si>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</si>
  <si>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</si>
  <si>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</si>
  <si>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</si>
  <si>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</si>
  <si>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</si>
  <si>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</si>
  <si>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</si>
  <si>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</si>
  <si>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</si>
  <si>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</si>
  <si>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</si>
  <si>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</si>
  <si>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</si>
  <si>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</si>
  <si>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</si>
  <si>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</si>
  <si>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</si>
  <si>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</si>
  <si>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</si>
  <si>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</si>
  <si>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</si>
  <si>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</t>
  </si>
  <si>
    <t>w tym:</t>
  </si>
  <si>
    <t>inwestycje i zakupy inwestycyjne</t>
  </si>
  <si>
    <t>Wydatki 
majątkowe</t>
  </si>
  <si>
    <t>Wydatki 
bieżące</t>
  </si>
  <si>
    <t>Z tego</t>
  </si>
  <si>
    <t>Wydatki ogółem</t>
  </si>
  <si>
    <t>Plan</t>
  </si>
  <si>
    <t>Nazwa</t>
  </si>
  <si>
    <t xml:space="preserve">Wydatki </t>
  </si>
  <si>
    <t>Zespół  Szkół w Ożarowie  im. Marii Skłodowskiej -Curie</t>
  </si>
  <si>
    <t>Zespół  Szkół Nr 1 w Opatowie, ul. Słowackiego 56</t>
  </si>
  <si>
    <t>Zespół  Szkół  Nr 2 w Opatowie, ul. Sempołowskiej 1</t>
  </si>
  <si>
    <t>801  80148</t>
  </si>
  <si>
    <t>na programy finansowane z udziałem środków, o których mowa w art. 5 ust. 1 pkt 2 i 3</t>
  </si>
  <si>
    <t>Wolne środki, o których mowa w art. 217 ust. 2 pkt 6 ustawy</t>
  </si>
  <si>
    <t>§ 950</t>
  </si>
  <si>
    <t>Turystyka</t>
  </si>
  <si>
    <t>63095</t>
  </si>
  <si>
    <t>80105</t>
  </si>
  <si>
    <t>Przedszkola specjalne</t>
  </si>
  <si>
    <t>71095</t>
  </si>
  <si>
    <t>80150</t>
  </si>
  <si>
    <t>Realizacja zadań wymagających stosowania specjalnej organizacji nauki i metod pracy dla dzieci  i młodzieży w szkołach podstawowych, gimnazjach, liceach ogólnokształcących, liceach profilowanych i szkołach zawodowych oraz szkołach artystycznych</t>
  </si>
  <si>
    <t>2057</t>
  </si>
  <si>
    <t>60095</t>
  </si>
  <si>
    <t>6257</t>
  </si>
  <si>
    <t>755</t>
  </si>
  <si>
    <t>75515</t>
  </si>
  <si>
    <t>0650</t>
  </si>
  <si>
    <t>2160</t>
  </si>
  <si>
    <t>85334</t>
  </si>
  <si>
    <t>2440</t>
  </si>
  <si>
    <t>75478</t>
  </si>
  <si>
    <t>Zadania z zakresu geodezji i kartografii</t>
  </si>
  <si>
    <t>Wymiar sprawiedliwości</t>
  </si>
  <si>
    <t>Nieodpłatna pomoc prawna</t>
  </si>
  <si>
    <t>80151</t>
  </si>
  <si>
    <t>Kwalifikacyjne kursy zawodowe</t>
  </si>
  <si>
    <t>Pomoc dla repatriantów</t>
  </si>
  <si>
    <t>Wykonanie przychodów i rozchodów budżetu Powiatu Opatowskiego w 2017 roku</t>
  </si>
  <si>
    <t>Wykonanie na 31.12.2017 r.</t>
  </si>
  <si>
    <t>Wykonanie budżetu Powiatu Opatowskiego za 2017 r.</t>
  </si>
  <si>
    <t>Sprawozdanie z wykonania dochodów gromadzonych na wydzielonym rachunku jednostek budżetowych i wydatków nimi sfinansowanych za 2017 rok</t>
  </si>
  <si>
    <t>Stan środków pieniężnych na 01.01.2017 r.</t>
  </si>
  <si>
    <t>Stan środków pieniężnych na 31.12.2017 r.</t>
  </si>
  <si>
    <t>01008</t>
  </si>
  <si>
    <t>0490</t>
  </si>
  <si>
    <t>0910</t>
  </si>
  <si>
    <t>0580</t>
  </si>
  <si>
    <t>0640</t>
  </si>
  <si>
    <t>2005</t>
  </si>
  <si>
    <t>2006</t>
  </si>
  <si>
    <t>0940</t>
  </si>
  <si>
    <t>6290</t>
  </si>
  <si>
    <t>0840</t>
  </si>
  <si>
    <t>2059</t>
  </si>
  <si>
    <t>0670</t>
  </si>
  <si>
    <t>855</t>
  </si>
  <si>
    <t>85508</t>
  </si>
  <si>
    <t>85510</t>
  </si>
  <si>
    <t>90095</t>
  </si>
  <si>
    <t>Wykonanie budżetu Powiatu Opatowskiego za 2017 rok</t>
  </si>
  <si>
    <t>Melioracje wodne</t>
  </si>
  <si>
    <t>75405</t>
  </si>
  <si>
    <t>Komendy powiatowe Policji</t>
  </si>
  <si>
    <t>85111</t>
  </si>
  <si>
    <t>Szpitale ogólne</t>
  </si>
  <si>
    <t>85416</t>
  </si>
  <si>
    <t>Pomoc materialna dla uczniów o charakterze socjalnym</t>
  </si>
  <si>
    <t>Pomoc materialna dla uczniów o charakterze motywacyjnym</t>
  </si>
  <si>
    <t>Rodzina</t>
  </si>
  <si>
    <t>Działalność placówek opiekuńczo - wychowawczych</t>
  </si>
  <si>
    <t>92113</t>
  </si>
  <si>
    <t>Centra kultury i sztuki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</si>
</sst>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;[Red]0.00"/>
    <numFmt numFmtId="171" formatCode="0.0;[Red]0.0"/>
    <numFmt numFmtId="172" formatCode="0.000;[Red]0.000"/>
    <numFmt numFmtId="173" formatCode="0.0000;[Red]0.0000"/>
    <numFmt numFmtId="174" formatCode="0.00000;[Red]0.00000"/>
    <numFmt numFmtId="175" formatCode="0.000000;[Red]0.000000"/>
    <numFmt numFmtId="176" formatCode="0;[Red]0"/>
    <numFmt numFmtId="177" formatCode="[$-415]d\ mmmm\ yyyy"/>
    <numFmt numFmtId="178" formatCode="#,##0\ _z_ł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z_ł_-;\-* #,##0.0\ _z_ł_-;_-* &quot;-&quot;\ _z_ł_-;_-@_-"/>
    <numFmt numFmtId="187" formatCode="_-* #,##0.00\ _z_ł_-;\-* #,##0.00\ _z_ł_-;_-* &quot;-&quot;\ _z_ł_-;_-@_-"/>
    <numFmt numFmtId="188" formatCode="0.0"/>
    <numFmt numFmtId="189" formatCode="#,##0;[Red]#,##0"/>
    <numFmt numFmtId="190" formatCode="_-* #,##0.000\ _z_ł_-;\-* #,##0.000\ _z_ł_-;_-* &quot;-&quot;\ _z_ł_-;_-@_-"/>
    <numFmt numFmtId="191" formatCode="00\-000"/>
    <numFmt numFmtId="192" formatCode="#,##0.00_ ;\-#,##0.00\ "/>
  </numFmts>
  <fonts count="7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8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9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0"/>
      <name val="Times New Roman CE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0"/>
      <name val="Times New Roman CE"/>
      <family val="1"/>
    </font>
    <font>
      <sz val="8"/>
      <color indexed="10"/>
      <name val="Times New Roman"/>
      <family val="1"/>
    </font>
    <font>
      <vertAlign val="superscript"/>
      <sz val="12"/>
      <color indexed="10"/>
      <name val="Times New Roman CE"/>
      <family val="1"/>
    </font>
    <font>
      <sz val="7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FF0000"/>
      <name val="Times New Roman CE"/>
      <family val="1"/>
    </font>
    <font>
      <sz val="8"/>
      <color rgb="FFFF0000"/>
      <name val="Times New Roman"/>
      <family val="1"/>
    </font>
    <font>
      <vertAlign val="superscript"/>
      <sz val="12"/>
      <color rgb="FFFF0000"/>
      <name val="Times New Roman CE"/>
      <family val="1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52">
      <alignment/>
      <protection/>
    </xf>
    <xf numFmtId="0" fontId="7" fillId="0" borderId="0" xfId="52" applyFont="1">
      <alignment/>
      <protection/>
    </xf>
    <xf numFmtId="43" fontId="7" fillId="0" borderId="0" xfId="52" applyNumberFormat="1" applyFont="1">
      <alignment/>
      <protection/>
    </xf>
    <xf numFmtId="49" fontId="12" fillId="0" borderId="10" xfId="52" applyNumberFormat="1" applyFont="1" applyBorder="1" applyAlignment="1">
      <alignment vertical="top" wrapText="1"/>
      <protection/>
    </xf>
    <xf numFmtId="0" fontId="15" fillId="0" borderId="0" xfId="53" applyNumberFormat="1" applyFont="1" applyFill="1" applyBorder="1" applyAlignment="1" applyProtection="1">
      <alignment horizontal="left"/>
      <protection locked="0"/>
    </xf>
    <xf numFmtId="0" fontId="16" fillId="0" borderId="0" xfId="53" applyNumberFormat="1" applyFont="1" applyFill="1" applyBorder="1" applyAlignment="1" applyProtection="1">
      <alignment horizontal="left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0" fontId="21" fillId="0" borderId="0" xfId="53" applyNumberFormat="1" applyFont="1" applyFill="1" applyBorder="1" applyAlignment="1" applyProtection="1">
      <alignment horizontal="left"/>
      <protection locked="0"/>
    </xf>
    <xf numFmtId="49" fontId="12" fillId="0" borderId="10" xfId="52" applyNumberFormat="1" applyFont="1" applyFill="1" applyBorder="1" applyAlignment="1">
      <alignment vertical="top" wrapText="1"/>
      <protection/>
    </xf>
    <xf numFmtId="0" fontId="74" fillId="0" borderId="0" xfId="0" applyFont="1" applyAlignment="1">
      <alignment vertical="center"/>
    </xf>
    <xf numFmtId="49" fontId="12" fillId="33" borderId="10" xfId="52" applyNumberFormat="1" applyFont="1" applyFill="1" applyBorder="1" applyAlignment="1">
      <alignment vertical="top" wrapText="1"/>
      <protection/>
    </xf>
    <xf numFmtId="0" fontId="12" fillId="0" borderId="10" xfId="52" applyFont="1" applyBorder="1" applyAlignment="1">
      <alignment horizontal="left" vertical="top" wrapText="1"/>
      <protection/>
    </xf>
    <xf numFmtId="0" fontId="74" fillId="0" borderId="0" xfId="0" applyFont="1" applyAlignment="1">
      <alignment/>
    </xf>
    <xf numFmtId="0" fontId="12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49" fontId="7" fillId="0" borderId="0" xfId="52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0" fontId="75" fillId="0" borderId="0" xfId="54" applyFont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49" fontId="13" fillId="34" borderId="0" xfId="53" applyNumberFormat="1" applyFont="1" applyFill="1" applyAlignment="1" applyProtection="1">
      <alignment horizontal="right" vertical="center" wrapText="1"/>
      <protection locked="0"/>
    </xf>
    <xf numFmtId="43" fontId="16" fillId="0" borderId="0" xfId="53" applyNumberFormat="1" applyFont="1" applyFill="1" applyBorder="1" applyAlignment="1" applyProtection="1">
      <alignment horizontal="left"/>
      <protection locked="0"/>
    </xf>
    <xf numFmtId="0" fontId="22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2" fillId="0" borderId="0" xfId="52" applyFont="1" applyAlignment="1">
      <alignment/>
      <protection/>
    </xf>
    <xf numFmtId="0" fontId="7" fillId="0" borderId="0" xfId="52" applyFont="1" applyFill="1">
      <alignment/>
      <protection/>
    </xf>
    <xf numFmtId="0" fontId="23" fillId="0" borderId="10" xfId="52" applyFont="1" applyBorder="1" applyAlignment="1">
      <alignment horizontal="center" vertical="top" wrapText="1"/>
      <protection/>
    </xf>
    <xf numFmtId="49" fontId="23" fillId="0" borderId="10" xfId="52" applyNumberFormat="1" applyFont="1" applyBorder="1" applyAlignment="1">
      <alignment horizontal="center" vertical="top" wrapText="1"/>
      <protection/>
    </xf>
    <xf numFmtId="0" fontId="23" fillId="0" borderId="10" xfId="52" applyFont="1" applyFill="1" applyBorder="1" applyAlignment="1">
      <alignment horizontal="center" vertical="top" wrapText="1"/>
      <protection/>
    </xf>
    <xf numFmtId="0" fontId="13" fillId="0" borderId="10" xfId="52" applyFont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horizontal="center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center" vertical="top" wrapText="1"/>
      <protection/>
    </xf>
    <xf numFmtId="49" fontId="12" fillId="0" borderId="10" xfId="52" applyNumberFormat="1" applyFont="1" applyFill="1" applyBorder="1" applyAlignment="1">
      <alignment horizontal="center" vertical="top" wrapText="1"/>
      <protection/>
    </xf>
    <xf numFmtId="43" fontId="12" fillId="0" borderId="10" xfId="52" applyNumberFormat="1" applyFont="1" applyFill="1" applyBorder="1" applyAlignment="1">
      <alignment horizontal="center" vertical="top" wrapText="1"/>
      <protection/>
    </xf>
    <xf numFmtId="2" fontId="12" fillId="0" borderId="10" xfId="52" applyNumberFormat="1" applyFont="1" applyFill="1" applyBorder="1" applyAlignment="1">
      <alignment horizontal="right" vertical="top" wrapText="1"/>
      <protection/>
    </xf>
    <xf numFmtId="43" fontId="24" fillId="0" borderId="10" xfId="52" applyNumberFormat="1" applyFont="1" applyFill="1" applyBorder="1" applyAlignment="1">
      <alignment horizontal="center" vertical="top" wrapText="1"/>
      <protection/>
    </xf>
    <xf numFmtId="43" fontId="23" fillId="0" borderId="10" xfId="52" applyNumberFormat="1" applyFont="1" applyFill="1" applyBorder="1" applyAlignment="1">
      <alignment horizontal="center" vertical="top" wrapText="1"/>
      <protection/>
    </xf>
    <xf numFmtId="49" fontId="12" fillId="0" borderId="10" xfId="52" applyNumberFormat="1" applyFont="1" applyBorder="1" applyAlignment="1">
      <alignment horizontal="center" vertical="top" wrapText="1"/>
      <protection/>
    </xf>
    <xf numFmtId="49" fontId="12" fillId="33" borderId="10" xfId="52" applyNumberFormat="1" applyFont="1" applyFill="1" applyBorder="1" applyAlignment="1">
      <alignment horizontal="center" vertical="top" wrapText="1"/>
      <protection/>
    </xf>
    <xf numFmtId="43" fontId="12" fillId="33" borderId="10" xfId="52" applyNumberFormat="1" applyFont="1" applyFill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43" fontId="12" fillId="0" borderId="10" xfId="52" applyNumberFormat="1" applyFont="1" applyFill="1" applyBorder="1" applyAlignment="1">
      <alignment vertical="top" wrapText="1"/>
      <protection/>
    </xf>
    <xf numFmtId="0" fontId="2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7" fontId="2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87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27" fillId="35" borderId="11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2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3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4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5" xfId="53" applyNumberFormat="1" applyFont="1" applyFill="1" applyBorder="1" applyAlignment="1" applyProtection="1">
      <alignment horizontal="center" vertical="center" wrapText="1"/>
      <protection locked="0"/>
    </xf>
    <xf numFmtId="49" fontId="28" fillId="35" borderId="16" xfId="53" applyNumberFormat="1" applyFont="1" applyFill="1" applyBorder="1" applyAlignment="1" applyProtection="1">
      <alignment horizontal="center" vertical="top" wrapText="1"/>
      <protection locked="0"/>
    </xf>
    <xf numFmtId="43" fontId="28" fillId="35" borderId="16" xfId="53" applyNumberFormat="1" applyFont="1" applyFill="1" applyBorder="1" applyAlignment="1" applyProtection="1">
      <alignment horizontal="right" vertical="center" wrapText="1"/>
      <protection locked="0"/>
    </xf>
    <xf numFmtId="43" fontId="28" fillId="35" borderId="17" xfId="53" applyNumberFormat="1" applyFont="1" applyFill="1" applyBorder="1" applyAlignment="1" applyProtection="1">
      <alignment horizontal="right" vertical="center" wrapText="1"/>
      <protection locked="0"/>
    </xf>
    <xf numFmtId="49" fontId="27" fillId="35" borderId="18" xfId="53" applyNumberFormat="1" applyFont="1" applyFill="1" applyBorder="1" applyAlignment="1" applyProtection="1">
      <alignment horizontal="center" vertical="top" wrapText="1"/>
      <protection locked="0"/>
    </xf>
    <xf numFmtId="43" fontId="27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27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27" fillId="35" borderId="20" xfId="53" applyNumberFormat="1" applyFont="1" applyFill="1" applyBorder="1" applyAlignment="1" applyProtection="1">
      <alignment horizontal="right" vertical="center" wrapText="1"/>
      <protection locked="0"/>
    </xf>
    <xf numFmtId="49" fontId="28" fillId="35" borderId="18" xfId="53" applyNumberFormat="1" applyFont="1" applyFill="1" applyBorder="1" applyAlignment="1" applyProtection="1">
      <alignment horizontal="center" vertical="top" wrapText="1"/>
      <protection locked="0"/>
    </xf>
    <xf numFmtId="43" fontId="28" fillId="35" borderId="18" xfId="53" applyNumberFormat="1" applyFont="1" applyFill="1" applyBorder="1" applyAlignment="1" applyProtection="1">
      <alignment horizontal="right" vertical="center" wrapText="1"/>
      <protection locked="0"/>
    </xf>
    <xf numFmtId="43" fontId="28" fillId="35" borderId="21" xfId="53" applyNumberFormat="1" applyFont="1" applyFill="1" applyBorder="1" applyAlignment="1" applyProtection="1">
      <alignment horizontal="right" vertical="center" wrapText="1"/>
      <protection locked="0"/>
    </xf>
    <xf numFmtId="0" fontId="27" fillId="33" borderId="22" xfId="53" applyNumberFormat="1" applyFont="1" applyFill="1" applyBorder="1" applyAlignment="1" applyProtection="1">
      <alignment horizontal="center" vertical="top" wrapText="1"/>
      <protection locked="0"/>
    </xf>
    <xf numFmtId="49" fontId="28" fillId="35" borderId="22" xfId="53" applyNumberFormat="1" applyFont="1" applyFill="1" applyBorder="1" applyAlignment="1" applyProtection="1">
      <alignment horizontal="center" vertical="top" wrapText="1"/>
      <protection locked="0"/>
    </xf>
    <xf numFmtId="0" fontId="28" fillId="33" borderId="22" xfId="53" applyNumberFormat="1" applyFont="1" applyFill="1" applyBorder="1" applyAlignment="1" applyProtection="1">
      <alignment horizontal="left" vertical="top"/>
      <protection locked="0"/>
    </xf>
    <xf numFmtId="43" fontId="29" fillId="35" borderId="21" xfId="53" applyNumberFormat="1" applyFont="1" applyFill="1" applyBorder="1" applyAlignment="1" applyProtection="1">
      <alignment horizontal="right" vertical="center" wrapText="1"/>
      <protection locked="0"/>
    </xf>
    <xf numFmtId="43" fontId="26" fillId="35" borderId="20" xfId="53" applyNumberFormat="1" applyFont="1" applyFill="1" applyBorder="1" applyAlignment="1" applyProtection="1">
      <alignment horizontal="right" vertical="center" wrapText="1"/>
      <protection locked="0"/>
    </xf>
    <xf numFmtId="43" fontId="28" fillId="35" borderId="11" xfId="53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3" fontId="33" fillId="36" borderId="10" xfId="56" applyNumberFormat="1" applyFont="1" applyFill="1" applyBorder="1" applyAlignment="1">
      <alignment horizontal="center" wrapText="1"/>
      <protection/>
    </xf>
    <xf numFmtId="0" fontId="33" fillId="0" borderId="10" xfId="56" applyFont="1" applyBorder="1" applyAlignment="1">
      <alignment horizontal="left" wrapText="1"/>
      <protection/>
    </xf>
    <xf numFmtId="187" fontId="33" fillId="0" borderId="10" xfId="0" applyNumberFormat="1" applyFont="1" applyBorder="1" applyAlignment="1">
      <alignment horizontal="right"/>
    </xf>
    <xf numFmtId="169" fontId="33" fillId="0" borderId="10" xfId="56" applyNumberFormat="1" applyFont="1" applyBorder="1" applyAlignment="1">
      <alignment horizontal="right"/>
      <protection/>
    </xf>
    <xf numFmtId="43" fontId="33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169" fontId="33" fillId="0" borderId="10" xfId="56" applyNumberFormat="1" applyFont="1" applyBorder="1" applyAlignment="1">
      <alignment horizontal="right" wrapText="1"/>
      <protection/>
    </xf>
    <xf numFmtId="169" fontId="33" fillId="36" borderId="10" xfId="56" applyNumberFormat="1" applyFont="1" applyFill="1" applyBorder="1" applyAlignment="1">
      <alignment horizontal="center" wrapText="1"/>
      <protection/>
    </xf>
    <xf numFmtId="43" fontId="33" fillId="0" borderId="10" xfId="56" applyNumberFormat="1" applyFont="1" applyBorder="1" applyAlignment="1">
      <alignment wrapText="1"/>
      <protection/>
    </xf>
    <xf numFmtId="192" fontId="33" fillId="0" borderId="1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49" fontId="23" fillId="0" borderId="23" xfId="52" applyNumberFormat="1" applyFont="1" applyBorder="1" applyAlignment="1">
      <alignment horizontal="center" vertical="top" wrapText="1"/>
      <protection/>
    </xf>
    <xf numFmtId="0" fontId="25" fillId="0" borderId="24" xfId="52" applyFont="1" applyBorder="1" applyAlignment="1">
      <alignment horizontal="center" vertical="top" wrapText="1"/>
      <protection/>
    </xf>
    <xf numFmtId="0" fontId="25" fillId="0" borderId="25" xfId="52" applyFont="1" applyBorder="1" applyAlignment="1">
      <alignment horizontal="center" vertical="top" wrapText="1"/>
      <protection/>
    </xf>
    <xf numFmtId="0" fontId="23" fillId="0" borderId="23" xfId="52" applyFont="1" applyBorder="1" applyAlignment="1">
      <alignment vertical="top" wrapText="1"/>
      <protection/>
    </xf>
    <xf numFmtId="0" fontId="23" fillId="0" borderId="24" xfId="52" applyFont="1" applyBorder="1" applyAlignment="1">
      <alignment vertical="top" wrapText="1"/>
      <protection/>
    </xf>
    <xf numFmtId="0" fontId="7" fillId="0" borderId="25" xfId="52" applyFont="1" applyBorder="1" applyAlignment="1">
      <alignment vertical="top" wrapText="1"/>
      <protection/>
    </xf>
    <xf numFmtId="0" fontId="22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3" fillId="0" borderId="10" xfId="52" applyFont="1" applyBorder="1" applyAlignment="1">
      <alignment vertical="top" wrapText="1"/>
      <protection/>
    </xf>
    <xf numFmtId="0" fontId="24" fillId="0" borderId="10" xfId="52" applyFont="1" applyBorder="1" applyAlignment="1">
      <alignment horizontal="center" vertical="top" wrapText="1"/>
      <protection/>
    </xf>
    <xf numFmtId="0" fontId="25" fillId="0" borderId="10" xfId="52" applyFont="1" applyBorder="1" applyAlignment="1">
      <alignment vertical="top" wrapText="1"/>
      <protection/>
    </xf>
    <xf numFmtId="191" fontId="23" fillId="0" borderId="23" xfId="52" applyNumberFormat="1" applyFont="1" applyBorder="1" applyAlignment="1">
      <alignment vertical="top" wrapText="1"/>
      <protection/>
    </xf>
    <xf numFmtId="191" fontId="23" fillId="0" borderId="24" xfId="52" applyNumberFormat="1" applyFont="1" applyBorder="1" applyAlignment="1">
      <alignment vertical="top" wrapText="1"/>
      <protection/>
    </xf>
    <xf numFmtId="191" fontId="7" fillId="0" borderId="25" xfId="52" applyNumberFormat="1" applyFont="1" applyBorder="1" applyAlignment="1">
      <alignment vertical="top" wrapText="1"/>
      <protection/>
    </xf>
    <xf numFmtId="49" fontId="23" fillId="0" borderId="23" xfId="52" applyNumberFormat="1" applyFont="1" applyBorder="1" applyAlignment="1">
      <alignment horizontal="center" vertical="top"/>
      <protection/>
    </xf>
    <xf numFmtId="0" fontId="25" fillId="0" borderId="24" xfId="52" applyFont="1" applyBorder="1" applyAlignment="1">
      <alignment horizontal="center" vertical="top"/>
      <protection/>
    </xf>
    <xf numFmtId="0" fontId="25" fillId="0" borderId="25" xfId="52" applyFont="1" applyBorder="1" applyAlignment="1">
      <alignment horizontal="center" vertical="top"/>
      <protection/>
    </xf>
    <xf numFmtId="49" fontId="23" fillId="0" borderId="23" xfId="52" applyNumberFormat="1" applyFont="1" applyBorder="1" applyAlignment="1">
      <alignment horizontal="center" vertical="center" wrapText="1"/>
      <protection/>
    </xf>
    <xf numFmtId="49" fontId="23" fillId="0" borderId="24" xfId="52" applyNumberFormat="1" applyFont="1" applyBorder="1" applyAlignment="1">
      <alignment horizontal="center" vertical="center" wrapText="1"/>
      <protection/>
    </xf>
    <xf numFmtId="49" fontId="23" fillId="0" borderId="25" xfId="52" applyNumberFormat="1" applyFont="1" applyBorder="1" applyAlignment="1">
      <alignment horizontal="center" vertical="center" wrapText="1"/>
      <protection/>
    </xf>
    <xf numFmtId="49" fontId="23" fillId="0" borderId="24" xfId="52" applyNumberFormat="1" applyFont="1" applyBorder="1" applyAlignment="1">
      <alignment horizontal="center" vertical="top" wrapText="1"/>
      <protection/>
    </xf>
    <xf numFmtId="49" fontId="23" fillId="0" borderId="25" xfId="52" applyNumberFormat="1" applyFont="1" applyBorder="1" applyAlignment="1">
      <alignment horizontal="center" vertical="top" wrapText="1"/>
      <protection/>
    </xf>
    <xf numFmtId="0" fontId="77" fillId="0" borderId="0" xfId="0" applyFont="1" applyAlignment="1">
      <alignment horizontal="left" wrapText="1"/>
    </xf>
    <xf numFmtId="0" fontId="23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/>
    </xf>
    <xf numFmtId="49" fontId="27" fillId="35" borderId="18" xfId="53" applyNumberFormat="1" applyFont="1" applyFill="1" applyBorder="1" applyAlignment="1" applyProtection="1">
      <alignment horizontal="left" vertical="center" wrapText="1"/>
      <protection locked="0"/>
    </xf>
    <xf numFmtId="43" fontId="27" fillId="35" borderId="18" xfId="53" applyNumberFormat="1" applyFont="1" applyFill="1" applyBorder="1" applyAlignment="1" applyProtection="1">
      <alignment horizontal="right" vertical="center" wrapText="1"/>
      <protection locked="0"/>
    </xf>
    <xf numFmtId="0" fontId="28" fillId="33" borderId="26" xfId="53" applyNumberFormat="1" applyFont="1" applyFill="1" applyBorder="1" applyAlignment="1" applyProtection="1">
      <alignment horizontal="center" vertical="top" wrapText="1"/>
      <protection locked="0"/>
    </xf>
    <xf numFmtId="0" fontId="28" fillId="33" borderId="27" xfId="53" applyNumberFormat="1" applyFont="1" applyFill="1" applyBorder="1" applyAlignment="1" applyProtection="1">
      <alignment horizontal="center" vertical="top" wrapText="1"/>
      <protection locked="0"/>
    </xf>
    <xf numFmtId="49" fontId="28" fillId="35" borderId="19" xfId="53" applyNumberFormat="1" applyFont="1" applyFill="1" applyBorder="1" applyAlignment="1" applyProtection="1">
      <alignment horizontal="left" vertical="center" wrapText="1"/>
      <protection locked="0"/>
    </xf>
    <xf numFmtId="49" fontId="28" fillId="35" borderId="28" xfId="53" applyNumberFormat="1" applyFont="1" applyFill="1" applyBorder="1" applyAlignment="1" applyProtection="1">
      <alignment horizontal="left" vertical="center" wrapText="1"/>
      <protection locked="0"/>
    </xf>
    <xf numFmtId="43" fontId="28" fillId="35" borderId="18" xfId="5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0" fontId="16" fillId="0" borderId="29" xfId="53" applyNumberFormat="1" applyFont="1" applyFill="1" applyBorder="1" applyAlignment="1" applyProtection="1">
      <alignment horizontal="right"/>
      <protection locked="0"/>
    </xf>
    <xf numFmtId="0" fontId="22" fillId="0" borderId="0" xfId="53" applyNumberFormat="1" applyFont="1" applyFill="1" applyBorder="1" applyAlignment="1" applyProtection="1">
      <alignment horizontal="center"/>
      <protection locked="0"/>
    </xf>
    <xf numFmtId="0" fontId="22" fillId="0" borderId="0" xfId="53" applyNumberFormat="1" applyFont="1" applyFill="1" applyBorder="1" applyAlignment="1" applyProtection="1">
      <alignment horizontal="left"/>
      <protection locked="0"/>
    </xf>
    <xf numFmtId="49" fontId="28" fillId="35" borderId="30" xfId="53" applyNumberFormat="1" applyFont="1" applyFill="1" applyBorder="1" applyAlignment="1" applyProtection="1">
      <alignment horizontal="center" vertical="top" wrapText="1"/>
      <protection locked="0"/>
    </xf>
    <xf numFmtId="0" fontId="27" fillId="33" borderId="22" xfId="53" applyNumberFormat="1" applyFont="1" applyFill="1" applyBorder="1" applyAlignment="1" applyProtection="1">
      <alignment horizontal="center" vertical="top" wrapText="1"/>
      <protection locked="0"/>
    </xf>
    <xf numFmtId="0" fontId="27" fillId="33" borderId="27" xfId="53" applyNumberFormat="1" applyFont="1" applyFill="1" applyBorder="1" applyAlignment="1" applyProtection="1">
      <alignment horizontal="center" vertical="top" wrapText="1"/>
      <protection locked="0"/>
    </xf>
    <xf numFmtId="49" fontId="28" fillId="35" borderId="26" xfId="53" applyNumberFormat="1" applyFont="1" applyFill="1" applyBorder="1" applyAlignment="1" applyProtection="1">
      <alignment horizontal="center" vertical="top" wrapText="1"/>
      <protection locked="0"/>
    </xf>
    <xf numFmtId="49" fontId="27" fillId="35" borderId="31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32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33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34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8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1" xfId="53" applyNumberFormat="1" applyFont="1" applyFill="1" applyBorder="1" applyAlignment="1" applyProtection="1">
      <alignment horizontal="center" vertical="center" wrapText="1"/>
      <protection locked="0"/>
    </xf>
    <xf numFmtId="49" fontId="28" fillId="35" borderId="22" xfId="53" applyNumberFormat="1" applyFont="1" applyFill="1" applyBorder="1" applyAlignment="1" applyProtection="1">
      <alignment horizontal="center" vertical="top" wrapText="1"/>
      <protection locked="0"/>
    </xf>
    <xf numFmtId="49" fontId="27" fillId="35" borderId="35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9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36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37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38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39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40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20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41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42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43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13" xfId="53" applyNumberFormat="1" applyFont="1" applyFill="1" applyBorder="1" applyAlignment="1" applyProtection="1">
      <alignment horizontal="center" vertical="center" wrapText="1"/>
      <protection locked="0"/>
    </xf>
    <xf numFmtId="49" fontId="27" fillId="35" borderId="44" xfId="53" applyNumberFormat="1" applyFont="1" applyFill="1" applyBorder="1" applyAlignment="1" applyProtection="1">
      <alignment horizontal="center" vertical="center" wrapText="1"/>
      <protection locked="0"/>
    </xf>
    <xf numFmtId="0" fontId="20" fillId="33" borderId="45" xfId="53" applyNumberFormat="1" applyFont="1" applyFill="1" applyBorder="1" applyAlignment="1" applyProtection="1">
      <alignment horizontal="center" vertical="center" wrapText="1"/>
      <protection locked="0"/>
    </xf>
    <xf numFmtId="0" fontId="20" fillId="33" borderId="14" xfId="53" applyNumberFormat="1" applyFont="1" applyFill="1" applyBorder="1" applyAlignment="1" applyProtection="1">
      <alignment horizontal="center" vertical="center" wrapText="1"/>
      <protection locked="0"/>
    </xf>
    <xf numFmtId="49" fontId="28" fillId="35" borderId="16" xfId="53" applyNumberFormat="1" applyFont="1" applyFill="1" applyBorder="1" applyAlignment="1" applyProtection="1">
      <alignment horizontal="left" vertical="center" wrapText="1"/>
      <protection locked="0"/>
    </xf>
    <xf numFmtId="43" fontId="28" fillId="35" borderId="16" xfId="53" applyNumberFormat="1" applyFont="1" applyFill="1" applyBorder="1" applyAlignment="1" applyProtection="1">
      <alignment horizontal="right" vertical="center" wrapText="1"/>
      <protection locked="0"/>
    </xf>
    <xf numFmtId="49" fontId="27" fillId="35" borderId="19" xfId="53" applyNumberFormat="1" applyFont="1" applyFill="1" applyBorder="1" applyAlignment="1" applyProtection="1">
      <alignment horizontal="left" vertical="center" wrapText="1"/>
      <protection locked="0"/>
    </xf>
    <xf numFmtId="49" fontId="27" fillId="35" borderId="28" xfId="53" applyNumberFormat="1" applyFont="1" applyFill="1" applyBorder="1" applyAlignment="1" applyProtection="1">
      <alignment horizontal="left" vertical="center" wrapText="1"/>
      <protection locked="0"/>
    </xf>
    <xf numFmtId="43" fontId="27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27" fillId="35" borderId="28" xfId="53" applyNumberFormat="1" applyFont="1" applyFill="1" applyBorder="1" applyAlignment="1" applyProtection="1">
      <alignment horizontal="right" vertical="center" wrapText="1"/>
      <protection locked="0"/>
    </xf>
    <xf numFmtId="49" fontId="28" fillId="35" borderId="18" xfId="53" applyNumberFormat="1" applyFont="1" applyFill="1" applyBorder="1" applyAlignment="1" applyProtection="1">
      <alignment horizontal="left" vertical="center" wrapText="1"/>
      <protection locked="0"/>
    </xf>
    <xf numFmtId="49" fontId="27" fillId="35" borderId="19" xfId="53" applyNumberFormat="1" applyFont="1" applyFill="1" applyBorder="1" applyAlignment="1" applyProtection="1">
      <alignment vertical="center" wrapText="1"/>
      <protection locked="0"/>
    </xf>
    <xf numFmtId="49" fontId="27" fillId="35" borderId="28" xfId="53" applyNumberFormat="1" applyFont="1" applyFill="1" applyBorder="1" applyAlignment="1" applyProtection="1">
      <alignment vertical="center" wrapText="1"/>
      <protection locked="0"/>
    </xf>
    <xf numFmtId="43" fontId="27" fillId="35" borderId="19" xfId="53" applyNumberFormat="1" applyFont="1" applyFill="1" applyBorder="1" applyAlignment="1" applyProtection="1">
      <alignment horizontal="center" vertical="center" wrapText="1"/>
      <protection locked="0"/>
    </xf>
    <xf numFmtId="43" fontId="27" fillId="35" borderId="28" xfId="53" applyNumberFormat="1" applyFont="1" applyFill="1" applyBorder="1" applyAlignment="1" applyProtection="1">
      <alignment horizontal="center" vertical="center" wrapText="1"/>
      <protection locked="0"/>
    </xf>
    <xf numFmtId="43" fontId="28" fillId="35" borderId="19" xfId="53" applyNumberFormat="1" applyFont="1" applyFill="1" applyBorder="1" applyAlignment="1" applyProtection="1">
      <alignment horizontal="right" vertical="center" wrapText="1"/>
      <protection locked="0"/>
    </xf>
    <xf numFmtId="43" fontId="28" fillId="35" borderId="28" xfId="53" applyNumberFormat="1" applyFont="1" applyFill="1" applyBorder="1" applyAlignment="1" applyProtection="1">
      <alignment horizontal="right" vertical="center" wrapText="1"/>
      <protection locked="0"/>
    </xf>
    <xf numFmtId="49" fontId="26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49" fontId="28" fillId="35" borderId="33" xfId="53" applyNumberFormat="1" applyFont="1" applyFill="1" applyBorder="1" applyAlignment="1" applyProtection="1">
      <alignment horizontal="center" vertical="center" wrapText="1"/>
      <protection locked="0"/>
    </xf>
    <xf numFmtId="49" fontId="28" fillId="35" borderId="11" xfId="53" applyNumberFormat="1" applyFont="1" applyFill="1" applyBorder="1" applyAlignment="1" applyProtection="1">
      <alignment horizontal="center" vertical="center" wrapText="1"/>
      <protection locked="0"/>
    </xf>
    <xf numFmtId="43" fontId="28" fillId="35" borderId="11" xfId="53" applyNumberFormat="1" applyFont="1" applyFill="1" applyBorder="1" applyAlignment="1" applyProtection="1">
      <alignment horizontal="right" vertical="center" wrapText="1"/>
      <protection locked="0"/>
    </xf>
    <xf numFmtId="0" fontId="78" fillId="0" borderId="0" xfId="53" applyNumberFormat="1" applyFont="1" applyFill="1" applyBorder="1" applyAlignment="1" applyProtection="1">
      <alignment horizontal="left"/>
      <protection locked="0"/>
    </xf>
    <xf numFmtId="0" fontId="27" fillId="33" borderId="26" xfId="53" applyNumberFormat="1" applyFont="1" applyFill="1" applyBorder="1" applyAlignment="1" applyProtection="1">
      <alignment horizontal="center" vertical="top" wrapText="1"/>
      <protection locked="0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46" xfId="0" applyFont="1" applyBorder="1" applyAlignment="1">
      <alignment horizontal="right" wrapText="1"/>
    </xf>
    <xf numFmtId="43" fontId="34" fillId="0" borderId="10" xfId="56" applyNumberFormat="1" applyFont="1" applyBorder="1" applyAlignment="1">
      <alignment wrapText="1"/>
      <protection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10" xfId="56" applyFont="1" applyBorder="1" applyAlignment="1">
      <alignment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1.2" xfId="54"/>
    <cellStyle name="Normalny_1.2 2" xfId="55"/>
    <cellStyle name="Normalny_załączniki do projektu budżetu 2006_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0"/>
  <sheetViews>
    <sheetView tabSelected="1" workbookViewId="0" topLeftCell="A1">
      <selection activeCell="I26" sqref="I26"/>
    </sheetView>
  </sheetViews>
  <sheetFormatPr defaultColWidth="9.00390625" defaultRowHeight="12.75"/>
  <cols>
    <col min="1" max="4" width="9.125" style="10" customWidth="1"/>
    <col min="5" max="5" width="14.25390625" style="10" customWidth="1"/>
    <col min="6" max="6" width="15.375" style="10" customWidth="1"/>
    <col min="7" max="7" width="11.125" style="10" customWidth="1"/>
    <col min="8" max="16384" width="9.125" style="10" customWidth="1"/>
  </cols>
  <sheetData>
    <row r="1" spans="1:7" ht="12.75">
      <c r="A1" s="11"/>
      <c r="B1" s="26"/>
      <c r="C1" s="27"/>
      <c r="D1" s="28"/>
      <c r="E1" s="27"/>
      <c r="F1" s="29"/>
      <c r="G1" s="29"/>
    </row>
    <row r="2" spans="1:7" ht="13.5">
      <c r="A2" s="11"/>
      <c r="B2" s="113" t="s">
        <v>306</v>
      </c>
      <c r="C2" s="114"/>
      <c r="D2" s="114"/>
      <c r="E2" s="114"/>
      <c r="F2" s="114"/>
      <c r="G2" s="114"/>
    </row>
    <row r="3" spans="1:7" ht="15.75">
      <c r="A3" s="11"/>
      <c r="B3" s="37"/>
      <c r="C3" s="38"/>
      <c r="D3" s="38"/>
      <c r="E3" s="38"/>
      <c r="F3" s="38"/>
      <c r="G3" s="38"/>
    </row>
    <row r="4" spans="1:7" ht="15.75">
      <c r="A4" s="11"/>
      <c r="B4" s="39" t="s">
        <v>149</v>
      </c>
      <c r="C4" s="27"/>
      <c r="D4" s="28"/>
      <c r="E4" s="40"/>
      <c r="F4" s="40"/>
      <c r="G4" s="40"/>
    </row>
    <row r="5" spans="1:7" ht="15.75">
      <c r="A5" s="11"/>
      <c r="B5" s="39"/>
      <c r="C5" s="27"/>
      <c r="D5" s="28"/>
      <c r="E5" s="40"/>
      <c r="F5" s="40"/>
      <c r="G5" s="40"/>
    </row>
    <row r="6" spans="1:7" ht="25.5">
      <c r="A6" s="11"/>
      <c r="B6" s="41" t="s">
        <v>148</v>
      </c>
      <c r="C6" s="41" t="s">
        <v>147</v>
      </c>
      <c r="D6" s="42" t="s">
        <v>146</v>
      </c>
      <c r="E6" s="43" t="s">
        <v>145</v>
      </c>
      <c r="F6" s="43" t="s">
        <v>305</v>
      </c>
      <c r="G6" s="43" t="s">
        <v>144</v>
      </c>
    </row>
    <row r="7" spans="1:7" ht="12.75">
      <c r="A7" s="11"/>
      <c r="B7" s="44">
        <v>1</v>
      </c>
      <c r="C7" s="44">
        <v>2</v>
      </c>
      <c r="D7" s="45">
        <v>3</v>
      </c>
      <c r="E7" s="46">
        <v>4</v>
      </c>
      <c r="F7" s="46">
        <v>5</v>
      </c>
      <c r="G7" s="46">
        <v>6</v>
      </c>
    </row>
    <row r="8" spans="1:7" ht="12.75">
      <c r="A8" s="11"/>
      <c r="B8" s="115" t="s">
        <v>143</v>
      </c>
      <c r="C8" s="115"/>
      <c r="D8" s="115"/>
      <c r="E8" s="47"/>
      <c r="F8" s="47"/>
      <c r="G8" s="47"/>
    </row>
    <row r="9" spans="1:7" ht="12.75">
      <c r="A9" s="11"/>
      <c r="B9" s="13" t="s">
        <v>77</v>
      </c>
      <c r="C9" s="13" t="s">
        <v>78</v>
      </c>
      <c r="D9" s="48" t="s">
        <v>120</v>
      </c>
      <c r="E9" s="49">
        <v>0</v>
      </c>
      <c r="F9" s="49">
        <v>4791.6</v>
      </c>
      <c r="G9" s="49">
        <v>0</v>
      </c>
    </row>
    <row r="10" spans="1:7" ht="12.75">
      <c r="A10" s="11"/>
      <c r="B10" s="13"/>
      <c r="C10" s="13"/>
      <c r="D10" s="48" t="s">
        <v>114</v>
      </c>
      <c r="E10" s="49">
        <v>0</v>
      </c>
      <c r="F10" s="49">
        <v>1.4</v>
      </c>
      <c r="G10" s="49">
        <v>0</v>
      </c>
    </row>
    <row r="11" spans="1:7" ht="12.75">
      <c r="A11" s="11"/>
      <c r="B11" s="13"/>
      <c r="C11" s="13"/>
      <c r="D11" s="48" t="s">
        <v>117</v>
      </c>
      <c r="E11" s="49">
        <v>3648</v>
      </c>
      <c r="F11" s="49">
        <v>3956.16</v>
      </c>
      <c r="G11" s="49">
        <f>SUM(F11/E11)*100</f>
        <v>108.44736842105263</v>
      </c>
    </row>
    <row r="12" spans="1:7" ht="12.75">
      <c r="A12" s="11"/>
      <c r="B12" s="13"/>
      <c r="C12" s="13" t="s">
        <v>289</v>
      </c>
      <c r="D12" s="48" t="s">
        <v>311</v>
      </c>
      <c r="E12" s="49">
        <v>0</v>
      </c>
      <c r="F12" s="49">
        <v>25841.5</v>
      </c>
      <c r="G12" s="49">
        <v>0</v>
      </c>
    </row>
    <row r="13" spans="1:7" ht="12.75">
      <c r="A13" s="11"/>
      <c r="B13" s="13"/>
      <c r="C13" s="13"/>
      <c r="D13" s="48" t="s">
        <v>312</v>
      </c>
      <c r="E13" s="49">
        <v>0</v>
      </c>
      <c r="F13" s="49">
        <v>601.78</v>
      </c>
      <c r="G13" s="49">
        <v>0</v>
      </c>
    </row>
    <row r="14" spans="1:7" ht="12.75">
      <c r="A14" s="11"/>
      <c r="B14" s="13"/>
      <c r="C14" s="13"/>
      <c r="D14" s="48" t="s">
        <v>117</v>
      </c>
      <c r="E14" s="49">
        <v>0</v>
      </c>
      <c r="F14" s="49">
        <v>33.64</v>
      </c>
      <c r="G14" s="49">
        <v>0</v>
      </c>
    </row>
    <row r="15" spans="1:7" ht="12.75">
      <c r="A15" s="11"/>
      <c r="B15" s="13" t="s">
        <v>93</v>
      </c>
      <c r="C15" s="13" t="s">
        <v>92</v>
      </c>
      <c r="D15" s="48" t="s">
        <v>142</v>
      </c>
      <c r="E15" s="49">
        <v>16246</v>
      </c>
      <c r="F15" s="49">
        <v>19868.91</v>
      </c>
      <c r="G15" s="49">
        <f>SUM(F15/E15)*100</f>
        <v>122.30032007878862</v>
      </c>
    </row>
    <row r="16" spans="1:7" ht="12.75">
      <c r="A16" s="11"/>
      <c r="B16" s="13"/>
      <c r="C16" s="13"/>
      <c r="D16" s="48" t="s">
        <v>313</v>
      </c>
      <c r="E16" s="49">
        <v>0</v>
      </c>
      <c r="F16" s="49">
        <v>19053.91</v>
      </c>
      <c r="G16" s="49">
        <v>0</v>
      </c>
    </row>
    <row r="17" spans="1:7" ht="12.75">
      <c r="A17" s="11"/>
      <c r="B17" s="13"/>
      <c r="C17" s="13"/>
      <c r="D17" s="48" t="s">
        <v>314</v>
      </c>
      <c r="E17" s="49">
        <v>0</v>
      </c>
      <c r="F17" s="49">
        <v>4697.19</v>
      </c>
      <c r="G17" s="49">
        <v>0</v>
      </c>
    </row>
    <row r="18" spans="1:7" ht="12.75">
      <c r="A18" s="11"/>
      <c r="B18" s="13"/>
      <c r="C18" s="13"/>
      <c r="D18" s="48" t="s">
        <v>120</v>
      </c>
      <c r="E18" s="49">
        <v>1296000</v>
      </c>
      <c r="F18" s="49">
        <v>880902.62</v>
      </c>
      <c r="G18" s="49">
        <f>SUM(F18/E18)*100</f>
        <v>67.9708811728395</v>
      </c>
    </row>
    <row r="19" spans="1:7" ht="12.75">
      <c r="A19" s="11"/>
      <c r="B19" s="13"/>
      <c r="C19" s="13"/>
      <c r="D19" s="48" t="s">
        <v>128</v>
      </c>
      <c r="E19" s="49">
        <v>0</v>
      </c>
      <c r="F19" s="49">
        <v>3847.05</v>
      </c>
      <c r="G19" s="49">
        <v>0</v>
      </c>
    </row>
    <row r="20" spans="1:7" ht="12.75">
      <c r="A20" s="11"/>
      <c r="B20" s="13"/>
      <c r="C20" s="13"/>
      <c r="D20" s="48" t="s">
        <v>114</v>
      </c>
      <c r="E20" s="49">
        <v>0</v>
      </c>
      <c r="F20" s="49">
        <v>856.99</v>
      </c>
      <c r="G20" s="49">
        <v>0</v>
      </c>
    </row>
    <row r="21" spans="1:7" ht="12.75">
      <c r="A21" s="11"/>
      <c r="B21" s="13"/>
      <c r="C21" s="13"/>
      <c r="D21" s="48" t="s">
        <v>117</v>
      </c>
      <c r="E21" s="49">
        <v>0</v>
      </c>
      <c r="F21" s="49">
        <v>6854.08</v>
      </c>
      <c r="G21" s="49">
        <v>0</v>
      </c>
    </row>
    <row r="22" spans="1:7" ht="12.75">
      <c r="A22" s="11"/>
      <c r="B22" s="13"/>
      <c r="C22" s="13"/>
      <c r="D22" s="48" t="s">
        <v>124</v>
      </c>
      <c r="E22" s="49">
        <v>134000</v>
      </c>
      <c r="F22" s="49">
        <v>146389.13</v>
      </c>
      <c r="G22" s="49">
        <f>SUM(F22/E22)*100</f>
        <v>109.24561940298507</v>
      </c>
    </row>
    <row r="23" spans="1:7" ht="12.75">
      <c r="A23" s="11"/>
      <c r="B23" s="13" t="s">
        <v>91</v>
      </c>
      <c r="C23" s="13" t="s">
        <v>224</v>
      </c>
      <c r="D23" s="48" t="s">
        <v>112</v>
      </c>
      <c r="E23" s="49">
        <v>350000</v>
      </c>
      <c r="F23" s="49">
        <v>368175.8</v>
      </c>
      <c r="G23" s="50">
        <f>SUM(F23/E23)*100</f>
        <v>105.19308571428571</v>
      </c>
    </row>
    <row r="24" spans="1:7" ht="12.75">
      <c r="A24" s="11"/>
      <c r="B24" s="13"/>
      <c r="C24" s="13"/>
      <c r="D24" s="48" t="s">
        <v>114</v>
      </c>
      <c r="E24" s="49">
        <v>0</v>
      </c>
      <c r="F24" s="49">
        <v>48.58</v>
      </c>
      <c r="G24" s="49">
        <v>0</v>
      </c>
    </row>
    <row r="25" spans="1:7" ht="12.75">
      <c r="A25" s="11"/>
      <c r="B25" s="13" t="s">
        <v>70</v>
      </c>
      <c r="C25" s="13" t="s">
        <v>141</v>
      </c>
      <c r="D25" s="48" t="s">
        <v>140</v>
      </c>
      <c r="E25" s="49">
        <v>500</v>
      </c>
      <c r="F25" s="49">
        <v>0</v>
      </c>
      <c r="G25" s="49">
        <f>SUM(F25/E25)*100</f>
        <v>0</v>
      </c>
    </row>
    <row r="26" spans="1:7" ht="12.75">
      <c r="A26" s="11"/>
      <c r="B26" s="13"/>
      <c r="C26" s="13"/>
      <c r="D26" s="48" t="s">
        <v>313</v>
      </c>
      <c r="E26" s="49">
        <v>0</v>
      </c>
      <c r="F26" s="49">
        <v>600</v>
      </c>
      <c r="G26" s="49">
        <v>0</v>
      </c>
    </row>
    <row r="27" spans="1:7" ht="12.75">
      <c r="A27" s="11"/>
      <c r="B27" s="13"/>
      <c r="C27" s="13"/>
      <c r="D27" s="48" t="s">
        <v>314</v>
      </c>
      <c r="E27" s="49">
        <v>0</v>
      </c>
      <c r="F27" s="49">
        <v>60</v>
      </c>
      <c r="G27" s="49">
        <v>0</v>
      </c>
    </row>
    <row r="28" spans="1:7" ht="12.75">
      <c r="A28" s="11"/>
      <c r="B28" s="13"/>
      <c r="C28" s="13"/>
      <c r="D28" s="48" t="s">
        <v>112</v>
      </c>
      <c r="E28" s="49">
        <v>700</v>
      </c>
      <c r="F28" s="49">
        <v>596.4</v>
      </c>
      <c r="G28" s="49">
        <f>SUM(F28/E28)*100</f>
        <v>85.2</v>
      </c>
    </row>
    <row r="29" spans="1:7" ht="12.75">
      <c r="A29" s="11"/>
      <c r="B29" s="13"/>
      <c r="C29" s="13"/>
      <c r="D29" s="48" t="s">
        <v>120</v>
      </c>
      <c r="E29" s="49">
        <v>110000</v>
      </c>
      <c r="F29" s="49">
        <v>188948.64</v>
      </c>
      <c r="G29" s="49">
        <f>SUM(F29/E29)*100</f>
        <v>171.77149090909091</v>
      </c>
    </row>
    <row r="30" spans="1:7" ht="12.75">
      <c r="A30" s="11"/>
      <c r="B30" s="13"/>
      <c r="C30" s="13"/>
      <c r="D30" s="48" t="s">
        <v>114</v>
      </c>
      <c r="E30" s="49">
        <v>0</v>
      </c>
      <c r="F30" s="49">
        <v>38.4</v>
      </c>
      <c r="G30" s="49">
        <v>0</v>
      </c>
    </row>
    <row r="31" spans="1:7" ht="12.75">
      <c r="A31" s="11"/>
      <c r="B31" s="13"/>
      <c r="C31" s="13"/>
      <c r="D31" s="48" t="s">
        <v>117</v>
      </c>
      <c r="E31" s="49">
        <v>50000</v>
      </c>
      <c r="F31" s="49">
        <v>121521.08</v>
      </c>
      <c r="G31" s="49">
        <f>SUM(F31/E31)*100</f>
        <v>243.04216</v>
      </c>
    </row>
    <row r="32" spans="1:7" ht="12.75">
      <c r="A32" s="11"/>
      <c r="B32" s="13" t="s">
        <v>86</v>
      </c>
      <c r="C32" s="13" t="s">
        <v>88</v>
      </c>
      <c r="D32" s="48" t="s">
        <v>114</v>
      </c>
      <c r="E32" s="49">
        <v>0</v>
      </c>
      <c r="F32" s="49">
        <v>2384.7</v>
      </c>
      <c r="G32" s="49">
        <v>0</v>
      </c>
    </row>
    <row r="33" spans="1:7" ht="12.75">
      <c r="A33" s="11"/>
      <c r="B33" s="13" t="s">
        <v>136</v>
      </c>
      <c r="C33" s="13" t="s">
        <v>139</v>
      </c>
      <c r="D33" s="48" t="s">
        <v>138</v>
      </c>
      <c r="E33" s="49">
        <v>898802</v>
      </c>
      <c r="F33" s="49">
        <v>1104653.36</v>
      </c>
      <c r="G33" s="49">
        <f aca="true" t="shared" si="0" ref="G33:G41">SUM(F33/E33)*100</f>
        <v>122.90285958420209</v>
      </c>
    </row>
    <row r="34" spans="1:7" ht="12.75">
      <c r="A34" s="11"/>
      <c r="B34" s="13"/>
      <c r="C34" s="13"/>
      <c r="D34" s="48" t="s">
        <v>311</v>
      </c>
      <c r="E34" s="49">
        <v>150000</v>
      </c>
      <c r="F34" s="49">
        <v>153172.74</v>
      </c>
      <c r="G34" s="49">
        <f t="shared" si="0"/>
        <v>102.11516</v>
      </c>
    </row>
    <row r="35" spans="1:7" ht="12.75">
      <c r="A35" s="11"/>
      <c r="B35" s="13"/>
      <c r="C35" s="13"/>
      <c r="D35" s="48" t="s">
        <v>137</v>
      </c>
      <c r="E35" s="49">
        <v>10000</v>
      </c>
      <c r="F35" s="49">
        <v>17808</v>
      </c>
      <c r="G35" s="49">
        <f t="shared" si="0"/>
        <v>178.07999999999998</v>
      </c>
    </row>
    <row r="36" spans="1:7" ht="12.75">
      <c r="A36" s="11"/>
      <c r="B36" s="13"/>
      <c r="C36" s="13"/>
      <c r="D36" s="48" t="s">
        <v>293</v>
      </c>
      <c r="E36" s="49">
        <v>153738</v>
      </c>
      <c r="F36" s="49">
        <v>167625</v>
      </c>
      <c r="G36" s="49">
        <f t="shared" si="0"/>
        <v>109.03290012879054</v>
      </c>
    </row>
    <row r="37" spans="1:7" ht="12.75">
      <c r="A37" s="11"/>
      <c r="B37" s="13"/>
      <c r="C37" s="13"/>
      <c r="D37" s="48" t="s">
        <v>117</v>
      </c>
      <c r="E37" s="49">
        <v>15000</v>
      </c>
      <c r="F37" s="49">
        <v>24863.75</v>
      </c>
      <c r="G37" s="49">
        <f t="shared" si="0"/>
        <v>165.75833333333335</v>
      </c>
    </row>
    <row r="38" spans="1:7" ht="12.75">
      <c r="A38" s="11"/>
      <c r="B38" s="13"/>
      <c r="C38" s="13" t="s">
        <v>135</v>
      </c>
      <c r="D38" s="48" t="s">
        <v>134</v>
      </c>
      <c r="E38" s="49">
        <v>6144038</v>
      </c>
      <c r="F38" s="49">
        <v>6280865</v>
      </c>
      <c r="G38" s="49">
        <f t="shared" si="0"/>
        <v>102.2269881794351</v>
      </c>
    </row>
    <row r="39" spans="1:7" ht="12.75">
      <c r="A39" s="11"/>
      <c r="B39" s="13"/>
      <c r="C39" s="13"/>
      <c r="D39" s="48" t="s">
        <v>133</v>
      </c>
      <c r="E39" s="49">
        <v>168175</v>
      </c>
      <c r="F39" s="49">
        <v>196442.31</v>
      </c>
      <c r="G39" s="49">
        <f t="shared" si="0"/>
        <v>116.80827114612755</v>
      </c>
    </row>
    <row r="40" spans="1:7" ht="12.75">
      <c r="A40" s="11"/>
      <c r="B40" s="21" t="s">
        <v>132</v>
      </c>
      <c r="C40" s="21" t="s">
        <v>131</v>
      </c>
      <c r="D40" s="48" t="s">
        <v>114</v>
      </c>
      <c r="E40" s="49">
        <v>80000</v>
      </c>
      <c r="F40" s="49">
        <v>271979.28</v>
      </c>
      <c r="G40" s="49">
        <f t="shared" si="0"/>
        <v>339.9741000000001</v>
      </c>
    </row>
    <row r="41" spans="1:7" ht="12.75">
      <c r="A41" s="11"/>
      <c r="B41" s="21" t="s">
        <v>75</v>
      </c>
      <c r="C41" s="21" t="s">
        <v>130</v>
      </c>
      <c r="D41" s="48" t="s">
        <v>117</v>
      </c>
      <c r="E41" s="49">
        <v>226735</v>
      </c>
      <c r="F41" s="49">
        <v>227739.9</v>
      </c>
      <c r="G41" s="49">
        <f t="shared" si="0"/>
        <v>100.44320462213597</v>
      </c>
    </row>
    <row r="42" spans="1:7" ht="12.75">
      <c r="A42" s="11"/>
      <c r="B42" s="21"/>
      <c r="C42" s="21"/>
      <c r="D42" s="48" t="s">
        <v>103</v>
      </c>
      <c r="E42" s="49">
        <v>0</v>
      </c>
      <c r="F42" s="49">
        <v>21.48</v>
      </c>
      <c r="G42" s="49">
        <v>0</v>
      </c>
    </row>
    <row r="43" spans="1:7" ht="12.75">
      <c r="A43" s="11"/>
      <c r="B43" s="21"/>
      <c r="C43" s="21" t="s">
        <v>129</v>
      </c>
      <c r="D43" s="48" t="s">
        <v>119</v>
      </c>
      <c r="E43" s="49">
        <v>12000</v>
      </c>
      <c r="F43" s="49">
        <v>4700</v>
      </c>
      <c r="G43" s="49">
        <f>SUM(F43/E43)*100</f>
        <v>39.166666666666664</v>
      </c>
    </row>
    <row r="44" spans="1:7" ht="12.75">
      <c r="A44" s="11"/>
      <c r="B44" s="21"/>
      <c r="C44" s="21"/>
      <c r="D44" s="48" t="s">
        <v>317</v>
      </c>
      <c r="E44" s="49">
        <v>4970</v>
      </c>
      <c r="F44" s="49">
        <v>4968.01</v>
      </c>
      <c r="G44" s="49">
        <f>SUM(F44/E44)*100</f>
        <v>99.9599597585513</v>
      </c>
    </row>
    <row r="45" spans="1:7" ht="12.75">
      <c r="A45" s="11"/>
      <c r="B45" s="13"/>
      <c r="C45" s="13"/>
      <c r="D45" s="48" t="s">
        <v>117</v>
      </c>
      <c r="E45" s="49">
        <v>682962</v>
      </c>
      <c r="F45" s="49">
        <v>690125.57</v>
      </c>
      <c r="G45" s="49">
        <f>SUM(F45/E45)*100</f>
        <v>101.04889730321744</v>
      </c>
    </row>
    <row r="46" spans="1:7" ht="12.75">
      <c r="A46" s="11"/>
      <c r="B46" s="13"/>
      <c r="C46" s="13"/>
      <c r="D46" s="48" t="s">
        <v>103</v>
      </c>
      <c r="E46" s="49">
        <v>0</v>
      </c>
      <c r="F46" s="49">
        <v>4.94</v>
      </c>
      <c r="G46" s="49">
        <v>0</v>
      </c>
    </row>
    <row r="47" spans="1:7" ht="12.75">
      <c r="A47" s="11"/>
      <c r="B47" s="13" t="s">
        <v>85</v>
      </c>
      <c r="C47" s="13" t="s">
        <v>185</v>
      </c>
      <c r="D47" s="48" t="s">
        <v>317</v>
      </c>
      <c r="E47" s="49">
        <v>0</v>
      </c>
      <c r="F47" s="49">
        <v>388315</v>
      </c>
      <c r="G47" s="49">
        <v>0</v>
      </c>
    </row>
    <row r="48" spans="1:7" ht="12.75">
      <c r="A48" s="11"/>
      <c r="B48" s="13" t="s">
        <v>68</v>
      </c>
      <c r="C48" s="13" t="s">
        <v>73</v>
      </c>
      <c r="D48" s="48" t="s">
        <v>120</v>
      </c>
      <c r="E48" s="49">
        <v>28900</v>
      </c>
      <c r="F48" s="49">
        <v>28900</v>
      </c>
      <c r="G48" s="49">
        <f>SUM(F48/E48)*100</f>
        <v>100</v>
      </c>
    </row>
    <row r="49" spans="1:7" ht="12.75">
      <c r="A49" s="11"/>
      <c r="B49" s="13"/>
      <c r="C49" s="13"/>
      <c r="D49" s="48" t="s">
        <v>119</v>
      </c>
      <c r="E49" s="49">
        <v>10672700</v>
      </c>
      <c r="F49" s="49">
        <v>10739223.4</v>
      </c>
      <c r="G49" s="49">
        <f>SUM(F49/E49)*100</f>
        <v>100.62330431849485</v>
      </c>
    </row>
    <row r="50" spans="1:7" ht="12.75">
      <c r="A50" s="11"/>
      <c r="B50" s="13"/>
      <c r="C50" s="13"/>
      <c r="D50" s="48" t="s">
        <v>117</v>
      </c>
      <c r="E50" s="49">
        <v>1803526</v>
      </c>
      <c r="F50" s="49">
        <v>1786165.97</v>
      </c>
      <c r="G50" s="49">
        <f>SUM(F50/E50)*100</f>
        <v>99.03743943807852</v>
      </c>
    </row>
    <row r="51" spans="1:7" ht="12.75">
      <c r="A51" s="11"/>
      <c r="B51" s="13"/>
      <c r="C51" s="13" t="s">
        <v>102</v>
      </c>
      <c r="D51" s="48" t="s">
        <v>119</v>
      </c>
      <c r="E51" s="49">
        <v>13434</v>
      </c>
      <c r="F51" s="49">
        <v>13434</v>
      </c>
      <c r="G51" s="49">
        <f>SUM(F51/E51)*100</f>
        <v>100</v>
      </c>
    </row>
    <row r="52" spans="1:7" ht="12.75">
      <c r="A52" s="11"/>
      <c r="B52" s="13"/>
      <c r="C52" s="13"/>
      <c r="D52" s="48" t="s">
        <v>117</v>
      </c>
      <c r="E52" s="49">
        <v>76235</v>
      </c>
      <c r="F52" s="49">
        <v>76235.85</v>
      </c>
      <c r="G52" s="49">
        <f aca="true" t="shared" si="1" ref="G52:G68">SUM(F52/E52)*100</f>
        <v>100.0011149734374</v>
      </c>
    </row>
    <row r="53" spans="1:7" ht="12.75">
      <c r="A53" s="11"/>
      <c r="B53" s="13" t="s">
        <v>83</v>
      </c>
      <c r="C53" s="13" t="s">
        <v>126</v>
      </c>
      <c r="D53" s="48" t="s">
        <v>319</v>
      </c>
      <c r="E53" s="49">
        <v>6000</v>
      </c>
      <c r="F53" s="49">
        <v>0</v>
      </c>
      <c r="G53" s="49">
        <v>0</v>
      </c>
    </row>
    <row r="54" spans="1:7" ht="12.75">
      <c r="A54" s="11"/>
      <c r="B54" s="13"/>
      <c r="C54" s="13"/>
      <c r="D54" s="48" t="s">
        <v>117</v>
      </c>
      <c r="E54" s="49">
        <v>39374</v>
      </c>
      <c r="F54" s="49">
        <v>36834.78</v>
      </c>
      <c r="G54" s="49">
        <f t="shared" si="1"/>
        <v>93.55102351805759</v>
      </c>
    </row>
    <row r="55" spans="1:7" ht="12.75">
      <c r="A55" s="11"/>
      <c r="B55" s="13"/>
      <c r="C55" s="13" t="s">
        <v>125</v>
      </c>
      <c r="D55" s="48" t="s">
        <v>124</v>
      </c>
      <c r="E55" s="49">
        <v>25000</v>
      </c>
      <c r="F55" s="49">
        <v>94940.4</v>
      </c>
      <c r="G55" s="49">
        <f t="shared" si="1"/>
        <v>379.7616</v>
      </c>
    </row>
    <row r="56" spans="1:7" ht="12.75">
      <c r="A56" s="11"/>
      <c r="B56" s="13"/>
      <c r="C56" s="13" t="s">
        <v>123</v>
      </c>
      <c r="D56" s="48" t="s">
        <v>117</v>
      </c>
      <c r="E56" s="49">
        <v>0</v>
      </c>
      <c r="F56" s="49">
        <v>42.34</v>
      </c>
      <c r="G56" s="49">
        <v>0</v>
      </c>
    </row>
    <row r="57" spans="1:7" ht="12.75">
      <c r="A57" s="11"/>
      <c r="B57" s="13"/>
      <c r="C57" s="13"/>
      <c r="D57" s="48" t="s">
        <v>122</v>
      </c>
      <c r="E57" s="49">
        <v>653805</v>
      </c>
      <c r="F57" s="49">
        <v>653800</v>
      </c>
      <c r="G57" s="49">
        <f t="shared" si="1"/>
        <v>99.99923524598313</v>
      </c>
    </row>
    <row r="58" spans="1:7" ht="12.75">
      <c r="A58" s="11"/>
      <c r="B58" s="13" t="s">
        <v>116</v>
      </c>
      <c r="C58" s="13" t="s">
        <v>121</v>
      </c>
      <c r="D58" s="48" t="s">
        <v>321</v>
      </c>
      <c r="E58" s="49">
        <v>2000</v>
      </c>
      <c r="F58" s="49">
        <v>3286</v>
      </c>
      <c r="G58" s="49">
        <f t="shared" si="1"/>
        <v>164.3</v>
      </c>
    </row>
    <row r="59" spans="1:7" ht="12.75">
      <c r="A59" s="11"/>
      <c r="B59" s="13"/>
      <c r="C59" s="13"/>
      <c r="D59" s="48" t="s">
        <v>120</v>
      </c>
      <c r="E59" s="49">
        <v>6200</v>
      </c>
      <c r="F59" s="49">
        <v>9026.24</v>
      </c>
      <c r="G59" s="49">
        <f t="shared" si="1"/>
        <v>145.58451612903224</v>
      </c>
    </row>
    <row r="60" spans="1:7" ht="12.75">
      <c r="A60" s="11"/>
      <c r="B60" s="13"/>
      <c r="C60" s="13"/>
      <c r="D60" s="48" t="s">
        <v>119</v>
      </c>
      <c r="E60" s="49">
        <v>67000</v>
      </c>
      <c r="F60" s="49">
        <v>86236.07</v>
      </c>
      <c r="G60" s="49">
        <f t="shared" si="1"/>
        <v>128.71055223880597</v>
      </c>
    </row>
    <row r="61" spans="1:7" ht="12.75">
      <c r="A61" s="11"/>
      <c r="B61" s="13"/>
      <c r="C61" s="13"/>
      <c r="D61" s="48" t="s">
        <v>118</v>
      </c>
      <c r="E61" s="49">
        <v>500</v>
      </c>
      <c r="F61" s="49">
        <v>1200</v>
      </c>
      <c r="G61" s="49">
        <f t="shared" si="1"/>
        <v>240</v>
      </c>
    </row>
    <row r="62" spans="1:7" ht="12.75">
      <c r="A62" s="11"/>
      <c r="B62" s="13"/>
      <c r="C62" s="13"/>
      <c r="D62" s="48" t="s">
        <v>117</v>
      </c>
      <c r="E62" s="49">
        <v>867253</v>
      </c>
      <c r="F62" s="49">
        <v>864141.03</v>
      </c>
      <c r="G62" s="49">
        <f t="shared" si="1"/>
        <v>99.64116930123043</v>
      </c>
    </row>
    <row r="63" spans="1:7" ht="12.75">
      <c r="A63" s="11"/>
      <c r="B63" s="13"/>
      <c r="C63" s="13" t="s">
        <v>115</v>
      </c>
      <c r="D63" s="48" t="s">
        <v>117</v>
      </c>
      <c r="E63" s="49">
        <v>96018</v>
      </c>
      <c r="F63" s="49">
        <v>132772.25</v>
      </c>
      <c r="G63" s="49">
        <f t="shared" si="1"/>
        <v>138.2784998646087</v>
      </c>
    </row>
    <row r="64" spans="1:7" ht="12.75">
      <c r="A64" s="11"/>
      <c r="B64" s="13"/>
      <c r="C64" s="13" t="s">
        <v>169</v>
      </c>
      <c r="D64" s="48" t="s">
        <v>117</v>
      </c>
      <c r="E64" s="49">
        <v>102800</v>
      </c>
      <c r="F64" s="49">
        <v>113273.19</v>
      </c>
      <c r="G64" s="49">
        <f t="shared" si="1"/>
        <v>110.18792801556421</v>
      </c>
    </row>
    <row r="65" spans="1:7" ht="12.75">
      <c r="A65" s="11"/>
      <c r="B65" s="13" t="s">
        <v>322</v>
      </c>
      <c r="C65" s="13" t="s">
        <v>323</v>
      </c>
      <c r="D65" s="48" t="s">
        <v>117</v>
      </c>
      <c r="E65" s="49">
        <v>0</v>
      </c>
      <c r="F65" s="49">
        <v>2.41</v>
      </c>
      <c r="G65" s="49">
        <v>0</v>
      </c>
    </row>
    <row r="66" spans="1:7" ht="12.75">
      <c r="A66" s="11"/>
      <c r="B66" s="13"/>
      <c r="C66" s="13" t="s">
        <v>324</v>
      </c>
      <c r="D66" s="48" t="s">
        <v>114</v>
      </c>
      <c r="E66" s="49">
        <v>0</v>
      </c>
      <c r="F66" s="49">
        <v>890.25</v>
      </c>
      <c r="G66" s="49">
        <v>0</v>
      </c>
    </row>
    <row r="67" spans="1:7" ht="12.75">
      <c r="A67" s="11"/>
      <c r="B67" s="13"/>
      <c r="C67" s="13"/>
      <c r="D67" s="48" t="s">
        <v>117</v>
      </c>
      <c r="E67" s="49">
        <v>994850</v>
      </c>
      <c r="F67" s="49">
        <v>992844.81</v>
      </c>
      <c r="G67" s="49">
        <f t="shared" si="1"/>
        <v>99.79844298135397</v>
      </c>
    </row>
    <row r="68" spans="1:7" ht="12.75">
      <c r="A68" s="11"/>
      <c r="B68" s="13" t="s">
        <v>101</v>
      </c>
      <c r="C68" s="13" t="s">
        <v>113</v>
      </c>
      <c r="D68" s="48" t="s">
        <v>112</v>
      </c>
      <c r="E68" s="49">
        <v>500000</v>
      </c>
      <c r="F68" s="49">
        <v>469880.81</v>
      </c>
      <c r="G68" s="49">
        <f t="shared" si="1"/>
        <v>93.976162</v>
      </c>
    </row>
    <row r="69" spans="1:7" ht="12.75">
      <c r="A69" s="11"/>
      <c r="B69" s="116" t="s">
        <v>66</v>
      </c>
      <c r="C69" s="117"/>
      <c r="D69" s="117"/>
      <c r="E69" s="51">
        <f>SUM(E9:E68)</f>
        <v>26463109</v>
      </c>
      <c r="F69" s="51">
        <f>SUM(F9:F68)</f>
        <v>27436483.7</v>
      </c>
      <c r="G69" s="52">
        <f>SUM(F69/E69)*100</f>
        <v>103.67823259164295</v>
      </c>
    </row>
    <row r="70" spans="1:7" ht="28.5" customHeight="1">
      <c r="A70" s="11"/>
      <c r="B70" s="110" t="s">
        <v>111</v>
      </c>
      <c r="C70" s="111"/>
      <c r="D70" s="111"/>
      <c r="E70" s="112"/>
      <c r="F70" s="49"/>
      <c r="G70" s="49"/>
    </row>
    <row r="71" spans="1:7" ht="15" customHeight="1">
      <c r="A71" s="11"/>
      <c r="B71" s="13" t="s">
        <v>95</v>
      </c>
      <c r="C71" s="13" t="s">
        <v>310</v>
      </c>
      <c r="D71" s="53" t="s">
        <v>110</v>
      </c>
      <c r="E71" s="49">
        <v>17000</v>
      </c>
      <c r="F71" s="49">
        <v>0</v>
      </c>
      <c r="G71" s="49">
        <f>SUM(F71/E71)*100</f>
        <v>0</v>
      </c>
    </row>
    <row r="72" spans="1:7" ht="12.75">
      <c r="A72" s="11"/>
      <c r="B72" s="13" t="s">
        <v>77</v>
      </c>
      <c r="C72" s="13" t="s">
        <v>78</v>
      </c>
      <c r="D72" s="53" t="s">
        <v>110</v>
      </c>
      <c r="E72" s="49">
        <v>689609</v>
      </c>
      <c r="F72" s="49">
        <v>829136.94</v>
      </c>
      <c r="G72" s="49">
        <f>SUM(F72/E72)*100</f>
        <v>120.23290589304953</v>
      </c>
    </row>
    <row r="73" spans="1:7" ht="12.75">
      <c r="A73" s="11"/>
      <c r="B73" s="13"/>
      <c r="C73" s="13"/>
      <c r="D73" s="48" t="s">
        <v>109</v>
      </c>
      <c r="E73" s="49">
        <v>0</v>
      </c>
      <c r="F73" s="49">
        <v>70000</v>
      </c>
      <c r="G73" s="49">
        <v>0</v>
      </c>
    </row>
    <row r="74" spans="1:7" ht="12.75">
      <c r="A74" s="11"/>
      <c r="B74" s="13"/>
      <c r="C74" s="13" t="s">
        <v>76</v>
      </c>
      <c r="D74" s="53" t="s">
        <v>110</v>
      </c>
      <c r="E74" s="49">
        <v>0</v>
      </c>
      <c r="F74" s="49">
        <v>162558.77</v>
      </c>
      <c r="G74" s="49">
        <v>0</v>
      </c>
    </row>
    <row r="75" spans="1:7" ht="12.75">
      <c r="A75" s="11"/>
      <c r="B75" s="13" t="s">
        <v>83</v>
      </c>
      <c r="C75" s="13" t="s">
        <v>126</v>
      </c>
      <c r="D75" s="53" t="s">
        <v>108</v>
      </c>
      <c r="E75" s="49">
        <v>0</v>
      </c>
      <c r="F75" s="49">
        <v>27548.5</v>
      </c>
      <c r="G75" s="49">
        <v>0</v>
      </c>
    </row>
    <row r="76" spans="1:7" ht="12.75">
      <c r="A76" s="11"/>
      <c r="B76" s="13"/>
      <c r="C76" s="13" t="s">
        <v>82</v>
      </c>
      <c r="D76" s="53" t="s">
        <v>108</v>
      </c>
      <c r="E76" s="49">
        <v>8400</v>
      </c>
      <c r="F76" s="49">
        <v>8400</v>
      </c>
      <c r="G76" s="49">
        <f>SUM(F76/E76)*100</f>
        <v>100</v>
      </c>
    </row>
    <row r="77" spans="1:7" ht="12.75">
      <c r="A77" s="11"/>
      <c r="B77" s="13" t="s">
        <v>322</v>
      </c>
      <c r="C77" s="13" t="s">
        <v>323</v>
      </c>
      <c r="D77" s="53" t="s">
        <v>108</v>
      </c>
      <c r="E77" s="49">
        <v>171786</v>
      </c>
      <c r="F77" s="49">
        <v>187331.65</v>
      </c>
      <c r="G77" s="49">
        <f>SUM(F77/E77)*100</f>
        <v>109.0494277764195</v>
      </c>
    </row>
    <row r="78" spans="1:7" ht="12.75">
      <c r="A78" s="11"/>
      <c r="B78" s="13"/>
      <c r="C78" s="13" t="s">
        <v>324</v>
      </c>
      <c r="D78" s="53" t="s">
        <v>108</v>
      </c>
      <c r="E78" s="49">
        <v>2500086</v>
      </c>
      <c r="F78" s="49">
        <v>2963200.44</v>
      </c>
      <c r="G78" s="49">
        <f>SUM(F78/E78)*100</f>
        <v>118.52394037645104</v>
      </c>
    </row>
    <row r="79" spans="1:7" ht="12.75">
      <c r="A79" s="11"/>
      <c r="B79" s="107" t="s">
        <v>66</v>
      </c>
      <c r="C79" s="108"/>
      <c r="D79" s="109"/>
      <c r="E79" s="52">
        <f>SUM(E71:E78)</f>
        <v>3386881</v>
      </c>
      <c r="F79" s="52">
        <f>SUM(F71:F78)</f>
        <v>4248176.3</v>
      </c>
      <c r="G79" s="52">
        <f>SUM(F79/E79)*100</f>
        <v>125.43033841460624</v>
      </c>
    </row>
    <row r="80" spans="1:7" ht="31.5" customHeight="1">
      <c r="A80" s="11"/>
      <c r="B80" s="110" t="s">
        <v>107</v>
      </c>
      <c r="C80" s="111"/>
      <c r="D80" s="111"/>
      <c r="E80" s="112"/>
      <c r="F80" s="49"/>
      <c r="G80" s="49"/>
    </row>
    <row r="81" spans="1:7" ht="12.75">
      <c r="A81" s="11"/>
      <c r="B81" s="13" t="s">
        <v>106</v>
      </c>
      <c r="C81" s="13" t="s">
        <v>105</v>
      </c>
      <c r="D81" s="48" t="s">
        <v>104</v>
      </c>
      <c r="E81" s="49">
        <v>228824</v>
      </c>
      <c r="F81" s="49">
        <v>222990.4</v>
      </c>
      <c r="G81" s="49">
        <f>SUM(F81/E81)*100</f>
        <v>97.4506170681397</v>
      </c>
    </row>
    <row r="82" spans="1:7" ht="12.75">
      <c r="A82" s="11"/>
      <c r="B82" s="13" t="s">
        <v>93</v>
      </c>
      <c r="C82" s="13" t="s">
        <v>92</v>
      </c>
      <c r="D82" s="53" t="s">
        <v>290</v>
      </c>
      <c r="E82" s="49">
        <v>4799351</v>
      </c>
      <c r="F82" s="49">
        <v>0</v>
      </c>
      <c r="G82" s="49">
        <f>SUM(F82/E82)*100</f>
        <v>0</v>
      </c>
    </row>
    <row r="83" spans="1:7" ht="12.75">
      <c r="A83" s="11"/>
      <c r="B83" s="13" t="s">
        <v>91</v>
      </c>
      <c r="C83" s="13" t="s">
        <v>285</v>
      </c>
      <c r="D83" s="53" t="s">
        <v>290</v>
      </c>
      <c r="E83" s="49">
        <v>1133333</v>
      </c>
      <c r="F83" s="49">
        <v>0</v>
      </c>
      <c r="G83" s="49">
        <f>SUM(F83/E83)*100</f>
        <v>0</v>
      </c>
    </row>
    <row r="84" spans="1:7" ht="12.75">
      <c r="A84" s="11"/>
      <c r="B84" s="13" t="s">
        <v>70</v>
      </c>
      <c r="C84" s="13" t="s">
        <v>214</v>
      </c>
      <c r="D84" s="53" t="s">
        <v>315</v>
      </c>
      <c r="E84" s="49">
        <v>100000</v>
      </c>
      <c r="F84" s="49">
        <v>99987.2</v>
      </c>
      <c r="G84" s="49">
        <f>SUM(F84/E84)*100</f>
        <v>99.9872</v>
      </c>
    </row>
    <row r="85" spans="1:7" ht="12.75">
      <c r="A85" s="11"/>
      <c r="B85" s="13"/>
      <c r="C85" s="13"/>
      <c r="D85" s="53" t="s">
        <v>316</v>
      </c>
      <c r="E85" s="49">
        <v>25000</v>
      </c>
      <c r="F85" s="49">
        <v>24996.79</v>
      </c>
      <c r="G85" s="49">
        <f>SUM(F85/E85)*100</f>
        <v>99.98716</v>
      </c>
    </row>
    <row r="86" spans="1:7" ht="12.75">
      <c r="A86" s="11"/>
      <c r="B86" s="23" t="s">
        <v>75</v>
      </c>
      <c r="C86" s="23" t="s">
        <v>130</v>
      </c>
      <c r="D86" s="54" t="s">
        <v>98</v>
      </c>
      <c r="E86" s="55">
        <v>0</v>
      </c>
      <c r="F86" s="55">
        <v>23915.48</v>
      </c>
      <c r="G86" s="49">
        <v>0</v>
      </c>
    </row>
    <row r="87" spans="1:7" ht="12.75">
      <c r="A87" s="11"/>
      <c r="B87" s="23"/>
      <c r="C87" s="23" t="s">
        <v>129</v>
      </c>
      <c r="D87" s="54" t="s">
        <v>288</v>
      </c>
      <c r="E87" s="55">
        <v>185947</v>
      </c>
      <c r="F87" s="55">
        <v>178050.4</v>
      </c>
      <c r="G87" s="49">
        <f aca="true" t="shared" si="2" ref="G87:G93">SUM(F87/E87)*100</f>
        <v>95.75330604957327</v>
      </c>
    </row>
    <row r="88" spans="1:7" ht="12.75">
      <c r="A88" s="11"/>
      <c r="B88" s="23"/>
      <c r="C88" s="23" t="s">
        <v>74</v>
      </c>
      <c r="D88" s="54" t="s">
        <v>290</v>
      </c>
      <c r="E88" s="55">
        <v>992051</v>
      </c>
      <c r="F88" s="55">
        <v>231815.8</v>
      </c>
      <c r="G88" s="49">
        <f t="shared" si="2"/>
        <v>23.36732688138009</v>
      </c>
    </row>
    <row r="89" spans="1:7" ht="12.75">
      <c r="A89" s="11"/>
      <c r="B89" s="23" t="s">
        <v>68</v>
      </c>
      <c r="C89" s="23" t="s">
        <v>73</v>
      </c>
      <c r="D89" s="54" t="s">
        <v>318</v>
      </c>
      <c r="E89" s="55">
        <v>220000</v>
      </c>
      <c r="F89" s="55">
        <v>220000</v>
      </c>
      <c r="G89" s="49">
        <f t="shared" si="2"/>
        <v>100</v>
      </c>
    </row>
    <row r="90" spans="1:7" ht="12.75">
      <c r="A90" s="11"/>
      <c r="B90" s="13"/>
      <c r="C90" s="13" t="s">
        <v>102</v>
      </c>
      <c r="D90" s="53" t="s">
        <v>288</v>
      </c>
      <c r="E90" s="49">
        <v>261663</v>
      </c>
      <c r="F90" s="49">
        <v>249003.02</v>
      </c>
      <c r="G90" s="49">
        <f t="shared" si="2"/>
        <v>95.16172328529444</v>
      </c>
    </row>
    <row r="91" spans="1:7" ht="12.75">
      <c r="A91" s="11"/>
      <c r="B91" s="13" t="s">
        <v>83</v>
      </c>
      <c r="C91" s="13" t="s">
        <v>173</v>
      </c>
      <c r="D91" s="53" t="s">
        <v>288</v>
      </c>
      <c r="E91" s="49">
        <v>136431</v>
      </c>
      <c r="F91" s="49">
        <v>134238.06</v>
      </c>
      <c r="G91" s="49">
        <f t="shared" si="2"/>
        <v>98.39263803680981</v>
      </c>
    </row>
    <row r="92" spans="1:7" ht="12.75">
      <c r="A92" s="11"/>
      <c r="B92" s="13"/>
      <c r="C92" s="13"/>
      <c r="D92" s="53" t="s">
        <v>320</v>
      </c>
      <c r="E92" s="49">
        <v>11752</v>
      </c>
      <c r="F92" s="49">
        <v>10321.23</v>
      </c>
      <c r="G92" s="49">
        <f t="shared" si="2"/>
        <v>87.82530633083731</v>
      </c>
    </row>
    <row r="93" spans="1:7" ht="12.75">
      <c r="A93" s="11"/>
      <c r="B93" s="13" t="s">
        <v>116</v>
      </c>
      <c r="C93" s="13" t="s">
        <v>121</v>
      </c>
      <c r="D93" s="53" t="s">
        <v>318</v>
      </c>
      <c r="E93" s="49">
        <v>143652</v>
      </c>
      <c r="F93" s="49">
        <v>143411.23</v>
      </c>
      <c r="G93" s="49">
        <f t="shared" si="2"/>
        <v>99.8323935622198</v>
      </c>
    </row>
    <row r="94" spans="1:7" ht="12.75">
      <c r="A94" s="11"/>
      <c r="B94" s="23" t="s">
        <v>101</v>
      </c>
      <c r="C94" s="23" t="s">
        <v>325</v>
      </c>
      <c r="D94" s="54" t="s">
        <v>296</v>
      </c>
      <c r="E94" s="55">
        <v>0</v>
      </c>
      <c r="F94" s="55">
        <v>9000</v>
      </c>
      <c r="G94" s="49">
        <v>0</v>
      </c>
    </row>
    <row r="95" spans="1:7" ht="12.75">
      <c r="A95" s="11"/>
      <c r="B95" s="23" t="s">
        <v>100</v>
      </c>
      <c r="C95" s="23" t="s">
        <v>99</v>
      </c>
      <c r="D95" s="54" t="s">
        <v>290</v>
      </c>
      <c r="E95" s="55">
        <v>2551572</v>
      </c>
      <c r="F95" s="55">
        <v>0</v>
      </c>
      <c r="G95" s="49">
        <v>0</v>
      </c>
    </row>
    <row r="96" spans="1:7" ht="12.75">
      <c r="A96" s="11"/>
      <c r="B96" s="107" t="s">
        <v>66</v>
      </c>
      <c r="C96" s="108"/>
      <c r="D96" s="109"/>
      <c r="E96" s="52">
        <f>SUM(E81:E95)</f>
        <v>10789576</v>
      </c>
      <c r="F96" s="52">
        <f>SUM(F81:F95)</f>
        <v>1547729.6099999999</v>
      </c>
      <c r="G96" s="52">
        <f>SUM(F96/E96)*100</f>
        <v>14.344674990008874</v>
      </c>
    </row>
    <row r="97" spans="1:7" ht="26.25" customHeight="1">
      <c r="A97" s="11"/>
      <c r="B97" s="110" t="s">
        <v>97</v>
      </c>
      <c r="C97" s="111"/>
      <c r="D97" s="111"/>
      <c r="E97" s="112"/>
      <c r="F97" s="49"/>
      <c r="G97" s="49"/>
    </row>
    <row r="98" spans="1:7" ht="12.75">
      <c r="A98" s="11"/>
      <c r="B98" s="13" t="s">
        <v>95</v>
      </c>
      <c r="C98" s="13" t="s">
        <v>96</v>
      </c>
      <c r="D98" s="48" t="s">
        <v>81</v>
      </c>
      <c r="E98" s="49">
        <v>6000</v>
      </c>
      <c r="F98" s="49">
        <v>0</v>
      </c>
      <c r="G98" s="49">
        <f aca="true" t="shared" si="3" ref="G98:G115">SUM(F98/E98)*100</f>
        <v>0</v>
      </c>
    </row>
    <row r="99" spans="1:7" ht="12.75">
      <c r="A99" s="11"/>
      <c r="B99" s="13" t="s">
        <v>77</v>
      </c>
      <c r="C99" s="13" t="s">
        <v>289</v>
      </c>
      <c r="D99" s="48" t="s">
        <v>81</v>
      </c>
      <c r="E99" s="49">
        <v>825</v>
      </c>
      <c r="F99" s="49">
        <v>825</v>
      </c>
      <c r="G99" s="49">
        <f>SUM(F99/E99)*100</f>
        <v>100</v>
      </c>
    </row>
    <row r="100" spans="1:7" ht="12.75">
      <c r="A100" s="11"/>
      <c r="B100" s="13" t="s">
        <v>93</v>
      </c>
      <c r="C100" s="13" t="s">
        <v>92</v>
      </c>
      <c r="D100" s="53" t="s">
        <v>81</v>
      </c>
      <c r="E100" s="49">
        <v>68000</v>
      </c>
      <c r="F100" s="49">
        <v>67970.7</v>
      </c>
      <c r="G100" s="49">
        <f t="shared" si="3"/>
        <v>99.95691176470588</v>
      </c>
    </row>
    <row r="101" spans="1:7" ht="12.75">
      <c r="A101" s="11"/>
      <c r="B101" s="13" t="s">
        <v>91</v>
      </c>
      <c r="C101" s="13" t="s">
        <v>224</v>
      </c>
      <c r="D101" s="53" t="s">
        <v>81</v>
      </c>
      <c r="E101" s="49">
        <v>114000</v>
      </c>
      <c r="F101" s="49">
        <v>114000</v>
      </c>
      <c r="G101" s="49">
        <f t="shared" si="3"/>
        <v>100</v>
      </c>
    </row>
    <row r="102" spans="1:7" ht="12.75">
      <c r="A102" s="11"/>
      <c r="B102" s="13"/>
      <c r="C102" s="13" t="s">
        <v>90</v>
      </c>
      <c r="D102" s="53" t="s">
        <v>81</v>
      </c>
      <c r="E102" s="49">
        <v>280800</v>
      </c>
      <c r="F102" s="49">
        <v>280795.6</v>
      </c>
      <c r="G102" s="49">
        <f t="shared" si="3"/>
        <v>99.99843304843304</v>
      </c>
    </row>
    <row r="103" spans="1:7" ht="12.75">
      <c r="A103" s="11"/>
      <c r="B103" s="13" t="s">
        <v>70</v>
      </c>
      <c r="C103" s="13" t="s">
        <v>89</v>
      </c>
      <c r="D103" s="53" t="s">
        <v>81</v>
      </c>
      <c r="E103" s="49">
        <v>3100</v>
      </c>
      <c r="F103" s="49">
        <v>3100</v>
      </c>
      <c r="G103" s="49">
        <f t="shared" si="3"/>
        <v>100</v>
      </c>
    </row>
    <row r="104" spans="1:7" ht="12.75">
      <c r="A104" s="11"/>
      <c r="B104" s="13"/>
      <c r="C104" s="13" t="s">
        <v>69</v>
      </c>
      <c r="D104" s="53" t="s">
        <v>81</v>
      </c>
      <c r="E104" s="49">
        <v>18524</v>
      </c>
      <c r="F104" s="49">
        <v>18522.79</v>
      </c>
      <c r="G104" s="49">
        <f t="shared" si="3"/>
        <v>99.99346793349169</v>
      </c>
    </row>
    <row r="105" spans="1:7" ht="12.75">
      <c r="A105" s="11"/>
      <c r="B105" s="13" t="s">
        <v>86</v>
      </c>
      <c r="C105" s="13" t="s">
        <v>88</v>
      </c>
      <c r="D105" s="53" t="s">
        <v>81</v>
      </c>
      <c r="E105" s="49">
        <v>3721138</v>
      </c>
      <c r="F105" s="49">
        <v>3721129.85</v>
      </c>
      <c r="G105" s="49">
        <f t="shared" si="3"/>
        <v>99.99978098097948</v>
      </c>
    </row>
    <row r="106" spans="1:7" ht="12.75">
      <c r="A106" s="11"/>
      <c r="B106" s="13"/>
      <c r="C106" s="13"/>
      <c r="D106" s="53" t="s">
        <v>87</v>
      </c>
      <c r="E106" s="49">
        <v>118080</v>
      </c>
      <c r="F106" s="49">
        <v>118080</v>
      </c>
      <c r="G106" s="49">
        <f t="shared" si="3"/>
        <v>100</v>
      </c>
    </row>
    <row r="107" spans="1:7" ht="12.75">
      <c r="A107" s="11"/>
      <c r="B107" s="13"/>
      <c r="C107" s="13" t="s">
        <v>297</v>
      </c>
      <c r="D107" s="53" t="s">
        <v>81</v>
      </c>
      <c r="E107" s="49">
        <v>6770</v>
      </c>
      <c r="F107" s="49">
        <v>6770</v>
      </c>
      <c r="G107" s="49">
        <f t="shared" si="3"/>
        <v>100</v>
      </c>
    </row>
    <row r="108" spans="1:7" ht="12.75">
      <c r="A108" s="11"/>
      <c r="B108" s="13" t="s">
        <v>291</v>
      </c>
      <c r="C108" s="13" t="s">
        <v>292</v>
      </c>
      <c r="D108" s="53" t="s">
        <v>81</v>
      </c>
      <c r="E108" s="49">
        <v>125208</v>
      </c>
      <c r="F108" s="49">
        <v>125206.85</v>
      </c>
      <c r="G108" s="49">
        <f t="shared" si="3"/>
        <v>99.99908152833686</v>
      </c>
    </row>
    <row r="109" spans="1:7" ht="12.75">
      <c r="A109" s="11"/>
      <c r="B109" s="13" t="s">
        <v>75</v>
      </c>
      <c r="C109" s="13" t="s">
        <v>197</v>
      </c>
      <c r="D109" s="53" t="s">
        <v>81</v>
      </c>
      <c r="E109" s="49">
        <v>14469</v>
      </c>
      <c r="F109" s="49">
        <v>10447.6</v>
      </c>
      <c r="G109" s="49">
        <f>SUM(F109/E109)*100</f>
        <v>72.20678692376806</v>
      </c>
    </row>
    <row r="110" spans="1:7" ht="12.75">
      <c r="A110" s="11"/>
      <c r="B110" s="13"/>
      <c r="C110" s="13" t="s">
        <v>195</v>
      </c>
      <c r="D110" s="53" t="s">
        <v>81</v>
      </c>
      <c r="E110" s="49">
        <v>15263</v>
      </c>
      <c r="F110" s="49">
        <v>5049.9</v>
      </c>
      <c r="G110" s="49">
        <f>SUM(F110/E110)*100</f>
        <v>33.08589399200681</v>
      </c>
    </row>
    <row r="111" spans="1:7" ht="12.75">
      <c r="A111" s="11"/>
      <c r="B111" s="13" t="s">
        <v>85</v>
      </c>
      <c r="C111" s="13" t="s">
        <v>84</v>
      </c>
      <c r="D111" s="53" t="s">
        <v>81</v>
      </c>
      <c r="E111" s="49">
        <v>2184265</v>
      </c>
      <c r="F111" s="49">
        <v>2133702.4</v>
      </c>
      <c r="G111" s="49">
        <f t="shared" si="3"/>
        <v>97.68514351509546</v>
      </c>
    </row>
    <row r="112" spans="1:7" ht="12.75">
      <c r="A112" s="11"/>
      <c r="B112" s="13" t="s">
        <v>83</v>
      </c>
      <c r="C112" s="13" t="s">
        <v>82</v>
      </c>
      <c r="D112" s="53" t="s">
        <v>81</v>
      </c>
      <c r="E112" s="49">
        <v>458325</v>
      </c>
      <c r="F112" s="49">
        <v>452717.31</v>
      </c>
      <c r="G112" s="49">
        <f t="shared" si="3"/>
        <v>98.7764817542137</v>
      </c>
    </row>
    <row r="113" spans="1:7" ht="12.75">
      <c r="A113" s="11"/>
      <c r="B113" s="13"/>
      <c r="C113" s="13" t="s">
        <v>295</v>
      </c>
      <c r="D113" s="53" t="s">
        <v>81</v>
      </c>
      <c r="E113" s="49">
        <v>1378</v>
      </c>
      <c r="F113" s="49">
        <v>1377.6</v>
      </c>
      <c r="G113" s="49">
        <f>SUM(F113/E113)*100</f>
        <v>99.9709724238026</v>
      </c>
    </row>
    <row r="114" spans="1:7" ht="12.75">
      <c r="A114" s="11"/>
      <c r="B114" s="13" t="s">
        <v>322</v>
      </c>
      <c r="C114" s="13" t="s">
        <v>323</v>
      </c>
      <c r="D114" s="53" t="s">
        <v>294</v>
      </c>
      <c r="E114" s="49">
        <v>305924</v>
      </c>
      <c r="F114" s="49">
        <v>300556.64</v>
      </c>
      <c r="G114" s="49">
        <f>SUM(F114/E114)*100</f>
        <v>98.24552503236099</v>
      </c>
    </row>
    <row r="115" spans="1:7" ht="12.75">
      <c r="A115" s="11"/>
      <c r="B115" s="107" t="s">
        <v>66</v>
      </c>
      <c r="C115" s="108"/>
      <c r="D115" s="109"/>
      <c r="E115" s="52">
        <f>SUM(E98:E114)</f>
        <v>7442069</v>
      </c>
      <c r="F115" s="52">
        <f>SUM(F98:F114)</f>
        <v>7360252.239999998</v>
      </c>
      <c r="G115" s="52">
        <f t="shared" si="3"/>
        <v>98.90061809424232</v>
      </c>
    </row>
    <row r="116" spans="1:7" ht="12.75">
      <c r="A116" s="11"/>
      <c r="B116" s="115" t="s">
        <v>80</v>
      </c>
      <c r="C116" s="115"/>
      <c r="D116" s="115"/>
      <c r="E116" s="49"/>
      <c r="F116" s="49"/>
      <c r="G116" s="49"/>
    </row>
    <row r="117" spans="1:7" ht="12.75">
      <c r="A117" s="11"/>
      <c r="B117" s="24">
        <v>758</v>
      </c>
      <c r="C117" s="24">
        <v>75801</v>
      </c>
      <c r="D117" s="56">
        <v>2920</v>
      </c>
      <c r="E117" s="57">
        <v>23972458</v>
      </c>
      <c r="F117" s="49">
        <v>23972458</v>
      </c>
      <c r="G117" s="49">
        <f aca="true" t="shared" si="4" ref="G117:G122">SUM(F117/E117)*100</f>
        <v>100</v>
      </c>
    </row>
    <row r="118" spans="1:7" ht="12.75">
      <c r="A118" s="11"/>
      <c r="B118" s="24"/>
      <c r="C118" s="24">
        <v>75802</v>
      </c>
      <c r="D118" s="56">
        <v>2760</v>
      </c>
      <c r="E118" s="57">
        <v>180681</v>
      </c>
      <c r="F118" s="49">
        <v>180681</v>
      </c>
      <c r="G118" s="49">
        <f t="shared" si="4"/>
        <v>100</v>
      </c>
    </row>
    <row r="119" spans="1:7" ht="12.75">
      <c r="A119" s="11"/>
      <c r="B119" s="24"/>
      <c r="C119" s="24"/>
      <c r="D119" s="56">
        <v>6180</v>
      </c>
      <c r="E119" s="57">
        <v>454000</v>
      </c>
      <c r="F119" s="49">
        <v>454000</v>
      </c>
      <c r="G119" s="49">
        <f t="shared" si="4"/>
        <v>100</v>
      </c>
    </row>
    <row r="120" spans="1:7" ht="12.75">
      <c r="A120" s="11"/>
      <c r="B120" s="24"/>
      <c r="C120" s="24">
        <v>75803</v>
      </c>
      <c r="D120" s="56">
        <v>2920</v>
      </c>
      <c r="E120" s="49">
        <v>8773586</v>
      </c>
      <c r="F120" s="49">
        <v>8773586</v>
      </c>
      <c r="G120" s="49">
        <f t="shared" si="4"/>
        <v>100</v>
      </c>
    </row>
    <row r="121" spans="1:7" ht="12.75">
      <c r="A121" s="11"/>
      <c r="B121" s="24"/>
      <c r="C121" s="24">
        <v>75832</v>
      </c>
      <c r="D121" s="56">
        <v>2920</v>
      </c>
      <c r="E121" s="49">
        <v>2685807</v>
      </c>
      <c r="F121" s="49">
        <v>2685807</v>
      </c>
      <c r="G121" s="49">
        <f t="shared" si="4"/>
        <v>100</v>
      </c>
    </row>
    <row r="122" spans="1:7" ht="12.75">
      <c r="A122" s="11"/>
      <c r="B122" s="107" t="s">
        <v>66</v>
      </c>
      <c r="C122" s="108"/>
      <c r="D122" s="109"/>
      <c r="E122" s="52">
        <f>SUM(E117:E121)</f>
        <v>36066532</v>
      </c>
      <c r="F122" s="52">
        <f>SUM(F117:F121)</f>
        <v>36066532</v>
      </c>
      <c r="G122" s="52">
        <f t="shared" si="4"/>
        <v>100</v>
      </c>
    </row>
    <row r="123" spans="1:7" ht="27.75" customHeight="1">
      <c r="A123" s="11"/>
      <c r="B123" s="118" t="s">
        <v>79</v>
      </c>
      <c r="C123" s="119"/>
      <c r="D123" s="119"/>
      <c r="E123" s="120"/>
      <c r="F123" s="49"/>
      <c r="G123" s="49"/>
    </row>
    <row r="124" spans="1:7" ht="12.75">
      <c r="A124" s="11"/>
      <c r="B124" s="13" t="s">
        <v>77</v>
      </c>
      <c r="C124" s="13" t="s">
        <v>78</v>
      </c>
      <c r="D124" s="53" t="s">
        <v>72</v>
      </c>
      <c r="E124" s="49">
        <v>792848</v>
      </c>
      <c r="F124" s="49">
        <v>792848</v>
      </c>
      <c r="G124" s="49">
        <f aca="true" t="shared" si="5" ref="G124:G132">SUM(F124/E124)*100</f>
        <v>100</v>
      </c>
    </row>
    <row r="125" spans="1:7" ht="12.75">
      <c r="A125" s="11"/>
      <c r="B125" s="23"/>
      <c r="C125" s="23" t="s">
        <v>76</v>
      </c>
      <c r="D125" s="54" t="s">
        <v>72</v>
      </c>
      <c r="E125" s="55">
        <v>720659</v>
      </c>
      <c r="F125" s="55">
        <v>720659</v>
      </c>
      <c r="G125" s="55">
        <f t="shared" si="5"/>
        <v>100</v>
      </c>
    </row>
    <row r="126" spans="1:7" ht="12.75">
      <c r="A126" s="11"/>
      <c r="B126" s="13" t="s">
        <v>75</v>
      </c>
      <c r="C126" s="13" t="s">
        <v>130</v>
      </c>
      <c r="D126" s="53" t="s">
        <v>72</v>
      </c>
      <c r="E126" s="49">
        <v>19270</v>
      </c>
      <c r="F126" s="49">
        <v>19085.4</v>
      </c>
      <c r="G126" s="49">
        <f>SUM(F126/E126)*100</f>
        <v>99.04203425012975</v>
      </c>
    </row>
    <row r="127" spans="1:7" ht="12.75">
      <c r="A127" s="11"/>
      <c r="B127" s="13"/>
      <c r="C127" s="13" t="s">
        <v>129</v>
      </c>
      <c r="D127" s="53" t="s">
        <v>72</v>
      </c>
      <c r="E127" s="49">
        <v>12000</v>
      </c>
      <c r="F127" s="49">
        <v>12000</v>
      </c>
      <c r="G127" s="49">
        <f>SUM(F127/E127)*100</f>
        <v>100</v>
      </c>
    </row>
    <row r="128" spans="1:7" ht="12.75">
      <c r="A128" s="11"/>
      <c r="B128" s="13" t="s">
        <v>68</v>
      </c>
      <c r="C128" s="13" t="s">
        <v>73</v>
      </c>
      <c r="D128" s="53" t="s">
        <v>72</v>
      </c>
      <c r="E128" s="49">
        <v>5802283</v>
      </c>
      <c r="F128" s="49">
        <v>5802283</v>
      </c>
      <c r="G128" s="49">
        <f>SUM(F128/E128)*100</f>
        <v>100</v>
      </c>
    </row>
    <row r="129" spans="1:7" ht="12.75">
      <c r="A129" s="11"/>
      <c r="B129" s="13"/>
      <c r="C129" s="13" t="s">
        <v>181</v>
      </c>
      <c r="D129" s="53" t="s">
        <v>72</v>
      </c>
      <c r="E129" s="49">
        <v>5395</v>
      </c>
      <c r="F129" s="49">
        <v>5395</v>
      </c>
      <c r="G129" s="49">
        <f>SUM(F129/E129)*100</f>
        <v>100</v>
      </c>
    </row>
    <row r="130" spans="1:7" ht="12.75">
      <c r="A130" s="11"/>
      <c r="B130" s="13"/>
      <c r="C130" s="13" t="s">
        <v>102</v>
      </c>
      <c r="D130" s="53" t="s">
        <v>72</v>
      </c>
      <c r="E130" s="49">
        <v>53136</v>
      </c>
      <c r="F130" s="49">
        <v>53136</v>
      </c>
      <c r="G130" s="49">
        <f t="shared" si="5"/>
        <v>100</v>
      </c>
    </row>
    <row r="131" spans="1:7" ht="12.75">
      <c r="A131" s="11"/>
      <c r="B131" s="13" t="s">
        <v>322</v>
      </c>
      <c r="C131" s="13" t="s">
        <v>323</v>
      </c>
      <c r="D131" s="53" t="s">
        <v>72</v>
      </c>
      <c r="E131" s="49">
        <v>39488</v>
      </c>
      <c r="F131" s="49">
        <v>39488</v>
      </c>
      <c r="G131" s="49">
        <f>SUM(F131/E131)*100</f>
        <v>100</v>
      </c>
    </row>
    <row r="132" spans="1:7" ht="12.75">
      <c r="A132" s="11"/>
      <c r="B132" s="121" t="s">
        <v>66</v>
      </c>
      <c r="C132" s="122"/>
      <c r="D132" s="123"/>
      <c r="E132" s="52">
        <f>SUM(E124:E131)</f>
        <v>7445079</v>
      </c>
      <c r="F132" s="52">
        <f>SUM(F124:F131)</f>
        <v>7444894.4</v>
      </c>
      <c r="G132" s="52">
        <f t="shared" si="5"/>
        <v>99.99752050985624</v>
      </c>
    </row>
    <row r="133" spans="1:7" ht="19.5" customHeight="1">
      <c r="A133" s="11"/>
      <c r="B133" s="124" t="s">
        <v>71</v>
      </c>
      <c r="C133" s="125"/>
      <c r="D133" s="125"/>
      <c r="E133" s="126"/>
      <c r="F133" s="52"/>
      <c r="G133" s="52"/>
    </row>
    <row r="134" spans="1:7" ht="12.75" customHeight="1">
      <c r="A134" s="11"/>
      <c r="B134" s="13" t="s">
        <v>70</v>
      </c>
      <c r="C134" s="13" t="s">
        <v>69</v>
      </c>
      <c r="D134" s="53" t="s">
        <v>67</v>
      </c>
      <c r="E134" s="49">
        <v>9186</v>
      </c>
      <c r="F134" s="49">
        <v>9185.86</v>
      </c>
      <c r="G134" s="49">
        <f>SUM(F134/E134)*100</f>
        <v>99.99847594165034</v>
      </c>
    </row>
    <row r="135" spans="1:7" ht="12.75" customHeight="1">
      <c r="A135" s="11"/>
      <c r="B135" s="13" t="s">
        <v>75</v>
      </c>
      <c r="C135" s="13" t="s">
        <v>74</v>
      </c>
      <c r="D135" s="53" t="s">
        <v>67</v>
      </c>
      <c r="E135" s="49">
        <v>23640</v>
      </c>
      <c r="F135" s="49">
        <v>20759.86</v>
      </c>
      <c r="G135" s="49">
        <f>SUM(F135/E135)*100</f>
        <v>87.81666666666666</v>
      </c>
    </row>
    <row r="136" spans="1:7" ht="12.75" customHeight="1">
      <c r="A136" s="11"/>
      <c r="B136" s="107" t="s">
        <v>66</v>
      </c>
      <c r="C136" s="127"/>
      <c r="D136" s="128"/>
      <c r="E136" s="52">
        <f>SUM(E134:E135)</f>
        <v>32826</v>
      </c>
      <c r="F136" s="52">
        <f>SUM(F134:F135)</f>
        <v>29945.72</v>
      </c>
      <c r="G136" s="52">
        <f>SUM(F136/E136)*100</f>
        <v>91.22561384268568</v>
      </c>
    </row>
    <row r="137" spans="1:7" ht="12.75">
      <c r="A137" s="11"/>
      <c r="B137" s="115" t="s">
        <v>65</v>
      </c>
      <c r="C137" s="115"/>
      <c r="D137" s="115"/>
      <c r="E137" s="52">
        <f>SUM(E69+E79+E96+E115+E122+E132+E136)</f>
        <v>91626072</v>
      </c>
      <c r="F137" s="52">
        <f>SUM(F69+F79+F96+F115+F122+F132+F136)</f>
        <v>84134013.97</v>
      </c>
      <c r="G137" s="52">
        <f>SUM(F137/E137)*100</f>
        <v>91.82322469307644</v>
      </c>
    </row>
    <row r="138" spans="1:7" ht="12.75">
      <c r="A138" s="11"/>
      <c r="B138" s="11"/>
      <c r="C138" s="11"/>
      <c r="D138" s="11"/>
      <c r="E138" s="11"/>
      <c r="F138" s="11"/>
      <c r="G138" s="11"/>
    </row>
    <row r="139" spans="1:7" ht="12.75">
      <c r="A139" s="11"/>
      <c r="B139" s="11"/>
      <c r="C139" s="11"/>
      <c r="D139" s="11"/>
      <c r="E139" s="12"/>
      <c r="F139" s="12"/>
      <c r="G139" s="11"/>
    </row>
    <row r="140" spans="1:7" ht="12.75">
      <c r="A140" s="11"/>
      <c r="B140" s="11"/>
      <c r="C140" s="11"/>
      <c r="D140" s="11"/>
      <c r="E140" s="11"/>
      <c r="F140" s="11"/>
      <c r="G140" s="11"/>
    </row>
  </sheetData>
  <sheetProtection/>
  <mergeCells count="16">
    <mergeCell ref="B137:D137"/>
    <mergeCell ref="B123:E123"/>
    <mergeCell ref="B132:D132"/>
    <mergeCell ref="B96:D96"/>
    <mergeCell ref="B97:E97"/>
    <mergeCell ref="B115:D115"/>
    <mergeCell ref="B116:D116"/>
    <mergeCell ref="B122:D122"/>
    <mergeCell ref="B133:E133"/>
    <mergeCell ref="B136:D136"/>
    <mergeCell ref="B79:D79"/>
    <mergeCell ref="B80:E80"/>
    <mergeCell ref="B2:G2"/>
    <mergeCell ref="B8:D8"/>
    <mergeCell ref="B69:D69"/>
    <mergeCell ref="B70:E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Roman,Normalny"&amp;8Załącznik nr 1 do Sprawozdania
z wykonania budżetu
Powiatu Opatowskiego za 2017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view="pageLayout" workbookViewId="0" topLeftCell="A1">
      <selection activeCell="F17" sqref="F17"/>
    </sheetView>
  </sheetViews>
  <sheetFormatPr defaultColWidth="9.00390625" defaultRowHeight="12.75"/>
  <cols>
    <col min="1" max="1" width="4.75390625" style="2" bestFit="1" customWidth="1"/>
    <col min="2" max="2" width="36.375" style="2" customWidth="1"/>
    <col min="3" max="3" width="12.75390625" style="2" customWidth="1"/>
    <col min="4" max="4" width="14.125" style="2" customWidth="1"/>
    <col min="5" max="5" width="16.00390625" style="2" customWidth="1"/>
    <col min="6" max="6" width="10.625" style="2" customWidth="1"/>
    <col min="7" max="16384" width="9.125" style="2" customWidth="1"/>
  </cols>
  <sheetData>
    <row r="1" spans="1:9" ht="12.75">
      <c r="A1" s="9"/>
      <c r="B1" s="9"/>
      <c r="C1" s="9"/>
      <c r="D1" s="9"/>
      <c r="E1" s="9"/>
      <c r="F1" s="6"/>
      <c r="G1" s="6"/>
      <c r="H1" s="6"/>
      <c r="I1" s="4"/>
    </row>
    <row r="2" spans="1:6" ht="12.75">
      <c r="A2" s="22"/>
      <c r="B2" s="22"/>
      <c r="C2" s="22"/>
      <c r="D2" s="22"/>
      <c r="E2" s="22"/>
      <c r="F2" s="22"/>
    </row>
    <row r="3" spans="1:6" ht="24.75" customHeight="1">
      <c r="A3" s="133" t="s">
        <v>304</v>
      </c>
      <c r="B3" s="133"/>
      <c r="C3" s="133"/>
      <c r="D3" s="133"/>
      <c r="E3" s="134"/>
      <c r="F3" s="134"/>
    </row>
    <row r="4" spans="1:6" ht="18.75" customHeight="1">
      <c r="A4" s="135"/>
      <c r="B4" s="136"/>
      <c r="C4" s="136"/>
      <c r="D4" s="136"/>
      <c r="E4" s="136"/>
      <c r="F4" s="136"/>
    </row>
    <row r="5" spans="1:6" ht="12.75">
      <c r="A5" s="137" t="s">
        <v>20</v>
      </c>
      <c r="B5" s="138"/>
      <c r="C5" s="138"/>
      <c r="D5" s="138"/>
      <c r="E5" s="138"/>
      <c r="F5" s="138"/>
    </row>
    <row r="6" spans="1:6" ht="15" customHeight="1">
      <c r="A6" s="130" t="s">
        <v>0</v>
      </c>
      <c r="B6" s="130" t="s">
        <v>21</v>
      </c>
      <c r="C6" s="131" t="s">
        <v>22</v>
      </c>
      <c r="D6" s="131" t="s">
        <v>15</v>
      </c>
      <c r="E6" s="131" t="s">
        <v>305</v>
      </c>
      <c r="F6" s="131" t="s">
        <v>56</v>
      </c>
    </row>
    <row r="7" spans="1:6" ht="15" customHeight="1">
      <c r="A7" s="130"/>
      <c r="B7" s="130"/>
      <c r="C7" s="130"/>
      <c r="D7" s="131"/>
      <c r="E7" s="131"/>
      <c r="F7" s="131"/>
    </row>
    <row r="8" spans="1:6" ht="15.75" customHeight="1">
      <c r="A8" s="130"/>
      <c r="B8" s="130"/>
      <c r="C8" s="130"/>
      <c r="D8" s="131"/>
      <c r="E8" s="131"/>
      <c r="F8" s="131"/>
    </row>
    <row r="9" spans="1:6" s="3" customFormat="1" ht="6.75" customHeight="1">
      <c r="A9" s="58">
        <v>1</v>
      </c>
      <c r="B9" s="58">
        <v>2</v>
      </c>
      <c r="C9" s="58">
        <v>3</v>
      </c>
      <c r="D9" s="58">
        <v>4</v>
      </c>
      <c r="E9" s="58">
        <v>4</v>
      </c>
      <c r="F9" s="58">
        <v>4</v>
      </c>
    </row>
    <row r="10" spans="1:6" ht="18.75" customHeight="1">
      <c r="A10" s="132" t="s">
        <v>23</v>
      </c>
      <c r="B10" s="132"/>
      <c r="C10" s="59"/>
      <c r="D10" s="60">
        <f>SUM(D11:D19)</f>
        <v>5600244</v>
      </c>
      <c r="E10" s="60">
        <f>SUM(E11:E19)</f>
        <v>10842111.85</v>
      </c>
      <c r="F10" s="60">
        <f>SUM(E10/D10)*100</f>
        <v>193.60070471929436</v>
      </c>
    </row>
    <row r="11" spans="1:6" ht="18.75" customHeight="1">
      <c r="A11" s="59" t="s">
        <v>1</v>
      </c>
      <c r="B11" s="61" t="s">
        <v>24</v>
      </c>
      <c r="C11" s="59" t="s">
        <v>25</v>
      </c>
      <c r="D11" s="62">
        <v>0</v>
      </c>
      <c r="E11" s="62">
        <v>0</v>
      </c>
      <c r="F11" s="60">
        <v>0</v>
      </c>
    </row>
    <row r="12" spans="1:6" ht="18.75" customHeight="1">
      <c r="A12" s="59" t="s">
        <v>2</v>
      </c>
      <c r="B12" s="61" t="s">
        <v>26</v>
      </c>
      <c r="C12" s="59" t="s">
        <v>25</v>
      </c>
      <c r="D12" s="62">
        <v>0</v>
      </c>
      <c r="E12" s="62">
        <v>0</v>
      </c>
      <c r="F12" s="62">
        <v>0</v>
      </c>
    </row>
    <row r="13" spans="1:6" ht="38.25" customHeight="1">
      <c r="A13" s="59" t="s">
        <v>3</v>
      </c>
      <c r="B13" s="63" t="s">
        <v>27</v>
      </c>
      <c r="C13" s="59" t="s">
        <v>28</v>
      </c>
      <c r="D13" s="62">
        <v>0</v>
      </c>
      <c r="E13" s="62">
        <v>0</v>
      </c>
      <c r="F13" s="60">
        <v>0</v>
      </c>
    </row>
    <row r="14" spans="1:6" ht="18.75" customHeight="1">
      <c r="A14" s="59" t="s">
        <v>4</v>
      </c>
      <c r="B14" s="61" t="s">
        <v>29</v>
      </c>
      <c r="C14" s="59" t="s">
        <v>30</v>
      </c>
      <c r="D14" s="62">
        <v>0</v>
      </c>
      <c r="E14" s="62">
        <v>0</v>
      </c>
      <c r="F14" s="60">
        <v>0</v>
      </c>
    </row>
    <row r="15" spans="1:6" ht="18.75" customHeight="1">
      <c r="A15" s="59" t="s">
        <v>5</v>
      </c>
      <c r="B15" s="61" t="s">
        <v>31</v>
      </c>
      <c r="C15" s="59" t="s">
        <v>32</v>
      </c>
      <c r="D15" s="62">
        <v>0</v>
      </c>
      <c r="E15" s="62">
        <v>0</v>
      </c>
      <c r="F15" s="60">
        <v>0</v>
      </c>
    </row>
    <row r="16" spans="1:6" ht="18.75" customHeight="1">
      <c r="A16" s="59" t="s">
        <v>6</v>
      </c>
      <c r="B16" s="61" t="s">
        <v>33</v>
      </c>
      <c r="C16" s="59" t="s">
        <v>34</v>
      </c>
      <c r="D16" s="62">
        <v>0</v>
      </c>
      <c r="E16" s="62">
        <v>0</v>
      </c>
      <c r="F16" s="62">
        <v>0</v>
      </c>
    </row>
    <row r="17" spans="1:6" ht="30" customHeight="1">
      <c r="A17" s="59" t="s">
        <v>8</v>
      </c>
      <c r="B17" s="63" t="s">
        <v>35</v>
      </c>
      <c r="C17" s="59" t="s">
        <v>36</v>
      </c>
      <c r="D17" s="62">
        <v>0</v>
      </c>
      <c r="E17" s="62">
        <v>0</v>
      </c>
      <c r="F17" s="60">
        <v>0</v>
      </c>
    </row>
    <row r="18" spans="1:6" ht="33.75" customHeight="1">
      <c r="A18" s="59" t="s">
        <v>37</v>
      </c>
      <c r="B18" s="63" t="s">
        <v>279</v>
      </c>
      <c r="C18" s="59" t="s">
        <v>280</v>
      </c>
      <c r="D18" s="62">
        <v>5600244</v>
      </c>
      <c r="E18" s="62">
        <v>10842111.85</v>
      </c>
      <c r="F18" s="62">
        <f>SUM(E18/D18)*100</f>
        <v>193.60070471929436</v>
      </c>
    </row>
    <row r="19" spans="1:6" ht="18.75" customHeight="1">
      <c r="A19" s="59" t="s">
        <v>38</v>
      </c>
      <c r="B19" s="61" t="s">
        <v>39</v>
      </c>
      <c r="C19" s="59" t="s">
        <v>40</v>
      </c>
      <c r="D19" s="62">
        <v>0</v>
      </c>
      <c r="E19" s="62">
        <v>0</v>
      </c>
      <c r="F19" s="60">
        <v>0</v>
      </c>
    </row>
    <row r="20" spans="1:6" ht="18.75" customHeight="1">
      <c r="A20" s="132" t="s">
        <v>41</v>
      </c>
      <c r="B20" s="132"/>
      <c r="C20" s="59"/>
      <c r="D20" s="60">
        <f>SUM(D21:D27)</f>
        <v>281584</v>
      </c>
      <c r="E20" s="60">
        <f>SUM(E21:E27)</f>
        <v>281584</v>
      </c>
      <c r="F20" s="60">
        <f>SUM(E20/D20)*100</f>
        <v>100</v>
      </c>
    </row>
    <row r="21" spans="1:6" ht="18.75" customHeight="1">
      <c r="A21" s="59" t="s">
        <v>1</v>
      </c>
      <c r="B21" s="61" t="s">
        <v>42</v>
      </c>
      <c r="C21" s="59" t="s">
        <v>43</v>
      </c>
      <c r="D21" s="62">
        <v>0</v>
      </c>
      <c r="E21" s="62">
        <v>0</v>
      </c>
      <c r="F21" s="62">
        <v>0</v>
      </c>
    </row>
    <row r="22" spans="1:6" ht="18.75" customHeight="1">
      <c r="A22" s="59" t="s">
        <v>2</v>
      </c>
      <c r="B22" s="61" t="s">
        <v>44</v>
      </c>
      <c r="C22" s="59" t="s">
        <v>43</v>
      </c>
      <c r="D22" s="62">
        <v>281584</v>
      </c>
      <c r="E22" s="62">
        <v>281584</v>
      </c>
      <c r="F22" s="62">
        <f>SUM(E22/D22)*100</f>
        <v>100</v>
      </c>
    </row>
    <row r="23" spans="1:6" ht="38.25">
      <c r="A23" s="59" t="s">
        <v>3</v>
      </c>
      <c r="B23" s="63" t="s">
        <v>45</v>
      </c>
      <c r="C23" s="59" t="s">
        <v>46</v>
      </c>
      <c r="D23" s="62">
        <v>0</v>
      </c>
      <c r="E23" s="62">
        <v>0</v>
      </c>
      <c r="F23" s="60">
        <v>0</v>
      </c>
    </row>
    <row r="24" spans="1:6" ht="18.75" customHeight="1">
      <c r="A24" s="59" t="s">
        <v>4</v>
      </c>
      <c r="B24" s="61" t="s">
        <v>47</v>
      </c>
      <c r="C24" s="59" t="s">
        <v>48</v>
      </c>
      <c r="D24" s="62">
        <v>0</v>
      </c>
      <c r="E24" s="62">
        <v>0</v>
      </c>
      <c r="F24" s="60">
        <v>0</v>
      </c>
    </row>
    <row r="25" spans="1:6" ht="18.75" customHeight="1">
      <c r="A25" s="59" t="s">
        <v>5</v>
      </c>
      <c r="B25" s="61" t="s">
        <v>49</v>
      </c>
      <c r="C25" s="59" t="s">
        <v>40</v>
      </c>
      <c r="D25" s="62">
        <v>0</v>
      </c>
      <c r="E25" s="62">
        <v>0</v>
      </c>
      <c r="F25" s="60">
        <v>0</v>
      </c>
    </row>
    <row r="26" spans="1:6" ht="27" customHeight="1">
      <c r="A26" s="59" t="s">
        <v>6</v>
      </c>
      <c r="B26" s="63" t="s">
        <v>50</v>
      </c>
      <c r="C26" s="59" t="s">
        <v>51</v>
      </c>
      <c r="D26" s="62">
        <v>0</v>
      </c>
      <c r="E26" s="62">
        <v>0</v>
      </c>
      <c r="F26" s="60">
        <v>0</v>
      </c>
    </row>
    <row r="27" spans="1:6" ht="18.75" customHeight="1">
      <c r="A27" s="59" t="s">
        <v>8</v>
      </c>
      <c r="B27" s="61" t="s">
        <v>52</v>
      </c>
      <c r="C27" s="59" t="s">
        <v>53</v>
      </c>
      <c r="D27" s="62">
        <v>0</v>
      </c>
      <c r="E27" s="62">
        <v>0</v>
      </c>
      <c r="F27" s="60">
        <v>0</v>
      </c>
    </row>
    <row r="28" spans="1:6" ht="7.5" customHeight="1">
      <c r="A28" s="64"/>
      <c r="B28" s="65"/>
      <c r="C28" s="65"/>
      <c r="D28" s="65"/>
      <c r="E28" s="9"/>
      <c r="F28" s="9"/>
    </row>
    <row r="29" spans="1:6" ht="12.75">
      <c r="A29" s="66"/>
      <c r="B29" s="67"/>
      <c r="C29" s="67"/>
      <c r="D29" s="67"/>
      <c r="E29" s="67"/>
      <c r="F29" s="67"/>
    </row>
    <row r="30" spans="1:6" ht="12.75">
      <c r="A30" s="129"/>
      <c r="B30" s="129"/>
      <c r="C30" s="129"/>
      <c r="D30" s="129"/>
      <c r="E30" s="129"/>
      <c r="F30" s="129"/>
    </row>
    <row r="31" spans="1:6" ht="22.5" customHeight="1">
      <c r="A31" s="129"/>
      <c r="B31" s="129"/>
      <c r="C31" s="129"/>
      <c r="D31" s="129"/>
      <c r="E31" s="129"/>
      <c r="F31" s="129"/>
    </row>
  </sheetData>
  <sheetProtection/>
  <mergeCells count="12">
    <mergeCell ref="A3:F3"/>
    <mergeCell ref="A4:F4"/>
    <mergeCell ref="A5:F5"/>
    <mergeCell ref="A20:B20"/>
    <mergeCell ref="A30:F31"/>
    <mergeCell ref="A6:A8"/>
    <mergeCell ref="B6:B8"/>
    <mergeCell ref="C6:C8"/>
    <mergeCell ref="D6:D8"/>
    <mergeCell ref="A10:B10"/>
    <mergeCell ref="E6:E8"/>
    <mergeCell ref="F6:F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&amp;RZ&amp;"Times New Roman,Normalny"&amp;8ałącznik Nr 2 do Sprawozdania
z wykonania budżetu
Powiatu Opatowskiego za 2017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102"/>
  <sheetViews>
    <sheetView showGridLines="0" workbookViewId="0" topLeftCell="A1">
      <pane ySplit="3120" topLeftCell="A2" activePane="bottomLeft" state="split"/>
      <selection pane="topLeft" activeCell="A2" sqref="A2:U98"/>
      <selection pane="bottomLeft" activeCell="W12" sqref="W12"/>
    </sheetView>
  </sheetViews>
  <sheetFormatPr defaultColWidth="9.00390625" defaultRowHeight="12.75"/>
  <cols>
    <col min="1" max="1" width="3.375" style="14" customWidth="1"/>
    <col min="2" max="2" width="4.75390625" style="14" customWidth="1"/>
    <col min="3" max="3" width="5.25390625" style="14" customWidth="1"/>
    <col min="4" max="5" width="5.00390625" style="14" customWidth="1"/>
    <col min="6" max="6" width="5.125" style="14" customWidth="1"/>
    <col min="7" max="7" width="9.25390625" style="14" customWidth="1"/>
    <col min="8" max="8" width="6.00390625" style="14" customWidth="1"/>
    <col min="9" max="10" width="8.875" style="14" customWidth="1"/>
    <col min="11" max="11" width="10.125" style="14" customWidth="1"/>
    <col min="12" max="12" width="8.75390625" style="14" customWidth="1"/>
    <col min="13" max="13" width="8.25390625" style="14" customWidth="1"/>
    <col min="14" max="14" width="8.875" style="14" customWidth="1"/>
    <col min="15" max="15" width="8.75390625" style="14" customWidth="1"/>
    <col min="16" max="16" width="6.75390625" style="14" customWidth="1"/>
    <col min="17" max="17" width="7.875" style="14" customWidth="1"/>
    <col min="18" max="18" width="8.875" style="14" customWidth="1"/>
    <col min="19" max="19" width="9.00390625" style="14" customWidth="1"/>
    <col min="20" max="20" width="8.00390625" style="14" customWidth="1"/>
    <col min="21" max="21" width="7.875" style="14" customWidth="1"/>
    <col min="22" max="16384" width="9.125" style="14" customWidth="1"/>
  </cols>
  <sheetData>
    <row r="1" spans="1:2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6"/>
      <c r="T1" s="147"/>
      <c r="U1" s="30"/>
      <c r="V1" s="20"/>
    </row>
    <row r="2" spans="1:22" ht="15.75">
      <c r="A2" s="149" t="s">
        <v>326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"/>
    </row>
    <row r="3" spans="1:22" ht="15.75">
      <c r="A3" s="150" t="s">
        <v>273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"/>
    </row>
    <row r="4" spans="1:22" ht="10.5" thickBot="1">
      <c r="A4" s="148" t="s">
        <v>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5"/>
    </row>
    <row r="5" spans="1:22" ht="12.75" customHeight="1">
      <c r="A5" s="155" t="s">
        <v>148</v>
      </c>
      <c r="B5" s="158" t="s">
        <v>147</v>
      </c>
      <c r="C5" s="158" t="s">
        <v>272</v>
      </c>
      <c r="D5" s="158"/>
      <c r="E5" s="158" t="s">
        <v>271</v>
      </c>
      <c r="F5" s="158"/>
      <c r="G5" s="171" t="s">
        <v>270</v>
      </c>
      <c r="H5" s="174" t="s">
        <v>56</v>
      </c>
      <c r="I5" s="167" t="s">
        <v>269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68"/>
      <c r="V5" s="15"/>
    </row>
    <row r="6" spans="1:22" ht="8.25" customHeight="1">
      <c r="A6" s="156"/>
      <c r="B6" s="159"/>
      <c r="C6" s="159"/>
      <c r="D6" s="159"/>
      <c r="E6" s="159"/>
      <c r="F6" s="159"/>
      <c r="G6" s="172"/>
      <c r="H6" s="175"/>
      <c r="I6" s="165" t="s">
        <v>268</v>
      </c>
      <c r="J6" s="159" t="s">
        <v>262</v>
      </c>
      <c r="K6" s="159"/>
      <c r="L6" s="159"/>
      <c r="M6" s="159"/>
      <c r="N6" s="159"/>
      <c r="O6" s="159"/>
      <c r="P6" s="159"/>
      <c r="Q6" s="159"/>
      <c r="R6" s="159" t="s">
        <v>267</v>
      </c>
      <c r="S6" s="159" t="s">
        <v>262</v>
      </c>
      <c r="T6" s="159"/>
      <c r="U6" s="162"/>
      <c r="V6" s="15"/>
    </row>
    <row r="7" spans="1:22" ht="6" customHeight="1">
      <c r="A7" s="156"/>
      <c r="B7" s="159"/>
      <c r="C7" s="159"/>
      <c r="D7" s="159"/>
      <c r="E7" s="159"/>
      <c r="F7" s="159"/>
      <c r="G7" s="172"/>
      <c r="H7" s="175"/>
      <c r="I7" s="165"/>
      <c r="J7" s="159"/>
      <c r="K7" s="159"/>
      <c r="L7" s="159"/>
      <c r="M7" s="159"/>
      <c r="N7" s="159"/>
      <c r="O7" s="159"/>
      <c r="P7" s="159"/>
      <c r="Q7" s="159"/>
      <c r="R7" s="159"/>
      <c r="S7" s="159" t="s">
        <v>266</v>
      </c>
      <c r="T7" s="163" t="s">
        <v>265</v>
      </c>
      <c r="U7" s="169" t="s">
        <v>264</v>
      </c>
      <c r="V7" s="15"/>
    </row>
    <row r="8" spans="1:22" ht="6.75" customHeight="1">
      <c r="A8" s="156"/>
      <c r="B8" s="159"/>
      <c r="C8" s="159"/>
      <c r="D8" s="159"/>
      <c r="E8" s="159"/>
      <c r="F8" s="159"/>
      <c r="G8" s="172"/>
      <c r="H8" s="175"/>
      <c r="I8" s="165"/>
      <c r="J8" s="159" t="s">
        <v>263</v>
      </c>
      <c r="K8" s="159" t="s">
        <v>262</v>
      </c>
      <c r="L8" s="159"/>
      <c r="M8" s="159" t="s">
        <v>261</v>
      </c>
      <c r="N8" s="159" t="s">
        <v>260</v>
      </c>
      <c r="O8" s="159" t="s">
        <v>259</v>
      </c>
      <c r="P8" s="159" t="s">
        <v>258</v>
      </c>
      <c r="Q8" s="159" t="s">
        <v>257</v>
      </c>
      <c r="R8" s="159"/>
      <c r="S8" s="159"/>
      <c r="T8" s="163"/>
      <c r="U8" s="169"/>
      <c r="V8" s="15"/>
    </row>
    <row r="9" spans="1:22" ht="9.75" customHeight="1">
      <c r="A9" s="156"/>
      <c r="B9" s="159"/>
      <c r="C9" s="159"/>
      <c r="D9" s="159"/>
      <c r="E9" s="159"/>
      <c r="F9" s="159"/>
      <c r="G9" s="172"/>
      <c r="H9" s="175"/>
      <c r="I9" s="165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3" t="s">
        <v>278</v>
      </c>
      <c r="U9" s="169"/>
      <c r="V9" s="15"/>
    </row>
    <row r="10" spans="1:22" ht="46.5" customHeight="1" thickBot="1">
      <c r="A10" s="157"/>
      <c r="B10" s="160"/>
      <c r="C10" s="160"/>
      <c r="D10" s="160"/>
      <c r="E10" s="160"/>
      <c r="F10" s="160"/>
      <c r="G10" s="173"/>
      <c r="H10" s="176"/>
      <c r="I10" s="166"/>
      <c r="J10" s="160"/>
      <c r="K10" s="68" t="s">
        <v>256</v>
      </c>
      <c r="L10" s="68" t="s">
        <v>255</v>
      </c>
      <c r="M10" s="160"/>
      <c r="N10" s="160"/>
      <c r="O10" s="160"/>
      <c r="P10" s="160"/>
      <c r="Q10" s="160"/>
      <c r="R10" s="160"/>
      <c r="S10" s="160"/>
      <c r="T10" s="164"/>
      <c r="U10" s="170"/>
      <c r="V10" s="15"/>
    </row>
    <row r="11" spans="1:22" s="18" customFormat="1" ht="15" customHeight="1" thickBot="1">
      <c r="A11" s="69" t="s">
        <v>254</v>
      </c>
      <c r="B11" s="70" t="s">
        <v>253</v>
      </c>
      <c r="C11" s="173" t="s">
        <v>252</v>
      </c>
      <c r="D11" s="173"/>
      <c r="E11" s="173" t="s">
        <v>251</v>
      </c>
      <c r="F11" s="173"/>
      <c r="G11" s="70" t="s">
        <v>250</v>
      </c>
      <c r="H11" s="71" t="s">
        <v>249</v>
      </c>
      <c r="I11" s="69" t="s">
        <v>248</v>
      </c>
      <c r="J11" s="70" t="s">
        <v>247</v>
      </c>
      <c r="K11" s="70" t="s">
        <v>246</v>
      </c>
      <c r="L11" s="70" t="s">
        <v>245</v>
      </c>
      <c r="M11" s="70" t="s">
        <v>244</v>
      </c>
      <c r="N11" s="70" t="s">
        <v>243</v>
      </c>
      <c r="O11" s="70" t="s">
        <v>242</v>
      </c>
      <c r="P11" s="70" t="s">
        <v>241</v>
      </c>
      <c r="Q11" s="70" t="s">
        <v>240</v>
      </c>
      <c r="R11" s="70" t="s">
        <v>239</v>
      </c>
      <c r="S11" s="70" t="s">
        <v>238</v>
      </c>
      <c r="T11" s="71" t="s">
        <v>237</v>
      </c>
      <c r="U11" s="72" t="s">
        <v>236</v>
      </c>
      <c r="V11" s="19"/>
    </row>
    <row r="12" spans="1:22" s="16" customFormat="1" ht="26.25" customHeight="1">
      <c r="A12" s="151" t="s">
        <v>95</v>
      </c>
      <c r="B12" s="73"/>
      <c r="C12" s="177" t="s">
        <v>235</v>
      </c>
      <c r="D12" s="177"/>
      <c r="E12" s="178">
        <f>SUM(E13:F15)</f>
        <v>43000</v>
      </c>
      <c r="F12" s="178"/>
      <c r="G12" s="74">
        <f>SUM(G13:G15)</f>
        <v>9433.17</v>
      </c>
      <c r="H12" s="74">
        <f aca="true" t="shared" si="0" ref="H12:H46">SUM(G12/E12)*100</f>
        <v>21.93760465116279</v>
      </c>
      <c r="I12" s="74">
        <f aca="true" t="shared" si="1" ref="I12:U12">SUM(I13:I15)</f>
        <v>9433.17</v>
      </c>
      <c r="J12" s="74">
        <f t="shared" si="1"/>
        <v>9433.17</v>
      </c>
      <c r="K12" s="74">
        <f t="shared" si="1"/>
        <v>0</v>
      </c>
      <c r="L12" s="74">
        <f t="shared" si="1"/>
        <v>9433.17</v>
      </c>
      <c r="M12" s="74">
        <f t="shared" si="1"/>
        <v>0</v>
      </c>
      <c r="N12" s="74">
        <f t="shared" si="1"/>
        <v>0</v>
      </c>
      <c r="O12" s="74">
        <f t="shared" si="1"/>
        <v>0</v>
      </c>
      <c r="P12" s="74">
        <f t="shared" si="1"/>
        <v>0</v>
      </c>
      <c r="Q12" s="74">
        <f t="shared" si="1"/>
        <v>0</v>
      </c>
      <c r="R12" s="74">
        <f t="shared" si="1"/>
        <v>0</v>
      </c>
      <c r="S12" s="74">
        <f t="shared" si="1"/>
        <v>0</v>
      </c>
      <c r="T12" s="74">
        <f t="shared" si="1"/>
        <v>0</v>
      </c>
      <c r="U12" s="75">
        <f t="shared" si="1"/>
        <v>0</v>
      </c>
      <c r="V12" s="17"/>
    </row>
    <row r="13" spans="1:22" ht="39" customHeight="1">
      <c r="A13" s="152"/>
      <c r="B13" s="76" t="s">
        <v>96</v>
      </c>
      <c r="C13" s="139" t="s">
        <v>234</v>
      </c>
      <c r="D13" s="139"/>
      <c r="E13" s="140">
        <v>6000</v>
      </c>
      <c r="F13" s="140"/>
      <c r="G13" s="77">
        <f>SUM(I13+R13)</f>
        <v>0</v>
      </c>
      <c r="H13" s="77">
        <f t="shared" si="0"/>
        <v>0</v>
      </c>
      <c r="I13" s="77">
        <f>SUM(J13+M13+N13+O13+P13+Q13)</f>
        <v>0</v>
      </c>
      <c r="J13" s="77">
        <f>SUM(K13+L13)</f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f>SUM(S13)</f>
        <v>0</v>
      </c>
      <c r="S13" s="77">
        <v>0</v>
      </c>
      <c r="T13" s="78">
        <v>0</v>
      </c>
      <c r="U13" s="79">
        <v>0</v>
      </c>
      <c r="V13" s="15"/>
    </row>
    <row r="14" spans="1:22" ht="24.75" customHeight="1">
      <c r="A14" s="152"/>
      <c r="B14" s="76" t="s">
        <v>310</v>
      </c>
      <c r="C14" s="139" t="s">
        <v>327</v>
      </c>
      <c r="D14" s="139"/>
      <c r="E14" s="140">
        <v>17000</v>
      </c>
      <c r="F14" s="140"/>
      <c r="G14" s="77">
        <f>SUM(I14+R14)</f>
        <v>5000</v>
      </c>
      <c r="H14" s="77">
        <f>SUM(G14/E14)*100</f>
        <v>29.411764705882355</v>
      </c>
      <c r="I14" s="77">
        <f>SUM(J14+M14+N14+O14+P14+Q14)</f>
        <v>5000</v>
      </c>
      <c r="J14" s="77">
        <f>SUM(K14+L14)</f>
        <v>5000</v>
      </c>
      <c r="K14" s="77">
        <v>0</v>
      </c>
      <c r="L14" s="77">
        <v>5000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f>SUM(S14)</f>
        <v>0</v>
      </c>
      <c r="S14" s="77">
        <v>0</v>
      </c>
      <c r="T14" s="78">
        <v>0</v>
      </c>
      <c r="U14" s="79">
        <v>0</v>
      </c>
      <c r="V14" s="15"/>
    </row>
    <row r="15" spans="1:22" ht="18" customHeight="1">
      <c r="A15" s="153"/>
      <c r="B15" s="76" t="s">
        <v>94</v>
      </c>
      <c r="C15" s="139" t="s">
        <v>155</v>
      </c>
      <c r="D15" s="139"/>
      <c r="E15" s="140">
        <v>20000</v>
      </c>
      <c r="F15" s="140"/>
      <c r="G15" s="77">
        <f>SUM(I15+R15)</f>
        <v>4433.17</v>
      </c>
      <c r="H15" s="77">
        <f t="shared" si="0"/>
        <v>22.165850000000002</v>
      </c>
      <c r="I15" s="77">
        <f>SUM(J15+M15+N15+O15+P15+Q15)</f>
        <v>4433.17</v>
      </c>
      <c r="J15" s="77">
        <f>SUM(K15+L15)</f>
        <v>4433.17</v>
      </c>
      <c r="K15" s="77">
        <v>0</v>
      </c>
      <c r="L15" s="77">
        <v>4433.17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f>SUM(S15)</f>
        <v>0</v>
      </c>
      <c r="S15" s="77">
        <v>0</v>
      </c>
      <c r="T15" s="78">
        <v>0</v>
      </c>
      <c r="U15" s="79">
        <v>0</v>
      </c>
      <c r="V15" s="15"/>
    </row>
    <row r="16" spans="1:22" s="16" customFormat="1" ht="14.25" customHeight="1">
      <c r="A16" s="154" t="s">
        <v>106</v>
      </c>
      <c r="B16" s="80"/>
      <c r="C16" s="183" t="s">
        <v>233</v>
      </c>
      <c r="D16" s="183"/>
      <c r="E16" s="145">
        <f>SUM(E17:F18)</f>
        <v>409424</v>
      </c>
      <c r="F16" s="145"/>
      <c r="G16" s="81">
        <f>SUM(G17:G18)</f>
        <v>393298.37</v>
      </c>
      <c r="H16" s="81">
        <f t="shared" si="0"/>
        <v>96.06138624018132</v>
      </c>
      <c r="I16" s="81">
        <f aca="true" t="shared" si="2" ref="I16:O16">SUM(I17:I18)</f>
        <v>393298.37</v>
      </c>
      <c r="J16" s="81">
        <f t="shared" si="2"/>
        <v>170307.97</v>
      </c>
      <c r="K16" s="81">
        <f t="shared" si="2"/>
        <v>0</v>
      </c>
      <c r="L16" s="81">
        <f t="shared" si="2"/>
        <v>170307.97</v>
      </c>
      <c r="M16" s="81">
        <f t="shared" si="2"/>
        <v>0</v>
      </c>
      <c r="N16" s="81">
        <f t="shared" si="2"/>
        <v>222990.4</v>
      </c>
      <c r="O16" s="81">
        <f t="shared" si="2"/>
        <v>0</v>
      </c>
      <c r="P16" s="81">
        <v>0</v>
      </c>
      <c r="Q16" s="81">
        <f>SUM(Q17:Q18)</f>
        <v>0</v>
      </c>
      <c r="R16" s="81">
        <f>SUM(R17:R18)</f>
        <v>0</v>
      </c>
      <c r="S16" s="81">
        <f>SUM(S17:S18)</f>
        <v>0</v>
      </c>
      <c r="T16" s="81">
        <f>SUM(T17:T18)</f>
        <v>0</v>
      </c>
      <c r="U16" s="82">
        <f>SUM(U17:U18)</f>
        <v>0</v>
      </c>
      <c r="V16" s="17"/>
    </row>
    <row r="17" spans="1:22" ht="17.25" customHeight="1">
      <c r="A17" s="152"/>
      <c r="B17" s="76" t="s">
        <v>105</v>
      </c>
      <c r="C17" s="139" t="s">
        <v>232</v>
      </c>
      <c r="D17" s="139"/>
      <c r="E17" s="140">
        <v>233824</v>
      </c>
      <c r="F17" s="140"/>
      <c r="G17" s="77">
        <f>SUM(I17+R17)</f>
        <v>222990.4</v>
      </c>
      <c r="H17" s="77">
        <f t="shared" si="0"/>
        <v>95.36677158888736</v>
      </c>
      <c r="I17" s="77">
        <f>SUM(J17+M17+N17+O17+P17+Q17)</f>
        <v>222990.4</v>
      </c>
      <c r="J17" s="77">
        <f>SUM(K17+L17)</f>
        <v>0</v>
      </c>
      <c r="K17" s="77">
        <v>0</v>
      </c>
      <c r="L17" s="77">
        <v>0</v>
      </c>
      <c r="M17" s="77">
        <v>0</v>
      </c>
      <c r="N17" s="77">
        <v>222990.4</v>
      </c>
      <c r="O17" s="77">
        <v>0</v>
      </c>
      <c r="P17" s="77">
        <v>0</v>
      </c>
      <c r="Q17" s="77">
        <v>0</v>
      </c>
      <c r="R17" s="77">
        <f>SUM(S17)</f>
        <v>0</v>
      </c>
      <c r="S17" s="77">
        <v>0</v>
      </c>
      <c r="T17" s="78">
        <v>0</v>
      </c>
      <c r="U17" s="79">
        <v>0</v>
      </c>
      <c r="V17" s="15"/>
    </row>
    <row r="18" spans="1:22" ht="30" customHeight="1">
      <c r="A18" s="153"/>
      <c r="B18" s="76" t="s">
        <v>231</v>
      </c>
      <c r="C18" s="139" t="s">
        <v>230</v>
      </c>
      <c r="D18" s="139"/>
      <c r="E18" s="140">
        <v>175600</v>
      </c>
      <c r="F18" s="140"/>
      <c r="G18" s="77">
        <f>SUM(I18+R18)</f>
        <v>170307.97</v>
      </c>
      <c r="H18" s="77">
        <f t="shared" si="0"/>
        <v>96.98631548974943</v>
      </c>
      <c r="I18" s="77">
        <f>SUM(J18+M18+N18+O18+P18+Q18)</f>
        <v>170307.97</v>
      </c>
      <c r="J18" s="77">
        <f>SUM(K18+L18)</f>
        <v>170307.97</v>
      </c>
      <c r="K18" s="77">
        <v>0</v>
      </c>
      <c r="L18" s="77">
        <v>170307.97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f>SUM(S18)</f>
        <v>0</v>
      </c>
      <c r="S18" s="77">
        <v>0</v>
      </c>
      <c r="T18" s="78">
        <v>0</v>
      </c>
      <c r="U18" s="79">
        <v>0</v>
      </c>
      <c r="V18" s="15"/>
    </row>
    <row r="19" spans="1:22" s="16" customFormat="1" ht="20.25" customHeight="1">
      <c r="A19" s="154" t="s">
        <v>77</v>
      </c>
      <c r="B19" s="80"/>
      <c r="C19" s="183" t="s">
        <v>229</v>
      </c>
      <c r="D19" s="183"/>
      <c r="E19" s="145">
        <f>SUM(E20:F22)</f>
        <v>8338368</v>
      </c>
      <c r="F19" s="145"/>
      <c r="G19" s="81">
        <f>SUM(G20:G22)</f>
        <v>6196023.83</v>
      </c>
      <c r="H19" s="81">
        <f t="shared" si="0"/>
        <v>74.30739240580411</v>
      </c>
      <c r="I19" s="81">
        <f>SUM(I20:I22)</f>
        <v>5190146.0600000005</v>
      </c>
      <c r="J19" s="81">
        <f>SUM(J20:J22)</f>
        <v>5147973.5600000005</v>
      </c>
      <c r="K19" s="81">
        <f>SUM(K20:K22)</f>
        <v>984058.55</v>
      </c>
      <c r="L19" s="81">
        <f>SUM(L20:L22)</f>
        <v>4163915.01</v>
      </c>
      <c r="M19" s="81">
        <f>SUM(M20:M21)</f>
        <v>0</v>
      </c>
      <c r="N19" s="81">
        <f>SUM(N20:N21)</f>
        <v>42172.5</v>
      </c>
      <c r="O19" s="81">
        <f>SUM(O20:O21)</f>
        <v>0</v>
      </c>
      <c r="P19" s="81">
        <v>0</v>
      </c>
      <c r="Q19" s="81">
        <v>0</v>
      </c>
      <c r="R19" s="81">
        <f>SUM(R20:R22)</f>
        <v>1005877.77</v>
      </c>
      <c r="S19" s="81">
        <f>SUM(S20:S22)</f>
        <v>1005877.77</v>
      </c>
      <c r="T19" s="81">
        <f>SUM(T20:T21)</f>
        <v>0</v>
      </c>
      <c r="U19" s="82">
        <f>SUM(U20:U21)</f>
        <v>0</v>
      </c>
      <c r="V19" s="17"/>
    </row>
    <row r="20" spans="1:22" ht="28.5" customHeight="1">
      <c r="A20" s="152"/>
      <c r="B20" s="76" t="s">
        <v>78</v>
      </c>
      <c r="C20" s="179" t="s">
        <v>228</v>
      </c>
      <c r="D20" s="180"/>
      <c r="E20" s="181">
        <v>7409760</v>
      </c>
      <c r="F20" s="182"/>
      <c r="G20" s="77">
        <f>SUM(I20+R20)</f>
        <v>5269976.85</v>
      </c>
      <c r="H20" s="77">
        <f t="shared" si="0"/>
        <v>71.12209909632699</v>
      </c>
      <c r="I20" s="77">
        <f>SUM(J20+M20+N20+O20+P20+Q20)</f>
        <v>4264099.08</v>
      </c>
      <c r="J20" s="77">
        <f>SUM(K20+L20)</f>
        <v>4221926.58</v>
      </c>
      <c r="K20" s="77">
        <v>983233.55</v>
      </c>
      <c r="L20" s="77">
        <v>3238693.03</v>
      </c>
      <c r="M20" s="77">
        <v>0</v>
      </c>
      <c r="N20" s="77">
        <v>42172.5</v>
      </c>
      <c r="O20" s="77">
        <v>0</v>
      </c>
      <c r="P20" s="77">
        <v>0</v>
      </c>
      <c r="Q20" s="77">
        <v>0</v>
      </c>
      <c r="R20" s="77">
        <f>SUM(S20)</f>
        <v>1005877.77</v>
      </c>
      <c r="S20" s="77">
        <v>1005877.77</v>
      </c>
      <c r="T20" s="78">
        <v>0</v>
      </c>
      <c r="U20" s="79">
        <v>0</v>
      </c>
      <c r="V20" s="15"/>
    </row>
    <row r="21" spans="1:22" ht="26.25" customHeight="1">
      <c r="A21" s="153"/>
      <c r="B21" s="76" t="s">
        <v>76</v>
      </c>
      <c r="C21" s="139" t="s">
        <v>209</v>
      </c>
      <c r="D21" s="139"/>
      <c r="E21" s="140">
        <v>927783</v>
      </c>
      <c r="F21" s="140"/>
      <c r="G21" s="77">
        <f>SUM(I21+R21)</f>
        <v>925221.98</v>
      </c>
      <c r="H21" s="77">
        <f t="shared" si="0"/>
        <v>99.72396346990622</v>
      </c>
      <c r="I21" s="77">
        <f>SUM(J21+M21+N21+O21+P21+Q21)</f>
        <v>925221.98</v>
      </c>
      <c r="J21" s="77">
        <f>SUM(K21+L21)</f>
        <v>925221.98</v>
      </c>
      <c r="K21" s="77">
        <v>0</v>
      </c>
      <c r="L21" s="77">
        <v>925221.98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f>SUM(S21)</f>
        <v>0</v>
      </c>
      <c r="S21" s="77">
        <v>0</v>
      </c>
      <c r="T21" s="78">
        <v>0</v>
      </c>
      <c r="U21" s="79">
        <v>0</v>
      </c>
      <c r="V21" s="15"/>
    </row>
    <row r="22" spans="1:22" ht="26.25" customHeight="1">
      <c r="A22" s="83"/>
      <c r="B22" s="76" t="s">
        <v>289</v>
      </c>
      <c r="C22" s="139" t="s">
        <v>155</v>
      </c>
      <c r="D22" s="139"/>
      <c r="E22" s="140">
        <v>825</v>
      </c>
      <c r="F22" s="140"/>
      <c r="G22" s="77">
        <f>SUM(I22+R22)</f>
        <v>825</v>
      </c>
      <c r="H22" s="77">
        <f>SUM(G22/E22)*100</f>
        <v>100</v>
      </c>
      <c r="I22" s="77">
        <f>SUM(J22+M22+N22+O22+P22+Q22)</f>
        <v>825</v>
      </c>
      <c r="J22" s="77">
        <f>SUM(K22+L22)</f>
        <v>825</v>
      </c>
      <c r="K22" s="77">
        <v>825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f>SUM(S22)</f>
        <v>0</v>
      </c>
      <c r="S22" s="77">
        <v>0</v>
      </c>
      <c r="T22" s="78">
        <v>0</v>
      </c>
      <c r="U22" s="79">
        <v>0</v>
      </c>
      <c r="V22" s="15"/>
    </row>
    <row r="23" spans="1:22" ht="18.75" customHeight="1">
      <c r="A23" s="141">
        <v>630</v>
      </c>
      <c r="B23" s="76"/>
      <c r="C23" s="143" t="s">
        <v>281</v>
      </c>
      <c r="D23" s="144"/>
      <c r="E23" s="145">
        <f>SUM(E24)</f>
        <v>332</v>
      </c>
      <c r="F23" s="145"/>
      <c r="G23" s="81">
        <f>SUM(G24)</f>
        <v>0</v>
      </c>
      <c r="H23" s="81">
        <f>SUM(G23/E23)*100</f>
        <v>0</v>
      </c>
      <c r="I23" s="81">
        <f>SUM(I24)</f>
        <v>0</v>
      </c>
      <c r="J23" s="81">
        <f>SUM(J24)</f>
        <v>0</v>
      </c>
      <c r="K23" s="81">
        <f>SUM(K24)</f>
        <v>0</v>
      </c>
      <c r="L23" s="81">
        <f>SUM(L24)</f>
        <v>0</v>
      </c>
      <c r="M23" s="81">
        <f>SUM(M24:M25)</f>
        <v>0</v>
      </c>
      <c r="N23" s="81">
        <f>SUM(N24:N25)</f>
        <v>0</v>
      </c>
      <c r="O23" s="81">
        <f>SUM(O24:O25)</f>
        <v>0</v>
      </c>
      <c r="P23" s="81">
        <v>0</v>
      </c>
      <c r="Q23" s="81">
        <v>0</v>
      </c>
      <c r="R23" s="81">
        <f>SUM(R24)</f>
        <v>0</v>
      </c>
      <c r="S23" s="81">
        <f>SUM(S24)</f>
        <v>0</v>
      </c>
      <c r="T23" s="81">
        <f>SUM(T24)</f>
        <v>0</v>
      </c>
      <c r="U23" s="82">
        <f>SUM(U24:U25)</f>
        <v>0</v>
      </c>
      <c r="V23" s="15"/>
    </row>
    <row r="24" spans="1:22" ht="15.75" customHeight="1">
      <c r="A24" s="142"/>
      <c r="B24" s="76" t="s">
        <v>282</v>
      </c>
      <c r="C24" s="179" t="s">
        <v>155</v>
      </c>
      <c r="D24" s="180"/>
      <c r="E24" s="140">
        <v>332</v>
      </c>
      <c r="F24" s="140"/>
      <c r="G24" s="77">
        <f>SUM(I24+R24)</f>
        <v>0</v>
      </c>
      <c r="H24" s="77">
        <f>SUM(G24/E24)*100</f>
        <v>0</v>
      </c>
      <c r="I24" s="77">
        <f>SUM(J24+M24+N24+O24+P24+Q24)</f>
        <v>0</v>
      </c>
      <c r="J24" s="77">
        <f>SUM(K24+L24)</f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f>SUM(S24)</f>
        <v>0</v>
      </c>
      <c r="S24" s="77">
        <v>0</v>
      </c>
      <c r="T24" s="78">
        <v>0</v>
      </c>
      <c r="U24" s="79">
        <v>0</v>
      </c>
      <c r="V24" s="15"/>
    </row>
    <row r="25" spans="1:22" s="16" customFormat="1" ht="32.25" customHeight="1">
      <c r="A25" s="154" t="s">
        <v>93</v>
      </c>
      <c r="B25" s="80"/>
      <c r="C25" s="183" t="s">
        <v>227</v>
      </c>
      <c r="D25" s="183"/>
      <c r="E25" s="145">
        <f>SUM(E26:F26)</f>
        <v>5836275</v>
      </c>
      <c r="F25" s="145"/>
      <c r="G25" s="81">
        <f>SUM(G26:G26)</f>
        <v>204425.96</v>
      </c>
      <c r="H25" s="81">
        <f t="shared" si="0"/>
        <v>3.5026786777525047</v>
      </c>
      <c r="I25" s="81">
        <f>SUM(I26:I26)</f>
        <v>201658.46</v>
      </c>
      <c r="J25" s="81">
        <f>SUM(J26:J26)</f>
        <v>201658.46</v>
      </c>
      <c r="K25" s="81">
        <f>SUM(K26:K26)</f>
        <v>43920</v>
      </c>
      <c r="L25" s="81">
        <f>SUM(L26:L26)</f>
        <v>157738.46</v>
      </c>
      <c r="M25" s="81">
        <f>SUM(M26)</f>
        <v>0</v>
      </c>
      <c r="N25" s="81">
        <f>SUM(N26)</f>
        <v>0</v>
      </c>
      <c r="O25" s="81">
        <f>SUM(O26)</f>
        <v>0</v>
      </c>
      <c r="P25" s="81">
        <v>0</v>
      </c>
      <c r="Q25" s="81">
        <f>SUM(Q26)</f>
        <v>0</v>
      </c>
      <c r="R25" s="81">
        <f>SUM(R26:R26)</f>
        <v>2767.5</v>
      </c>
      <c r="S25" s="81">
        <f>SUM(S26:S26)</f>
        <v>2767.5</v>
      </c>
      <c r="T25" s="81">
        <f>SUM(T26:T26)</f>
        <v>2767.5</v>
      </c>
      <c r="U25" s="82">
        <f>SUM(U26)</f>
        <v>0</v>
      </c>
      <c r="V25" s="17"/>
    </row>
    <row r="26" spans="1:22" ht="44.25" customHeight="1">
      <c r="A26" s="161"/>
      <c r="B26" s="76" t="s">
        <v>92</v>
      </c>
      <c r="C26" s="179" t="s">
        <v>226</v>
      </c>
      <c r="D26" s="180"/>
      <c r="E26" s="181">
        <v>5836275</v>
      </c>
      <c r="F26" s="182"/>
      <c r="G26" s="77">
        <f>SUM(I26+R26)</f>
        <v>204425.96</v>
      </c>
      <c r="H26" s="77">
        <f t="shared" si="0"/>
        <v>3.5026786777525047</v>
      </c>
      <c r="I26" s="77">
        <f>SUM(J26+M26+N26+O26+P26+Q26)</f>
        <v>201658.46</v>
      </c>
      <c r="J26" s="77">
        <f>SUM(K26+L26)</f>
        <v>201658.46</v>
      </c>
      <c r="K26" s="77">
        <v>43920</v>
      </c>
      <c r="L26" s="77">
        <v>157738.46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f>SUM(S26)</f>
        <v>2767.5</v>
      </c>
      <c r="S26" s="77">
        <v>2767.5</v>
      </c>
      <c r="T26" s="78">
        <v>2767.5</v>
      </c>
      <c r="U26" s="79">
        <v>0</v>
      </c>
      <c r="V26" s="15"/>
    </row>
    <row r="27" spans="1:22" s="16" customFormat="1" ht="24.75" customHeight="1">
      <c r="A27" s="154" t="s">
        <v>91</v>
      </c>
      <c r="B27" s="80"/>
      <c r="C27" s="143" t="s">
        <v>225</v>
      </c>
      <c r="D27" s="144"/>
      <c r="E27" s="188">
        <f>SUM(E28:F30)</f>
        <v>1878133</v>
      </c>
      <c r="F27" s="189"/>
      <c r="G27" s="81">
        <f>SUM(G28:G30)</f>
        <v>497866.41</v>
      </c>
      <c r="H27" s="81">
        <f t="shared" si="0"/>
        <v>26.508581128173564</v>
      </c>
      <c r="I27" s="81">
        <f>SUM(I28:I30)</f>
        <v>497866.41</v>
      </c>
      <c r="J27" s="81">
        <f>SUM(J28:J30)</f>
        <v>497866.41</v>
      </c>
      <c r="K27" s="81">
        <f>SUM(K28:K30)</f>
        <v>351627.22</v>
      </c>
      <c r="L27" s="81">
        <f>SUM(L28:L30)</f>
        <v>146239.19</v>
      </c>
      <c r="M27" s="81">
        <f>SUM(M29:M30)</f>
        <v>0</v>
      </c>
      <c r="N27" s="81">
        <f>SUM(N28:N30)</f>
        <v>0</v>
      </c>
      <c r="O27" s="81">
        <f>SUM(O29:O29)</f>
        <v>0</v>
      </c>
      <c r="P27" s="81">
        <v>0</v>
      </c>
      <c r="Q27" s="81">
        <f>SUM(Q29:Q29)</f>
        <v>0</v>
      </c>
      <c r="R27" s="81">
        <f>SUM(R28:R30)</f>
        <v>0</v>
      </c>
      <c r="S27" s="81">
        <f>SUM(S28:S30)</f>
        <v>0</v>
      </c>
      <c r="T27" s="81">
        <f>SUM(T29:T29)</f>
        <v>0</v>
      </c>
      <c r="U27" s="82">
        <f>SUM(U29:U29)</f>
        <v>0</v>
      </c>
      <c r="V27" s="17"/>
    </row>
    <row r="28" spans="1:22" s="16" customFormat="1" ht="40.5" customHeight="1">
      <c r="A28" s="161"/>
      <c r="B28" s="76" t="s">
        <v>224</v>
      </c>
      <c r="C28" s="184" t="s">
        <v>298</v>
      </c>
      <c r="D28" s="185"/>
      <c r="E28" s="186">
        <v>264000</v>
      </c>
      <c r="F28" s="187"/>
      <c r="G28" s="77">
        <f>SUM(I28+R28)</f>
        <v>217070.81</v>
      </c>
      <c r="H28" s="77">
        <f t="shared" si="0"/>
        <v>82.22379166666667</v>
      </c>
      <c r="I28" s="77">
        <f>SUM(J28+M28+N28+O28+P28+Q28)</f>
        <v>217070.81</v>
      </c>
      <c r="J28" s="77">
        <f>SUM(K28+L28)</f>
        <v>217070.81</v>
      </c>
      <c r="K28" s="77">
        <v>114000</v>
      </c>
      <c r="L28" s="77">
        <v>103070.81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f>SUM(S28)</f>
        <v>0</v>
      </c>
      <c r="S28" s="77">
        <v>0</v>
      </c>
      <c r="T28" s="78">
        <v>0</v>
      </c>
      <c r="U28" s="79">
        <v>0</v>
      </c>
      <c r="V28" s="17"/>
    </row>
    <row r="29" spans="1:22" ht="24" customHeight="1">
      <c r="A29" s="161"/>
      <c r="B29" s="76" t="s">
        <v>90</v>
      </c>
      <c r="C29" s="179" t="s">
        <v>223</v>
      </c>
      <c r="D29" s="180"/>
      <c r="E29" s="181">
        <v>280800</v>
      </c>
      <c r="F29" s="182"/>
      <c r="G29" s="77">
        <f>SUM(I29+R29)</f>
        <v>280795.6</v>
      </c>
      <c r="H29" s="77">
        <f t="shared" si="0"/>
        <v>99.99843304843304</v>
      </c>
      <c r="I29" s="77">
        <f>SUM(J29+M29+N29+O29+P29+Q29)</f>
        <v>280795.6</v>
      </c>
      <c r="J29" s="77">
        <f>SUM(K29+L29)</f>
        <v>280795.6</v>
      </c>
      <c r="K29" s="77">
        <v>237627.22</v>
      </c>
      <c r="L29" s="77">
        <v>43168.38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f>SUM(S29)</f>
        <v>0</v>
      </c>
      <c r="S29" s="77">
        <v>0</v>
      </c>
      <c r="T29" s="78">
        <v>0</v>
      </c>
      <c r="U29" s="79">
        <v>0</v>
      </c>
      <c r="V29" s="15"/>
    </row>
    <row r="30" spans="1:22" ht="24" customHeight="1">
      <c r="A30" s="84"/>
      <c r="B30" s="76" t="s">
        <v>285</v>
      </c>
      <c r="C30" s="179" t="s">
        <v>155</v>
      </c>
      <c r="D30" s="180"/>
      <c r="E30" s="181">
        <v>1333333</v>
      </c>
      <c r="F30" s="182"/>
      <c r="G30" s="77">
        <f>SUM(I30+R30)</f>
        <v>0</v>
      </c>
      <c r="H30" s="77">
        <f>SUM(G30/E30)*100</f>
        <v>0</v>
      </c>
      <c r="I30" s="77">
        <f>SUM(J30+M30+N30+O30+P30+Q30)</f>
        <v>0</v>
      </c>
      <c r="J30" s="77">
        <f>SUM(K30+L30)</f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f>SUM(S30)</f>
        <v>0</v>
      </c>
      <c r="S30" s="77">
        <v>0</v>
      </c>
      <c r="T30" s="78">
        <v>0</v>
      </c>
      <c r="U30" s="79">
        <v>0</v>
      </c>
      <c r="V30" s="15"/>
    </row>
    <row r="31" spans="1:22" s="16" customFormat="1" ht="28.5" customHeight="1">
      <c r="A31" s="154" t="s">
        <v>70</v>
      </c>
      <c r="B31" s="80"/>
      <c r="C31" s="183" t="s">
        <v>222</v>
      </c>
      <c r="D31" s="183"/>
      <c r="E31" s="145">
        <f>SUM(E32:F37)</f>
        <v>7009437</v>
      </c>
      <c r="F31" s="145"/>
      <c r="G31" s="81">
        <f>SUM(G32:G37)</f>
        <v>6313242.38</v>
      </c>
      <c r="H31" s="81">
        <f t="shared" si="0"/>
        <v>90.06775265973572</v>
      </c>
      <c r="I31" s="81">
        <f>SUM(I32:I37)</f>
        <v>6313242.38</v>
      </c>
      <c r="J31" s="81">
        <f>SUM(J32:J37)</f>
        <v>6037099.52</v>
      </c>
      <c r="K31" s="81">
        <f>SUM(K32:K37)</f>
        <v>4348603.12</v>
      </c>
      <c r="L31" s="81">
        <f>SUM(L32:L37)</f>
        <v>1688496.4</v>
      </c>
      <c r="M31" s="81">
        <f>SUM(M32+M33+M34+M35+M36+M37)</f>
        <v>0</v>
      </c>
      <c r="N31" s="81">
        <f>SUM(N32:N37)</f>
        <v>276142.86</v>
      </c>
      <c r="O31" s="81">
        <f>SUM(O32:O37)</f>
        <v>0</v>
      </c>
      <c r="P31" s="81">
        <v>0</v>
      </c>
      <c r="Q31" s="81">
        <f>SUM(Q32:Q37)</f>
        <v>0</v>
      </c>
      <c r="R31" s="81">
        <f>SUM(R32:R37)</f>
        <v>0</v>
      </c>
      <c r="S31" s="81">
        <f>SUM(S32:S37)</f>
        <v>0</v>
      </c>
      <c r="T31" s="81">
        <f>SUM(T32:T37)</f>
        <v>0</v>
      </c>
      <c r="U31" s="82">
        <f>SUM(U32:U37)</f>
        <v>0</v>
      </c>
      <c r="V31" s="17"/>
    </row>
    <row r="32" spans="1:22" ht="32.25" customHeight="1">
      <c r="A32" s="152"/>
      <c r="B32" s="76" t="s">
        <v>89</v>
      </c>
      <c r="C32" s="139" t="s">
        <v>221</v>
      </c>
      <c r="D32" s="139"/>
      <c r="E32" s="140">
        <v>3100</v>
      </c>
      <c r="F32" s="140"/>
      <c r="G32" s="77">
        <f aca="true" t="shared" si="3" ref="G32:G37">SUM(I32+R32)</f>
        <v>3100</v>
      </c>
      <c r="H32" s="77">
        <f t="shared" si="0"/>
        <v>100</v>
      </c>
      <c r="I32" s="77">
        <f aca="true" t="shared" si="4" ref="I32:I37">SUM(J32+M32+N32+O32+P32+Q32)</f>
        <v>3100</v>
      </c>
      <c r="J32" s="77">
        <f aca="true" t="shared" si="5" ref="J32:J37">SUM(K32+L32)</f>
        <v>3100</v>
      </c>
      <c r="K32" s="77">
        <v>3100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f aca="true" t="shared" si="6" ref="R32:R37">SUM(S32)</f>
        <v>0</v>
      </c>
      <c r="S32" s="77">
        <v>0</v>
      </c>
      <c r="T32" s="78">
        <v>0</v>
      </c>
      <c r="U32" s="79"/>
      <c r="V32" s="15"/>
    </row>
    <row r="33" spans="1:22" ht="26.25" customHeight="1">
      <c r="A33" s="152"/>
      <c r="B33" s="76" t="s">
        <v>220</v>
      </c>
      <c r="C33" s="139" t="s">
        <v>219</v>
      </c>
      <c r="D33" s="139"/>
      <c r="E33" s="140">
        <v>299590</v>
      </c>
      <c r="F33" s="140"/>
      <c r="G33" s="77">
        <f t="shared" si="3"/>
        <v>279333.45</v>
      </c>
      <c r="H33" s="77">
        <f t="shared" si="0"/>
        <v>93.23857605394039</v>
      </c>
      <c r="I33" s="77">
        <f t="shared" si="4"/>
        <v>279333.45</v>
      </c>
      <c r="J33" s="77">
        <f t="shared" si="5"/>
        <v>9526.45</v>
      </c>
      <c r="K33" s="77">
        <v>0</v>
      </c>
      <c r="L33" s="77">
        <v>9526.45</v>
      </c>
      <c r="M33" s="77">
        <v>0</v>
      </c>
      <c r="N33" s="77">
        <v>269807</v>
      </c>
      <c r="O33" s="77">
        <v>0</v>
      </c>
      <c r="P33" s="77">
        <v>0</v>
      </c>
      <c r="Q33" s="77">
        <v>0</v>
      </c>
      <c r="R33" s="77">
        <f t="shared" si="6"/>
        <v>0</v>
      </c>
      <c r="S33" s="77">
        <v>0</v>
      </c>
      <c r="T33" s="78">
        <v>0</v>
      </c>
      <c r="U33" s="79">
        <v>0</v>
      </c>
      <c r="V33" s="15"/>
    </row>
    <row r="34" spans="1:22" ht="29.25" customHeight="1">
      <c r="A34" s="152"/>
      <c r="B34" s="76" t="s">
        <v>141</v>
      </c>
      <c r="C34" s="139" t="s">
        <v>218</v>
      </c>
      <c r="D34" s="139"/>
      <c r="E34" s="140">
        <v>6536536</v>
      </c>
      <c r="F34" s="140"/>
      <c r="G34" s="77">
        <f t="shared" si="3"/>
        <v>5887934.34</v>
      </c>
      <c r="H34" s="77">
        <f t="shared" si="0"/>
        <v>90.0772877254864</v>
      </c>
      <c r="I34" s="77">
        <f t="shared" si="4"/>
        <v>5887934.34</v>
      </c>
      <c r="J34" s="77">
        <f t="shared" si="5"/>
        <v>5886884.34</v>
      </c>
      <c r="K34" s="77">
        <v>4332517.32</v>
      </c>
      <c r="L34" s="77">
        <v>1554367.02</v>
      </c>
      <c r="M34" s="77">
        <v>0</v>
      </c>
      <c r="N34" s="77">
        <v>1050</v>
      </c>
      <c r="O34" s="77">
        <v>0</v>
      </c>
      <c r="P34" s="77">
        <v>0</v>
      </c>
      <c r="Q34" s="77">
        <v>0</v>
      </c>
      <c r="R34" s="77">
        <f t="shared" si="6"/>
        <v>0</v>
      </c>
      <c r="S34" s="77">
        <v>0</v>
      </c>
      <c r="T34" s="78">
        <v>0</v>
      </c>
      <c r="U34" s="79">
        <v>0</v>
      </c>
      <c r="V34" s="15"/>
    </row>
    <row r="35" spans="1:22" ht="27.75" customHeight="1">
      <c r="A35" s="152"/>
      <c r="B35" s="76" t="s">
        <v>69</v>
      </c>
      <c r="C35" s="139" t="s">
        <v>217</v>
      </c>
      <c r="D35" s="139"/>
      <c r="E35" s="140">
        <v>27711</v>
      </c>
      <c r="F35" s="140"/>
      <c r="G35" s="77">
        <f t="shared" si="3"/>
        <v>27709.65</v>
      </c>
      <c r="H35" s="77">
        <f t="shared" si="0"/>
        <v>99.99512828840534</v>
      </c>
      <c r="I35" s="77">
        <f t="shared" si="4"/>
        <v>27709.65</v>
      </c>
      <c r="J35" s="77">
        <f t="shared" si="5"/>
        <v>22423.79</v>
      </c>
      <c r="K35" s="77">
        <v>12985.8</v>
      </c>
      <c r="L35" s="77">
        <v>9437.99</v>
      </c>
      <c r="M35" s="77">
        <v>0</v>
      </c>
      <c r="N35" s="77">
        <v>5285.86</v>
      </c>
      <c r="O35" s="77">
        <v>0</v>
      </c>
      <c r="P35" s="77">
        <v>0</v>
      </c>
      <c r="Q35" s="77">
        <v>0</v>
      </c>
      <c r="R35" s="77">
        <f t="shared" si="6"/>
        <v>0</v>
      </c>
      <c r="S35" s="77">
        <v>0</v>
      </c>
      <c r="T35" s="78">
        <v>0</v>
      </c>
      <c r="U35" s="79">
        <v>0</v>
      </c>
      <c r="V35" s="15"/>
    </row>
    <row r="36" spans="1:22" ht="37.5" customHeight="1">
      <c r="A36" s="152"/>
      <c r="B36" s="76" t="s">
        <v>216</v>
      </c>
      <c r="C36" s="139" t="s">
        <v>215</v>
      </c>
      <c r="D36" s="139"/>
      <c r="E36" s="140">
        <v>44000</v>
      </c>
      <c r="F36" s="140"/>
      <c r="G36" s="77">
        <f t="shared" si="3"/>
        <v>32484.38</v>
      </c>
      <c r="H36" s="77">
        <f t="shared" si="0"/>
        <v>73.82813636363636</v>
      </c>
      <c r="I36" s="77">
        <f t="shared" si="4"/>
        <v>32484.38</v>
      </c>
      <c r="J36" s="77">
        <f t="shared" si="5"/>
        <v>32484.38</v>
      </c>
      <c r="K36" s="77">
        <v>0</v>
      </c>
      <c r="L36" s="77">
        <v>32484.38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f t="shared" si="6"/>
        <v>0</v>
      </c>
      <c r="S36" s="77">
        <v>0</v>
      </c>
      <c r="T36" s="78">
        <v>0</v>
      </c>
      <c r="U36" s="79">
        <v>0</v>
      </c>
      <c r="V36" s="15"/>
    </row>
    <row r="37" spans="1:22" ht="21" customHeight="1">
      <c r="A37" s="153"/>
      <c r="B37" s="76" t="s">
        <v>214</v>
      </c>
      <c r="C37" s="139" t="s">
        <v>155</v>
      </c>
      <c r="D37" s="139"/>
      <c r="E37" s="140">
        <v>98500</v>
      </c>
      <c r="F37" s="140"/>
      <c r="G37" s="77">
        <f t="shared" si="3"/>
        <v>82680.56</v>
      </c>
      <c r="H37" s="77">
        <f t="shared" si="0"/>
        <v>83.93965482233502</v>
      </c>
      <c r="I37" s="77">
        <f t="shared" si="4"/>
        <v>82680.56</v>
      </c>
      <c r="J37" s="77">
        <f t="shared" si="5"/>
        <v>82680.56</v>
      </c>
      <c r="K37" s="77">
        <v>0</v>
      </c>
      <c r="L37" s="77">
        <v>82680.56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f t="shared" si="6"/>
        <v>0</v>
      </c>
      <c r="S37" s="77">
        <v>0</v>
      </c>
      <c r="T37" s="78">
        <v>0</v>
      </c>
      <c r="U37" s="79">
        <v>0</v>
      </c>
      <c r="V37" s="15"/>
    </row>
    <row r="38" spans="1:22" s="16" customFormat="1" ht="45" customHeight="1">
      <c r="A38" s="154" t="s">
        <v>86</v>
      </c>
      <c r="B38" s="80"/>
      <c r="C38" s="183" t="s">
        <v>213</v>
      </c>
      <c r="D38" s="183"/>
      <c r="E38" s="145">
        <f>SUM(E39:F43)</f>
        <v>4054988</v>
      </c>
      <c r="F38" s="145"/>
      <c r="G38" s="81">
        <f>SUM(G39:G43)</f>
        <v>3871663.99</v>
      </c>
      <c r="H38" s="81">
        <f t="shared" si="0"/>
        <v>95.47904925982519</v>
      </c>
      <c r="I38" s="81">
        <f aca="true" t="shared" si="7" ref="I38:O38">SUM(I39:I43)</f>
        <v>3737593.99</v>
      </c>
      <c r="J38" s="81">
        <f t="shared" si="7"/>
        <v>3566453.31</v>
      </c>
      <c r="K38" s="81">
        <f t="shared" si="7"/>
        <v>3208610.79</v>
      </c>
      <c r="L38" s="81">
        <f t="shared" si="7"/>
        <v>357842.51999999996</v>
      </c>
      <c r="M38" s="81">
        <f t="shared" si="7"/>
        <v>0</v>
      </c>
      <c r="N38" s="81">
        <f t="shared" si="7"/>
        <v>171140.68</v>
      </c>
      <c r="O38" s="81">
        <f t="shared" si="7"/>
        <v>0</v>
      </c>
      <c r="P38" s="81">
        <v>0</v>
      </c>
      <c r="Q38" s="81">
        <f>SUM(Q39:Q43)</f>
        <v>0</v>
      </c>
      <c r="R38" s="81">
        <f>SUM(R39:R43)</f>
        <v>134070</v>
      </c>
      <c r="S38" s="81">
        <f>SUM(S39:S43)</f>
        <v>134070</v>
      </c>
      <c r="T38" s="81">
        <f>SUM(T39:T43)</f>
        <v>0</v>
      </c>
      <c r="U38" s="82">
        <f>SUM(U39:U43)</f>
        <v>0</v>
      </c>
      <c r="V38" s="17"/>
    </row>
    <row r="39" spans="1:22" s="16" customFormat="1" ht="27" customHeight="1">
      <c r="A39" s="161"/>
      <c r="B39" s="76" t="s">
        <v>328</v>
      </c>
      <c r="C39" s="139" t="s">
        <v>329</v>
      </c>
      <c r="D39" s="139"/>
      <c r="E39" s="140">
        <v>16000</v>
      </c>
      <c r="F39" s="140"/>
      <c r="G39" s="77">
        <f>SUM(I39+R39)</f>
        <v>15990</v>
      </c>
      <c r="H39" s="77">
        <f>SUM(G39/E39)*100</f>
        <v>99.9375</v>
      </c>
      <c r="I39" s="77">
        <f>SUM(J39+M39+N39+O39+P39+Q39)</f>
        <v>0</v>
      </c>
      <c r="J39" s="77">
        <f>SUM(K39+L39)</f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f>SUM(S39)</f>
        <v>15990</v>
      </c>
      <c r="S39" s="77">
        <v>15990</v>
      </c>
      <c r="T39" s="78">
        <v>0</v>
      </c>
      <c r="U39" s="79">
        <v>0</v>
      </c>
      <c r="V39" s="17"/>
    </row>
    <row r="40" spans="1:22" ht="41.25" customHeight="1">
      <c r="A40" s="152"/>
      <c r="B40" s="76" t="s">
        <v>88</v>
      </c>
      <c r="C40" s="139" t="s">
        <v>212</v>
      </c>
      <c r="D40" s="139"/>
      <c r="E40" s="140">
        <v>3839218</v>
      </c>
      <c r="F40" s="140"/>
      <c r="G40" s="77">
        <f>SUM(I40+R40)</f>
        <v>3839209.85</v>
      </c>
      <c r="H40" s="77">
        <f t="shared" si="0"/>
        <v>99.99978771718617</v>
      </c>
      <c r="I40" s="77">
        <f>SUM(J40+M40+N40+O40+P40+Q40)</f>
        <v>3721129.85</v>
      </c>
      <c r="J40" s="77">
        <f>SUM(K40+L40)</f>
        <v>3549989.17</v>
      </c>
      <c r="K40" s="77">
        <v>3208610.79</v>
      </c>
      <c r="L40" s="77">
        <v>341378.38</v>
      </c>
      <c r="M40" s="77">
        <v>0</v>
      </c>
      <c r="N40" s="77">
        <v>171140.68</v>
      </c>
      <c r="O40" s="77">
        <v>0</v>
      </c>
      <c r="P40" s="77">
        <v>0</v>
      </c>
      <c r="Q40" s="77">
        <v>0</v>
      </c>
      <c r="R40" s="77">
        <f>SUM(S40)</f>
        <v>118080</v>
      </c>
      <c r="S40" s="77">
        <v>118080</v>
      </c>
      <c r="T40" s="78">
        <v>0</v>
      </c>
      <c r="U40" s="79">
        <v>0</v>
      </c>
      <c r="V40" s="15"/>
    </row>
    <row r="41" spans="1:22" ht="25.5" customHeight="1">
      <c r="A41" s="152"/>
      <c r="B41" s="76" t="s">
        <v>211</v>
      </c>
      <c r="C41" s="139" t="s">
        <v>210</v>
      </c>
      <c r="D41" s="139"/>
      <c r="E41" s="140">
        <v>176000</v>
      </c>
      <c r="F41" s="140"/>
      <c r="G41" s="77">
        <f>SUM(I41+R41)</f>
        <v>3843.17</v>
      </c>
      <c r="H41" s="77">
        <f t="shared" si="0"/>
        <v>2.1836193181818184</v>
      </c>
      <c r="I41" s="77">
        <f>SUM(J41+M41+N41+O41+P41+Q41)</f>
        <v>3843.17</v>
      </c>
      <c r="J41" s="77">
        <f>SUM(K41+L41)</f>
        <v>3843.17</v>
      </c>
      <c r="K41" s="77">
        <v>0</v>
      </c>
      <c r="L41" s="77">
        <v>3843.17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f>SUM(S41)</f>
        <v>0</v>
      </c>
      <c r="S41" s="77">
        <v>0</v>
      </c>
      <c r="T41" s="78">
        <v>0</v>
      </c>
      <c r="U41" s="79">
        <v>0</v>
      </c>
      <c r="V41" s="15"/>
    </row>
    <row r="42" spans="1:22" ht="25.5" customHeight="1">
      <c r="A42" s="152"/>
      <c r="B42" s="76" t="s">
        <v>297</v>
      </c>
      <c r="C42" s="139" t="s">
        <v>209</v>
      </c>
      <c r="D42" s="139"/>
      <c r="E42" s="140">
        <v>6770</v>
      </c>
      <c r="F42" s="140"/>
      <c r="G42" s="77">
        <f>SUM(I42+R42)</f>
        <v>6770</v>
      </c>
      <c r="H42" s="77">
        <f>SUM(G42/E42)*100</f>
        <v>100</v>
      </c>
      <c r="I42" s="77">
        <f>SUM(J42+M42+N42+O42+P42+Q42)</f>
        <v>6770</v>
      </c>
      <c r="J42" s="77">
        <f>SUM(K42+L42)</f>
        <v>6770</v>
      </c>
      <c r="K42" s="77">
        <v>0</v>
      </c>
      <c r="L42" s="77">
        <v>6770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f>SUM(S42)</f>
        <v>0</v>
      </c>
      <c r="S42" s="77">
        <v>0</v>
      </c>
      <c r="T42" s="78">
        <v>0</v>
      </c>
      <c r="U42" s="79">
        <v>0</v>
      </c>
      <c r="V42" s="15"/>
    </row>
    <row r="43" spans="1:22" ht="18" customHeight="1">
      <c r="A43" s="153"/>
      <c r="B43" s="76" t="s">
        <v>208</v>
      </c>
      <c r="C43" s="139" t="s">
        <v>155</v>
      </c>
      <c r="D43" s="139"/>
      <c r="E43" s="140">
        <v>17000</v>
      </c>
      <c r="F43" s="140"/>
      <c r="G43" s="77">
        <f>SUM(I43+R43)</f>
        <v>5850.97</v>
      </c>
      <c r="H43" s="77">
        <f t="shared" si="0"/>
        <v>34.4174705882353</v>
      </c>
      <c r="I43" s="77">
        <f>SUM(J43+M43+N43+O43+P43+Q43)</f>
        <v>5850.97</v>
      </c>
      <c r="J43" s="77">
        <f>SUM(K43+L43)</f>
        <v>5850.97</v>
      </c>
      <c r="K43" s="77">
        <v>0</v>
      </c>
      <c r="L43" s="77">
        <v>5850.97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f>SUM(S43)</f>
        <v>0</v>
      </c>
      <c r="S43" s="77">
        <v>0</v>
      </c>
      <c r="T43" s="78">
        <v>0</v>
      </c>
      <c r="U43" s="79">
        <v>0</v>
      </c>
      <c r="V43" s="15"/>
    </row>
    <row r="44" spans="1:22" ht="25.5" customHeight="1">
      <c r="A44" s="196">
        <v>755</v>
      </c>
      <c r="B44" s="80"/>
      <c r="C44" s="183" t="s">
        <v>299</v>
      </c>
      <c r="D44" s="183"/>
      <c r="E44" s="145">
        <f>SUM(E45)</f>
        <v>125235</v>
      </c>
      <c r="F44" s="145"/>
      <c r="G44" s="81">
        <f>SUM(G45)</f>
        <v>125228.38</v>
      </c>
      <c r="H44" s="81">
        <f t="shared" si="0"/>
        <v>99.99471393779694</v>
      </c>
      <c r="I44" s="81">
        <f>SUM(I45)</f>
        <v>125228.38</v>
      </c>
      <c r="J44" s="81">
        <f aca="true" t="shared" si="8" ref="J44:O46">SUM(J45)</f>
        <v>64502.5</v>
      </c>
      <c r="K44" s="81">
        <f t="shared" si="8"/>
        <v>0</v>
      </c>
      <c r="L44" s="81">
        <f t="shared" si="8"/>
        <v>64502.5</v>
      </c>
      <c r="M44" s="81">
        <f t="shared" si="8"/>
        <v>60725.88</v>
      </c>
      <c r="N44" s="81">
        <f t="shared" si="8"/>
        <v>0</v>
      </c>
      <c r="O44" s="81">
        <f t="shared" si="8"/>
        <v>0</v>
      </c>
      <c r="P44" s="81">
        <v>0</v>
      </c>
      <c r="Q44" s="81">
        <f>SUM(Q45)</f>
        <v>0</v>
      </c>
      <c r="R44" s="81"/>
      <c r="S44" s="81">
        <f>SUM(S45)</f>
        <v>0</v>
      </c>
      <c r="T44" s="81">
        <f>SUM(T45)</f>
        <v>0</v>
      </c>
      <c r="U44" s="82">
        <f>SUM(U45)</f>
        <v>0</v>
      </c>
      <c r="V44" s="15"/>
    </row>
    <row r="45" spans="1:22" ht="28.5" customHeight="1">
      <c r="A45" s="153"/>
      <c r="B45" s="76" t="s">
        <v>292</v>
      </c>
      <c r="C45" s="139" t="s">
        <v>300</v>
      </c>
      <c r="D45" s="139"/>
      <c r="E45" s="140">
        <v>125235</v>
      </c>
      <c r="F45" s="140"/>
      <c r="G45" s="77">
        <f>SUM(I45+R45)</f>
        <v>125228.38</v>
      </c>
      <c r="H45" s="77">
        <f>SUM(G45/E45)*100</f>
        <v>99.99471393779694</v>
      </c>
      <c r="I45" s="77">
        <f>SUM(J45+M45+N45+O45+P45+Q45)</f>
        <v>125228.38</v>
      </c>
      <c r="J45" s="77">
        <f>SUM(K45+L45)</f>
        <v>64502.5</v>
      </c>
      <c r="K45" s="77">
        <v>0</v>
      </c>
      <c r="L45" s="77">
        <v>64502.5</v>
      </c>
      <c r="M45" s="77">
        <v>60725.88</v>
      </c>
      <c r="N45" s="77">
        <v>0</v>
      </c>
      <c r="O45" s="77">
        <v>0</v>
      </c>
      <c r="P45" s="77">
        <v>0</v>
      </c>
      <c r="Q45" s="77">
        <v>0</v>
      </c>
      <c r="R45" s="77">
        <f>SUM(S45)</f>
        <v>0</v>
      </c>
      <c r="S45" s="77">
        <v>0</v>
      </c>
      <c r="T45" s="78">
        <v>0</v>
      </c>
      <c r="U45" s="79">
        <v>0</v>
      </c>
      <c r="V45" s="15"/>
    </row>
    <row r="46" spans="1:22" s="16" customFormat="1" ht="24.75" customHeight="1">
      <c r="A46" s="154" t="s">
        <v>207</v>
      </c>
      <c r="B46" s="80"/>
      <c r="C46" s="183" t="s">
        <v>206</v>
      </c>
      <c r="D46" s="183"/>
      <c r="E46" s="145">
        <f>SUM(E47+E48)</f>
        <v>307423</v>
      </c>
      <c r="F46" s="145"/>
      <c r="G46" s="81">
        <f>SUM(G47+G48)</f>
        <v>17481.49</v>
      </c>
      <c r="H46" s="81">
        <f t="shared" si="0"/>
        <v>5.686461325274948</v>
      </c>
      <c r="I46" s="81">
        <f>SUM(I47+I48)</f>
        <v>17481.49</v>
      </c>
      <c r="J46" s="81">
        <f t="shared" si="8"/>
        <v>0</v>
      </c>
      <c r="K46" s="81">
        <f t="shared" si="8"/>
        <v>0</v>
      </c>
      <c r="L46" s="81">
        <f t="shared" si="8"/>
        <v>0</v>
      </c>
      <c r="M46" s="81">
        <f t="shared" si="8"/>
        <v>0</v>
      </c>
      <c r="N46" s="81">
        <f t="shared" si="8"/>
        <v>0</v>
      </c>
      <c r="O46" s="81">
        <f t="shared" si="8"/>
        <v>0</v>
      </c>
      <c r="P46" s="81">
        <v>0</v>
      </c>
      <c r="Q46" s="81">
        <f>SUM(Q47+Q48)</f>
        <v>17481.49</v>
      </c>
      <c r="R46" s="81">
        <f>SUM(R47)</f>
        <v>0</v>
      </c>
      <c r="S46" s="81">
        <f>SUM(S47)</f>
        <v>0</v>
      </c>
      <c r="T46" s="81">
        <f>SUM(T47)</f>
        <v>0</v>
      </c>
      <c r="U46" s="82">
        <f>SUM(U47)</f>
        <v>0</v>
      </c>
      <c r="V46" s="17"/>
    </row>
    <row r="47" spans="1:22" ht="51.75" customHeight="1">
      <c r="A47" s="161"/>
      <c r="B47" s="76" t="s">
        <v>205</v>
      </c>
      <c r="C47" s="139" t="s">
        <v>204</v>
      </c>
      <c r="D47" s="139"/>
      <c r="E47" s="140">
        <v>25325</v>
      </c>
      <c r="F47" s="140"/>
      <c r="G47" s="77">
        <f>SUM(I47+R47)</f>
        <v>17481.49</v>
      </c>
      <c r="H47" s="77">
        <f aca="true" t="shared" si="9" ref="H47:H80">SUM(G47/E47)*100</f>
        <v>69.0285883514314</v>
      </c>
      <c r="I47" s="77">
        <f>SUM(J47+M47+N47+O47+P47+Q47)</f>
        <v>17481.49</v>
      </c>
      <c r="J47" s="77">
        <f>SUM(K47+L47)</f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17481.49</v>
      </c>
      <c r="R47" s="77">
        <f>SUM(S47)</f>
        <v>0</v>
      </c>
      <c r="S47" s="77">
        <v>0</v>
      </c>
      <c r="T47" s="78">
        <v>0</v>
      </c>
      <c r="U47" s="79">
        <v>0</v>
      </c>
      <c r="V47" s="15"/>
    </row>
    <row r="48" spans="1:22" ht="69.75" customHeight="1">
      <c r="A48" s="161"/>
      <c r="B48" s="76" t="s">
        <v>203</v>
      </c>
      <c r="C48" s="179" t="s">
        <v>202</v>
      </c>
      <c r="D48" s="180"/>
      <c r="E48" s="140">
        <v>282098</v>
      </c>
      <c r="F48" s="140"/>
      <c r="G48" s="77">
        <f>SUM(I48+R48)</f>
        <v>0</v>
      </c>
      <c r="H48" s="77">
        <f t="shared" si="9"/>
        <v>0</v>
      </c>
      <c r="I48" s="77">
        <f>SUM(J48+M48+N48+O48+P48+Q48)</f>
        <v>0</v>
      </c>
      <c r="J48" s="77">
        <f>SUM(K48+L48)</f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f>SUM(S48)</f>
        <v>0</v>
      </c>
      <c r="S48" s="77">
        <v>0</v>
      </c>
      <c r="T48" s="78">
        <v>0</v>
      </c>
      <c r="U48" s="79">
        <v>0</v>
      </c>
      <c r="V48" s="15"/>
    </row>
    <row r="49" spans="1:22" ht="18.75" customHeight="1">
      <c r="A49" s="85">
        <v>758</v>
      </c>
      <c r="B49" s="76"/>
      <c r="C49" s="143" t="s">
        <v>201</v>
      </c>
      <c r="D49" s="144"/>
      <c r="E49" s="145">
        <f>SUM(E50)</f>
        <v>690086</v>
      </c>
      <c r="F49" s="145"/>
      <c r="G49" s="81">
        <f>SUM(G50)</f>
        <v>0</v>
      </c>
      <c r="H49" s="81">
        <f t="shared" si="9"/>
        <v>0</v>
      </c>
      <c r="I49" s="81">
        <f>SUM(I50)</f>
        <v>0</v>
      </c>
      <c r="J49" s="81">
        <f>SUM(J50)</f>
        <v>0</v>
      </c>
      <c r="K49" s="81">
        <f>SUM(K50)</f>
        <v>0</v>
      </c>
      <c r="L49" s="81">
        <f>SUM(L50)</f>
        <v>0</v>
      </c>
      <c r="M49" s="81">
        <f>SUM(M50)</f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f>SUM(S50)</f>
        <v>0</v>
      </c>
      <c r="T49" s="81">
        <f>SUM(T50)</f>
        <v>0</v>
      </c>
      <c r="U49" s="82">
        <f>SUM(U50:U58)</f>
        <v>0</v>
      </c>
      <c r="V49" s="15"/>
    </row>
    <row r="50" spans="1:22" ht="21" customHeight="1">
      <c r="A50" s="85"/>
      <c r="B50" s="76" t="s">
        <v>200</v>
      </c>
      <c r="C50" s="179" t="s">
        <v>199</v>
      </c>
      <c r="D50" s="180"/>
      <c r="E50" s="186">
        <v>690086</v>
      </c>
      <c r="F50" s="187"/>
      <c r="G50" s="77">
        <f>SUM(I50+R50)</f>
        <v>0</v>
      </c>
      <c r="H50" s="77">
        <f t="shared" si="9"/>
        <v>0</v>
      </c>
      <c r="I50" s="77">
        <f>SUM(J50+M50+N50+O50+P50+Q50)</f>
        <v>0</v>
      </c>
      <c r="J50" s="77">
        <f>SUM(K50+L50)</f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f>SUM(S50)</f>
        <v>0</v>
      </c>
      <c r="S50" s="77">
        <v>0</v>
      </c>
      <c r="T50" s="78">
        <v>0</v>
      </c>
      <c r="U50" s="79">
        <v>0</v>
      </c>
      <c r="V50" s="15"/>
    </row>
    <row r="51" spans="1:22" s="16" customFormat="1" ht="26.25" customHeight="1">
      <c r="A51" s="154" t="s">
        <v>75</v>
      </c>
      <c r="B51" s="80"/>
      <c r="C51" s="183" t="s">
        <v>198</v>
      </c>
      <c r="D51" s="183"/>
      <c r="E51" s="145">
        <f>SUM(E52:F62)</f>
        <v>19162245</v>
      </c>
      <c r="F51" s="145"/>
      <c r="G51" s="81">
        <f>SUM(G52:G62)</f>
        <v>17450928.090000004</v>
      </c>
      <c r="H51" s="81">
        <f t="shared" si="9"/>
        <v>91.0693297679891</v>
      </c>
      <c r="I51" s="81">
        <f aca="true" t="shared" si="10" ref="I51:O51">SUM(I52:I62)</f>
        <v>16941417.6</v>
      </c>
      <c r="J51" s="81">
        <f t="shared" si="10"/>
        <v>15597992.45</v>
      </c>
      <c r="K51" s="81">
        <f t="shared" si="10"/>
        <v>13481844.47</v>
      </c>
      <c r="L51" s="81">
        <f t="shared" si="10"/>
        <v>2116147.98</v>
      </c>
      <c r="M51" s="81">
        <f t="shared" si="10"/>
        <v>845235.16</v>
      </c>
      <c r="N51" s="81">
        <f t="shared" si="10"/>
        <v>305444.07</v>
      </c>
      <c r="O51" s="81">
        <f t="shared" si="10"/>
        <v>192745.92</v>
      </c>
      <c r="P51" s="81">
        <v>0</v>
      </c>
      <c r="Q51" s="81">
        <f>SUM(Q52:Q62)</f>
        <v>0</v>
      </c>
      <c r="R51" s="81">
        <f>SUM(R52:R62)</f>
        <v>509510.49</v>
      </c>
      <c r="S51" s="81">
        <f>SUM(S52:S62)</f>
        <v>509510.49</v>
      </c>
      <c r="T51" s="81">
        <f>SUM(T52:T62)</f>
        <v>454459.4</v>
      </c>
      <c r="U51" s="82">
        <f>SUM(U52:U62)</f>
        <v>0</v>
      </c>
      <c r="V51" s="17"/>
    </row>
    <row r="52" spans="1:22" ht="27" customHeight="1">
      <c r="A52" s="152"/>
      <c r="B52" s="76" t="s">
        <v>197</v>
      </c>
      <c r="C52" s="139" t="s">
        <v>196</v>
      </c>
      <c r="D52" s="139"/>
      <c r="E52" s="140">
        <v>1101804</v>
      </c>
      <c r="F52" s="140"/>
      <c r="G52" s="77">
        <f aca="true" t="shared" si="11" ref="G52:G62">SUM(I52+R52)</f>
        <v>1091599.33</v>
      </c>
      <c r="H52" s="77">
        <f t="shared" si="9"/>
        <v>99.07382165975073</v>
      </c>
      <c r="I52" s="77">
        <f aca="true" t="shared" si="12" ref="I52:I62">SUM(J52+M52+N52+O52+P52+Q52)</f>
        <v>1091599.33</v>
      </c>
      <c r="J52" s="77">
        <f aca="true" t="shared" si="13" ref="J52:J62">SUM(K52+L52)</f>
        <v>1035234.34</v>
      </c>
      <c r="K52" s="77">
        <v>935797.11</v>
      </c>
      <c r="L52" s="77">
        <v>99437.23</v>
      </c>
      <c r="M52" s="77">
        <v>0</v>
      </c>
      <c r="N52" s="77">
        <v>56364.99</v>
      </c>
      <c r="O52" s="77">
        <v>0</v>
      </c>
      <c r="P52" s="77">
        <v>0</v>
      </c>
      <c r="Q52" s="77">
        <v>0</v>
      </c>
      <c r="R52" s="77">
        <f aca="true" t="shared" si="14" ref="R52:R62">SUM(S52)</f>
        <v>0</v>
      </c>
      <c r="S52" s="77">
        <v>0</v>
      </c>
      <c r="T52" s="78">
        <v>0</v>
      </c>
      <c r="U52" s="79">
        <v>0</v>
      </c>
      <c r="V52" s="15"/>
    </row>
    <row r="53" spans="1:22" ht="24.75" customHeight="1">
      <c r="A53" s="152"/>
      <c r="B53" s="76" t="s">
        <v>283</v>
      </c>
      <c r="C53" s="139" t="s">
        <v>284</v>
      </c>
      <c r="D53" s="139"/>
      <c r="E53" s="140">
        <v>287070</v>
      </c>
      <c r="F53" s="140"/>
      <c r="G53" s="77">
        <f>SUM(I53+R53)</f>
        <v>282547.32</v>
      </c>
      <c r="H53" s="77">
        <f>SUM(G53/E53)*100</f>
        <v>98.42453756923398</v>
      </c>
      <c r="I53" s="77">
        <f>SUM(J53+M53+N53+O53+P53+Q53)</f>
        <v>282547.32</v>
      </c>
      <c r="J53" s="77">
        <f>SUM(K53+L53)</f>
        <v>266399.7</v>
      </c>
      <c r="K53" s="77">
        <v>246617.75</v>
      </c>
      <c r="L53" s="77">
        <v>19781.95</v>
      </c>
      <c r="M53" s="77">
        <v>0</v>
      </c>
      <c r="N53" s="77">
        <v>16147.62</v>
      </c>
      <c r="O53" s="77">
        <v>0</v>
      </c>
      <c r="P53" s="77">
        <v>0</v>
      </c>
      <c r="Q53" s="77">
        <v>0</v>
      </c>
      <c r="R53" s="77">
        <f>SUM(S53)</f>
        <v>0</v>
      </c>
      <c r="S53" s="77">
        <v>0</v>
      </c>
      <c r="T53" s="78">
        <v>0</v>
      </c>
      <c r="U53" s="79">
        <v>0</v>
      </c>
      <c r="V53" s="15"/>
    </row>
    <row r="54" spans="1:22" ht="24" customHeight="1">
      <c r="A54" s="152"/>
      <c r="B54" s="76" t="s">
        <v>195</v>
      </c>
      <c r="C54" s="139" t="s">
        <v>194</v>
      </c>
      <c r="D54" s="139"/>
      <c r="E54" s="140">
        <v>1222663</v>
      </c>
      <c r="F54" s="140"/>
      <c r="G54" s="77">
        <f t="shared" si="11"/>
        <v>1200913.79</v>
      </c>
      <c r="H54" s="77">
        <f t="shared" si="9"/>
        <v>98.22116069595629</v>
      </c>
      <c r="I54" s="77">
        <f t="shared" si="12"/>
        <v>1200913.79</v>
      </c>
      <c r="J54" s="77">
        <f t="shared" si="13"/>
        <v>1138142.21</v>
      </c>
      <c r="K54" s="77">
        <v>1035138.9</v>
      </c>
      <c r="L54" s="77">
        <v>103003.31</v>
      </c>
      <c r="M54" s="77">
        <v>0</v>
      </c>
      <c r="N54" s="77">
        <v>62771.58</v>
      </c>
      <c r="O54" s="77">
        <v>0</v>
      </c>
      <c r="P54" s="77">
        <v>0</v>
      </c>
      <c r="Q54" s="77">
        <v>0</v>
      </c>
      <c r="R54" s="77">
        <f t="shared" si="14"/>
        <v>0</v>
      </c>
      <c r="S54" s="77">
        <v>0</v>
      </c>
      <c r="T54" s="78">
        <v>0</v>
      </c>
      <c r="U54" s="79">
        <v>0</v>
      </c>
      <c r="V54" s="15"/>
    </row>
    <row r="55" spans="1:22" ht="26.25" customHeight="1">
      <c r="A55" s="152"/>
      <c r="B55" s="76" t="s">
        <v>130</v>
      </c>
      <c r="C55" s="139" t="s">
        <v>193</v>
      </c>
      <c r="D55" s="139"/>
      <c r="E55" s="140">
        <v>4374238</v>
      </c>
      <c r="F55" s="140"/>
      <c r="G55" s="77">
        <f t="shared" si="11"/>
        <v>4365010.839999999</v>
      </c>
      <c r="H55" s="77">
        <f t="shared" si="9"/>
        <v>99.78905674542627</v>
      </c>
      <c r="I55" s="77">
        <f t="shared" si="12"/>
        <v>4365010.839999999</v>
      </c>
      <c r="J55" s="77">
        <f t="shared" si="13"/>
        <v>4242820.52</v>
      </c>
      <c r="K55" s="77">
        <v>3844541.32</v>
      </c>
      <c r="L55" s="77">
        <v>398279.2</v>
      </c>
      <c r="M55" s="77">
        <v>91237.6</v>
      </c>
      <c r="N55" s="77">
        <v>30952.72</v>
      </c>
      <c r="O55" s="77">
        <v>0</v>
      </c>
      <c r="P55" s="77">
        <v>0</v>
      </c>
      <c r="Q55" s="77">
        <v>0</v>
      </c>
      <c r="R55" s="77">
        <f t="shared" si="14"/>
        <v>0</v>
      </c>
      <c r="S55" s="77">
        <v>0</v>
      </c>
      <c r="T55" s="78">
        <v>0</v>
      </c>
      <c r="U55" s="79">
        <v>0</v>
      </c>
      <c r="V55" s="15"/>
    </row>
    <row r="56" spans="1:22" ht="21" customHeight="1">
      <c r="A56" s="152"/>
      <c r="B56" s="76" t="s">
        <v>129</v>
      </c>
      <c r="C56" s="139" t="s">
        <v>192</v>
      </c>
      <c r="D56" s="139"/>
      <c r="E56" s="140">
        <v>7785325</v>
      </c>
      <c r="F56" s="140"/>
      <c r="G56" s="77">
        <f t="shared" si="11"/>
        <v>7674403.3100000005</v>
      </c>
      <c r="H56" s="77">
        <f t="shared" si="9"/>
        <v>98.57524650544455</v>
      </c>
      <c r="I56" s="77">
        <f t="shared" si="12"/>
        <v>7674403.3100000005</v>
      </c>
      <c r="J56" s="77">
        <f t="shared" si="13"/>
        <v>6654299.75</v>
      </c>
      <c r="K56" s="77">
        <v>5697165.56</v>
      </c>
      <c r="L56" s="77">
        <v>957134.19</v>
      </c>
      <c r="M56" s="77">
        <v>753997.56</v>
      </c>
      <c r="N56" s="77">
        <v>73360.08</v>
      </c>
      <c r="O56" s="77">
        <v>192745.92</v>
      </c>
      <c r="P56" s="77">
        <v>0</v>
      </c>
      <c r="Q56" s="77">
        <v>0</v>
      </c>
      <c r="R56" s="77">
        <f t="shared" si="14"/>
        <v>0</v>
      </c>
      <c r="S56" s="77">
        <v>0</v>
      </c>
      <c r="T56" s="78">
        <v>0</v>
      </c>
      <c r="U56" s="79">
        <v>0</v>
      </c>
      <c r="V56" s="15"/>
    </row>
    <row r="57" spans="1:22" ht="29.25" customHeight="1">
      <c r="A57" s="152"/>
      <c r="B57" s="76" t="s">
        <v>191</v>
      </c>
      <c r="C57" s="139" t="s">
        <v>190</v>
      </c>
      <c r="D57" s="139"/>
      <c r="E57" s="140">
        <v>1282978</v>
      </c>
      <c r="F57" s="140"/>
      <c r="G57" s="77">
        <f t="shared" si="11"/>
        <v>1269710.32</v>
      </c>
      <c r="H57" s="77">
        <f t="shared" si="9"/>
        <v>98.96586847163397</v>
      </c>
      <c r="I57" s="77">
        <f t="shared" si="12"/>
        <v>1269710.32</v>
      </c>
      <c r="J57" s="77">
        <f t="shared" si="13"/>
        <v>1203952.33</v>
      </c>
      <c r="K57" s="77">
        <v>1115581.82</v>
      </c>
      <c r="L57" s="77">
        <v>88370.51</v>
      </c>
      <c r="M57" s="77">
        <v>0</v>
      </c>
      <c r="N57" s="77">
        <v>65757.99</v>
      </c>
      <c r="O57" s="77">
        <v>0</v>
      </c>
      <c r="P57" s="77">
        <v>0</v>
      </c>
      <c r="Q57" s="77">
        <v>0</v>
      </c>
      <c r="R57" s="77">
        <f t="shared" si="14"/>
        <v>0</v>
      </c>
      <c r="S57" s="77">
        <v>0</v>
      </c>
      <c r="T57" s="78">
        <v>0</v>
      </c>
      <c r="U57" s="79">
        <v>0</v>
      </c>
      <c r="V57" s="15"/>
    </row>
    <row r="58" spans="1:22" ht="35.25" customHeight="1">
      <c r="A58" s="152"/>
      <c r="B58" s="76" t="s">
        <v>189</v>
      </c>
      <c r="C58" s="139" t="s">
        <v>163</v>
      </c>
      <c r="D58" s="139"/>
      <c r="E58" s="140">
        <v>44697</v>
      </c>
      <c r="F58" s="140"/>
      <c r="G58" s="77">
        <f t="shared" si="11"/>
        <v>19556.55</v>
      </c>
      <c r="H58" s="77">
        <f t="shared" si="9"/>
        <v>43.753607624672796</v>
      </c>
      <c r="I58" s="77">
        <f t="shared" si="12"/>
        <v>19556.55</v>
      </c>
      <c r="J58" s="77">
        <f t="shared" si="13"/>
        <v>19556.55</v>
      </c>
      <c r="K58" s="77">
        <v>0</v>
      </c>
      <c r="L58" s="77">
        <v>19556.55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f t="shared" si="14"/>
        <v>0</v>
      </c>
      <c r="S58" s="77">
        <v>0</v>
      </c>
      <c r="T58" s="78">
        <v>0</v>
      </c>
      <c r="U58" s="79">
        <v>0</v>
      </c>
      <c r="V58" s="15"/>
    </row>
    <row r="59" spans="1:22" ht="30.75" customHeight="1">
      <c r="A59" s="152"/>
      <c r="B59" s="76" t="s">
        <v>127</v>
      </c>
      <c r="C59" s="139" t="s">
        <v>188</v>
      </c>
      <c r="D59" s="139"/>
      <c r="E59" s="140">
        <v>125321</v>
      </c>
      <c r="F59" s="140"/>
      <c r="G59" s="77">
        <f t="shared" si="11"/>
        <v>125304.26000000001</v>
      </c>
      <c r="H59" s="77">
        <f t="shared" si="9"/>
        <v>99.98664230256702</v>
      </c>
      <c r="I59" s="77">
        <f t="shared" si="12"/>
        <v>125304.26000000001</v>
      </c>
      <c r="J59" s="77">
        <f t="shared" si="13"/>
        <v>125304.26000000001</v>
      </c>
      <c r="K59" s="77">
        <v>61317.75</v>
      </c>
      <c r="L59" s="77">
        <v>63986.51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f t="shared" si="14"/>
        <v>0</v>
      </c>
      <c r="S59" s="77">
        <v>0</v>
      </c>
      <c r="T59" s="78">
        <v>0</v>
      </c>
      <c r="U59" s="79">
        <v>0</v>
      </c>
      <c r="V59" s="15"/>
    </row>
    <row r="60" spans="1:22" ht="108" customHeight="1">
      <c r="A60" s="152"/>
      <c r="B60" s="76" t="s">
        <v>286</v>
      </c>
      <c r="C60" s="190" t="s">
        <v>287</v>
      </c>
      <c r="D60" s="190"/>
      <c r="E60" s="140">
        <v>91596</v>
      </c>
      <c r="F60" s="140"/>
      <c r="G60" s="77">
        <f>SUM(I60+R60)</f>
        <v>85492.11</v>
      </c>
      <c r="H60" s="77">
        <f>SUM(G60/E60)*100</f>
        <v>93.33607362766934</v>
      </c>
      <c r="I60" s="77">
        <f>SUM(J60+M60+N60+O60+P60+Q60)</f>
        <v>85492.11</v>
      </c>
      <c r="J60" s="77">
        <f>SUM(K60+L60)</f>
        <v>85403.02</v>
      </c>
      <c r="K60" s="77">
        <v>69506.03</v>
      </c>
      <c r="L60" s="77">
        <v>15896.99</v>
      </c>
      <c r="M60" s="77">
        <v>0</v>
      </c>
      <c r="N60" s="77">
        <v>89.09</v>
      </c>
      <c r="O60" s="77">
        <v>0</v>
      </c>
      <c r="P60" s="77">
        <v>0</v>
      </c>
      <c r="Q60" s="77">
        <v>0</v>
      </c>
      <c r="R60" s="77">
        <f>SUM(S60)</f>
        <v>0</v>
      </c>
      <c r="S60" s="77">
        <v>0</v>
      </c>
      <c r="T60" s="78">
        <v>0</v>
      </c>
      <c r="U60" s="79">
        <v>0</v>
      </c>
      <c r="V60" s="15"/>
    </row>
    <row r="61" spans="1:22" ht="29.25" customHeight="1">
      <c r="A61" s="152"/>
      <c r="B61" s="76" t="s">
        <v>301</v>
      </c>
      <c r="C61" s="139" t="s">
        <v>302</v>
      </c>
      <c r="D61" s="139"/>
      <c r="E61" s="140">
        <v>745120</v>
      </c>
      <c r="F61" s="140"/>
      <c r="G61" s="77">
        <f>SUM(I61+R61)</f>
        <v>742510.09</v>
      </c>
      <c r="H61" s="77">
        <f>SUM(G61/E61)*100</f>
        <v>99.6497329289242</v>
      </c>
      <c r="I61" s="77">
        <f>SUM(J61+M61+N61+O61+P61+Q61)</f>
        <v>742510.09</v>
      </c>
      <c r="J61" s="77">
        <f>SUM(K61+L61)</f>
        <v>742510.09</v>
      </c>
      <c r="K61" s="77">
        <v>474878.23</v>
      </c>
      <c r="L61" s="77">
        <v>267631.86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f>SUM(S61)</f>
        <v>0</v>
      </c>
      <c r="S61" s="77">
        <v>0</v>
      </c>
      <c r="T61" s="78">
        <v>0</v>
      </c>
      <c r="U61" s="79">
        <v>0</v>
      </c>
      <c r="V61" s="15"/>
    </row>
    <row r="62" spans="1:22" ht="24" customHeight="1">
      <c r="A62" s="153"/>
      <c r="B62" s="76" t="s">
        <v>74</v>
      </c>
      <c r="C62" s="139" t="s">
        <v>155</v>
      </c>
      <c r="D62" s="139"/>
      <c r="E62" s="140">
        <v>2101433</v>
      </c>
      <c r="F62" s="140"/>
      <c r="G62" s="77">
        <f t="shared" si="11"/>
        <v>593880.1699999999</v>
      </c>
      <c r="H62" s="77">
        <f t="shared" si="9"/>
        <v>28.260723515810398</v>
      </c>
      <c r="I62" s="77">
        <f t="shared" si="12"/>
        <v>84369.68</v>
      </c>
      <c r="J62" s="77">
        <f t="shared" si="13"/>
        <v>84369.68</v>
      </c>
      <c r="K62" s="77">
        <v>1300</v>
      </c>
      <c r="L62" s="77">
        <v>83069.68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f t="shared" si="14"/>
        <v>509510.49</v>
      </c>
      <c r="S62" s="77">
        <v>509510.49</v>
      </c>
      <c r="T62" s="78">
        <v>454459.4</v>
      </c>
      <c r="U62" s="79">
        <v>0</v>
      </c>
      <c r="V62" s="15"/>
    </row>
    <row r="63" spans="1:22" s="16" customFormat="1" ht="25.5" customHeight="1">
      <c r="A63" s="154" t="s">
        <v>85</v>
      </c>
      <c r="B63" s="80"/>
      <c r="C63" s="183" t="s">
        <v>187</v>
      </c>
      <c r="D63" s="183"/>
      <c r="E63" s="145">
        <f>SUM(E64:F66)</f>
        <v>5610765</v>
      </c>
      <c r="F63" s="145"/>
      <c r="G63" s="81">
        <f>SUM(G64:G66)</f>
        <v>5276165.23</v>
      </c>
      <c r="H63" s="81">
        <f t="shared" si="9"/>
        <v>94.03646793262595</v>
      </c>
      <c r="I63" s="81">
        <f aca="true" t="shared" si="15" ref="I63:O63">SUM(I64:I66)</f>
        <v>2491665.23</v>
      </c>
      <c r="J63" s="81">
        <f t="shared" si="15"/>
        <v>2491665.23</v>
      </c>
      <c r="K63" s="81">
        <f t="shared" si="15"/>
        <v>0</v>
      </c>
      <c r="L63" s="81">
        <f t="shared" si="15"/>
        <v>2491665.23</v>
      </c>
      <c r="M63" s="81">
        <f t="shared" si="15"/>
        <v>0</v>
      </c>
      <c r="N63" s="81">
        <f t="shared" si="15"/>
        <v>0</v>
      </c>
      <c r="O63" s="81">
        <f t="shared" si="15"/>
        <v>0</v>
      </c>
      <c r="P63" s="81">
        <v>0</v>
      </c>
      <c r="Q63" s="81">
        <f>SUM(Q66+Q65)</f>
        <v>0</v>
      </c>
      <c r="R63" s="81">
        <f>SUM(R64:R66)</f>
        <v>2784500</v>
      </c>
      <c r="S63" s="81">
        <f>SUM(S64:S66)</f>
        <v>0</v>
      </c>
      <c r="T63" s="81">
        <f>SUM(T64:T66)</f>
        <v>0</v>
      </c>
      <c r="U63" s="86">
        <f>SUM(U64:U66)</f>
        <v>2784500</v>
      </c>
      <c r="V63" s="17"/>
    </row>
    <row r="64" spans="1:22" s="16" customFormat="1" ht="25.5" customHeight="1">
      <c r="A64" s="161"/>
      <c r="B64" s="76" t="s">
        <v>330</v>
      </c>
      <c r="C64" s="139" t="s">
        <v>331</v>
      </c>
      <c r="D64" s="139"/>
      <c r="E64" s="140">
        <v>7000</v>
      </c>
      <c r="F64" s="140"/>
      <c r="G64" s="77">
        <f>SUM(I64+R64)</f>
        <v>0</v>
      </c>
      <c r="H64" s="77">
        <f>SUM(G64/E64)*100</f>
        <v>0</v>
      </c>
      <c r="I64" s="77">
        <f>SUM(J64+M64+N64+O64+P64+Q64)</f>
        <v>0</v>
      </c>
      <c r="J64" s="77">
        <f>SUM(K64+L64)</f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f>SUM(S64)</f>
        <v>0</v>
      </c>
      <c r="S64" s="77">
        <v>0</v>
      </c>
      <c r="T64" s="78">
        <v>0</v>
      </c>
      <c r="U64" s="79">
        <v>0</v>
      </c>
      <c r="V64" s="17"/>
    </row>
    <row r="65" spans="1:22" ht="83.25" customHeight="1">
      <c r="A65" s="152"/>
      <c r="B65" s="76" t="s">
        <v>84</v>
      </c>
      <c r="C65" s="139" t="s">
        <v>186</v>
      </c>
      <c r="D65" s="139"/>
      <c r="E65" s="140">
        <v>2184265</v>
      </c>
      <c r="F65" s="140"/>
      <c r="G65" s="77">
        <f>SUM(I65+R65)</f>
        <v>2133702.4</v>
      </c>
      <c r="H65" s="77">
        <f t="shared" si="9"/>
        <v>97.68514351509546</v>
      </c>
      <c r="I65" s="77">
        <f>SUM(J65+M65+N65+O65+P65+Q65)</f>
        <v>2133702.4</v>
      </c>
      <c r="J65" s="77">
        <f>SUM(K65+L65)</f>
        <v>2133702.4</v>
      </c>
      <c r="K65" s="77">
        <v>0</v>
      </c>
      <c r="L65" s="77">
        <v>2133702.4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f>SUM(S65)</f>
        <v>0</v>
      </c>
      <c r="S65" s="77">
        <v>0</v>
      </c>
      <c r="T65" s="78">
        <v>0</v>
      </c>
      <c r="U65" s="79">
        <v>0</v>
      </c>
      <c r="V65" s="15"/>
    </row>
    <row r="66" spans="1:22" ht="21.75" customHeight="1">
      <c r="A66" s="153"/>
      <c r="B66" s="76" t="s">
        <v>185</v>
      </c>
      <c r="C66" s="139" t="s">
        <v>155</v>
      </c>
      <c r="D66" s="139"/>
      <c r="E66" s="140">
        <v>3419500</v>
      </c>
      <c r="F66" s="140"/>
      <c r="G66" s="77">
        <f>SUM(I66+R66)</f>
        <v>3142462.83</v>
      </c>
      <c r="H66" s="77">
        <f t="shared" si="9"/>
        <v>91.89831349612516</v>
      </c>
      <c r="I66" s="77">
        <f>SUM(J66+M66+N66+O66+P66+Q66)</f>
        <v>357962.83</v>
      </c>
      <c r="J66" s="77">
        <f>SUM(K66+L66)</f>
        <v>357962.83</v>
      </c>
      <c r="K66" s="77">
        <v>0</v>
      </c>
      <c r="L66" s="77">
        <v>357962.83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f>SUM(S66+U66)</f>
        <v>2784500</v>
      </c>
      <c r="S66" s="77">
        <v>0</v>
      </c>
      <c r="T66" s="78">
        <v>0</v>
      </c>
      <c r="U66" s="87">
        <v>2784500</v>
      </c>
      <c r="V66" s="15"/>
    </row>
    <row r="67" spans="1:22" s="16" customFormat="1" ht="21" customHeight="1">
      <c r="A67" s="154" t="s">
        <v>68</v>
      </c>
      <c r="B67" s="80"/>
      <c r="C67" s="183" t="s">
        <v>184</v>
      </c>
      <c r="D67" s="183"/>
      <c r="E67" s="145">
        <f>SUM(E68:F71)</f>
        <v>20193170</v>
      </c>
      <c r="F67" s="145"/>
      <c r="G67" s="81">
        <f>SUM(G68:G71)</f>
        <v>19429093.72</v>
      </c>
      <c r="H67" s="81">
        <f t="shared" si="9"/>
        <v>96.21616477254437</v>
      </c>
      <c r="I67" s="81">
        <f aca="true" t="shared" si="16" ref="I67:O67">SUM(I68:I71)</f>
        <v>18332979.279999997</v>
      </c>
      <c r="J67" s="81">
        <f t="shared" si="16"/>
        <v>17830938.91</v>
      </c>
      <c r="K67" s="81">
        <f t="shared" si="16"/>
        <v>12535011.959999999</v>
      </c>
      <c r="L67" s="81">
        <f t="shared" si="16"/>
        <v>5295926.950000001</v>
      </c>
      <c r="M67" s="81">
        <f t="shared" si="16"/>
        <v>0</v>
      </c>
      <c r="N67" s="81">
        <f t="shared" si="16"/>
        <v>29952.79</v>
      </c>
      <c r="O67" s="81">
        <f t="shared" si="16"/>
        <v>472087.58</v>
      </c>
      <c r="P67" s="81">
        <v>0</v>
      </c>
      <c r="Q67" s="81">
        <f>SUM(Q68:Q71)</f>
        <v>0</v>
      </c>
      <c r="R67" s="81">
        <f>SUM(R68:R71)</f>
        <v>1096114.44</v>
      </c>
      <c r="S67" s="81">
        <f>SUM(S68:S71)</f>
        <v>1096114.44</v>
      </c>
      <c r="T67" s="81">
        <f>SUM(T68:T71)</f>
        <v>0</v>
      </c>
      <c r="U67" s="82">
        <f>SUM(U68:U71)</f>
        <v>0</v>
      </c>
      <c r="V67" s="17"/>
    </row>
    <row r="68" spans="1:22" ht="32.25" customHeight="1">
      <c r="A68" s="152"/>
      <c r="B68" s="76" t="s">
        <v>73</v>
      </c>
      <c r="C68" s="139" t="s">
        <v>183</v>
      </c>
      <c r="D68" s="139"/>
      <c r="E68" s="140">
        <v>18708640</v>
      </c>
      <c r="F68" s="140"/>
      <c r="G68" s="77">
        <f>SUM(I68+R68)</f>
        <v>18204969.86</v>
      </c>
      <c r="H68" s="77">
        <f t="shared" si="9"/>
        <v>97.30782066467685</v>
      </c>
      <c r="I68" s="77">
        <f>SUM(J68+M68+N68+O68+P68+Q68)</f>
        <v>17188682.419999998</v>
      </c>
      <c r="J68" s="77">
        <f>SUM(K68+L68)</f>
        <v>17034390.39</v>
      </c>
      <c r="K68" s="77">
        <v>11966431.91</v>
      </c>
      <c r="L68" s="77">
        <v>5067958.48</v>
      </c>
      <c r="M68" s="77">
        <v>0</v>
      </c>
      <c r="N68" s="77">
        <v>29308.04</v>
      </c>
      <c r="O68" s="77">
        <v>124983.99</v>
      </c>
      <c r="P68" s="77">
        <v>0</v>
      </c>
      <c r="Q68" s="77">
        <v>0</v>
      </c>
      <c r="R68" s="77">
        <f>SUM(S68)</f>
        <v>1016287.44</v>
      </c>
      <c r="S68" s="77">
        <v>1016287.44</v>
      </c>
      <c r="T68" s="78">
        <v>0</v>
      </c>
      <c r="U68" s="79">
        <v>0</v>
      </c>
      <c r="V68" s="15"/>
    </row>
    <row r="69" spans="1:22" ht="30.75" customHeight="1">
      <c r="A69" s="152"/>
      <c r="B69" s="76" t="s">
        <v>181</v>
      </c>
      <c r="C69" s="139" t="s">
        <v>180</v>
      </c>
      <c r="D69" s="139"/>
      <c r="E69" s="140">
        <v>609455</v>
      </c>
      <c r="F69" s="140"/>
      <c r="G69" s="77">
        <f>SUM(I69+R69)</f>
        <v>564469.61</v>
      </c>
      <c r="H69" s="77">
        <f t="shared" si="9"/>
        <v>92.61875117933235</v>
      </c>
      <c r="I69" s="77">
        <f>SUM(J69+M69+N69+O69+P69+Q69)</f>
        <v>564469.61</v>
      </c>
      <c r="J69" s="77">
        <f>SUM(K69+L69)</f>
        <v>563951.61</v>
      </c>
      <c r="K69" s="77">
        <v>401675.04</v>
      </c>
      <c r="L69" s="77">
        <v>162276.57</v>
      </c>
      <c r="M69" s="77">
        <v>0</v>
      </c>
      <c r="N69" s="77">
        <v>518</v>
      </c>
      <c r="O69" s="77">
        <v>0</v>
      </c>
      <c r="P69" s="77">
        <v>0</v>
      </c>
      <c r="Q69" s="77">
        <v>0</v>
      </c>
      <c r="R69" s="77">
        <f>SUM(S69)</f>
        <v>0</v>
      </c>
      <c r="S69" s="77">
        <v>0</v>
      </c>
      <c r="T69" s="78">
        <v>0</v>
      </c>
      <c r="U69" s="79">
        <v>0</v>
      </c>
      <c r="V69" s="15"/>
    </row>
    <row r="70" spans="1:22" ht="70.5" customHeight="1">
      <c r="A70" s="152"/>
      <c r="B70" s="76" t="s">
        <v>179</v>
      </c>
      <c r="C70" s="179" t="s">
        <v>178</v>
      </c>
      <c r="D70" s="180"/>
      <c r="E70" s="140">
        <v>3526</v>
      </c>
      <c r="F70" s="140"/>
      <c r="G70" s="77">
        <f>SUM(I70+R70)</f>
        <v>3525.12</v>
      </c>
      <c r="H70" s="77">
        <f t="shared" si="9"/>
        <v>99.97504254112309</v>
      </c>
      <c r="I70" s="77">
        <f>SUM(J70+M70+N70+O70+P70+Q70)</f>
        <v>3525.12</v>
      </c>
      <c r="J70" s="77">
        <f>SUM(K70+L70)</f>
        <v>3525.12</v>
      </c>
      <c r="K70" s="77">
        <v>0</v>
      </c>
      <c r="L70" s="77">
        <v>3525.12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f>SUM(S70)</f>
        <v>0</v>
      </c>
      <c r="S70" s="77">
        <v>0</v>
      </c>
      <c r="T70" s="78">
        <v>0</v>
      </c>
      <c r="U70" s="79">
        <v>0</v>
      </c>
      <c r="V70" s="15"/>
    </row>
    <row r="71" spans="1:22" ht="22.5" customHeight="1">
      <c r="A71" s="153"/>
      <c r="B71" s="76" t="s">
        <v>102</v>
      </c>
      <c r="C71" s="139" t="s">
        <v>155</v>
      </c>
      <c r="D71" s="139"/>
      <c r="E71" s="140">
        <v>871549</v>
      </c>
      <c r="F71" s="140"/>
      <c r="G71" s="77">
        <f>SUM(I71+R71)</f>
        <v>656129.13</v>
      </c>
      <c r="H71" s="77">
        <f t="shared" si="9"/>
        <v>75.28310284332838</v>
      </c>
      <c r="I71" s="77">
        <f>SUM(J71+M71+N71+O71+P71+Q71)</f>
        <v>576302.13</v>
      </c>
      <c r="J71" s="77">
        <f>SUM(K71+L71)</f>
        <v>229071.79</v>
      </c>
      <c r="K71" s="77">
        <v>166905.01</v>
      </c>
      <c r="L71" s="77">
        <v>62166.78</v>
      </c>
      <c r="M71" s="77">
        <v>0</v>
      </c>
      <c r="N71" s="77">
        <v>126.75</v>
      </c>
      <c r="O71" s="77">
        <v>347103.59</v>
      </c>
      <c r="P71" s="77">
        <v>0</v>
      </c>
      <c r="Q71" s="77">
        <v>0</v>
      </c>
      <c r="R71" s="77">
        <f>SUM(S71)</f>
        <v>79827</v>
      </c>
      <c r="S71" s="77">
        <v>79827</v>
      </c>
      <c r="T71" s="78">
        <v>0</v>
      </c>
      <c r="U71" s="79">
        <v>0</v>
      </c>
      <c r="V71" s="15"/>
    </row>
    <row r="72" spans="1:22" s="16" customFormat="1" ht="40.5" customHeight="1">
      <c r="A72" s="154" t="s">
        <v>83</v>
      </c>
      <c r="B72" s="80"/>
      <c r="C72" s="183" t="s">
        <v>177</v>
      </c>
      <c r="D72" s="183"/>
      <c r="E72" s="145">
        <f>SUM(E73:F77)</f>
        <v>2732574</v>
      </c>
      <c r="F72" s="145"/>
      <c r="G72" s="81">
        <f>SUM(G73:G77)</f>
        <v>2636011.92</v>
      </c>
      <c r="H72" s="81">
        <f t="shared" si="9"/>
        <v>96.46625928520143</v>
      </c>
      <c r="I72" s="81">
        <f aca="true" t="shared" si="17" ref="I72:O72">SUM(I73:I77)</f>
        <v>2596086.92</v>
      </c>
      <c r="J72" s="81">
        <f t="shared" si="17"/>
        <v>2238289</v>
      </c>
      <c r="K72" s="81">
        <f t="shared" si="17"/>
        <v>1954042.5899999999</v>
      </c>
      <c r="L72" s="81">
        <f t="shared" si="17"/>
        <v>284246.41</v>
      </c>
      <c r="M72" s="81">
        <f t="shared" si="17"/>
        <v>224244.46</v>
      </c>
      <c r="N72" s="81">
        <f t="shared" si="17"/>
        <v>1897.6</v>
      </c>
      <c r="O72" s="81">
        <f t="shared" si="17"/>
        <v>131655.86</v>
      </c>
      <c r="P72" s="81">
        <v>0</v>
      </c>
      <c r="Q72" s="81">
        <f>SUM(Q73:Q77)</f>
        <v>0</v>
      </c>
      <c r="R72" s="81">
        <f>SUM(R73:R77)</f>
        <v>39925</v>
      </c>
      <c r="S72" s="81">
        <f>SUM(S73:S77)</f>
        <v>39925</v>
      </c>
      <c r="T72" s="81">
        <f>SUM(T73:T77)</f>
        <v>0</v>
      </c>
      <c r="U72" s="82">
        <f>SUM(U73:U77)</f>
        <v>0</v>
      </c>
      <c r="V72" s="17"/>
    </row>
    <row r="73" spans="1:22" ht="47.25" customHeight="1">
      <c r="A73" s="152"/>
      <c r="B73" s="76" t="s">
        <v>126</v>
      </c>
      <c r="C73" s="139" t="s">
        <v>176</v>
      </c>
      <c r="D73" s="139"/>
      <c r="E73" s="140">
        <v>423953</v>
      </c>
      <c r="F73" s="140"/>
      <c r="G73" s="77">
        <f>SUM(I73+R73)</f>
        <v>372520.45999999996</v>
      </c>
      <c r="H73" s="77">
        <f t="shared" si="9"/>
        <v>87.86833917910711</v>
      </c>
      <c r="I73" s="77">
        <f>SUM(J73+M73+N73+O73+P73+Q73)</f>
        <v>332595.45999999996</v>
      </c>
      <c r="J73" s="77">
        <f>SUM(K73+L73)</f>
        <v>108351</v>
      </c>
      <c r="K73" s="77">
        <v>55300</v>
      </c>
      <c r="L73" s="77">
        <v>53051</v>
      </c>
      <c r="M73" s="77">
        <v>224244.46</v>
      </c>
      <c r="N73" s="77">
        <v>0</v>
      </c>
      <c r="O73" s="77">
        <v>0</v>
      </c>
      <c r="P73" s="77">
        <v>0</v>
      </c>
      <c r="Q73" s="77">
        <v>0</v>
      </c>
      <c r="R73" s="77">
        <f>SUM(S73)</f>
        <v>39925</v>
      </c>
      <c r="S73" s="77">
        <v>39925</v>
      </c>
      <c r="T73" s="78">
        <v>0</v>
      </c>
      <c r="U73" s="79">
        <v>0</v>
      </c>
      <c r="V73" s="15"/>
    </row>
    <row r="74" spans="1:22" ht="37.5" customHeight="1">
      <c r="A74" s="152"/>
      <c r="B74" s="76" t="s">
        <v>82</v>
      </c>
      <c r="C74" s="139" t="s">
        <v>175</v>
      </c>
      <c r="D74" s="139"/>
      <c r="E74" s="140">
        <v>466725</v>
      </c>
      <c r="F74" s="140"/>
      <c r="G74" s="77">
        <f>SUM(I74+R74)</f>
        <v>461117.31</v>
      </c>
      <c r="H74" s="77">
        <f t="shared" si="9"/>
        <v>98.79850233006589</v>
      </c>
      <c r="I74" s="77">
        <f>SUM(J74+M74+N74+O74+P74+Q74)</f>
        <v>461117.31</v>
      </c>
      <c r="J74" s="77">
        <f>SUM(K74+L74)</f>
        <v>461117.31</v>
      </c>
      <c r="K74" s="77">
        <v>397167.2</v>
      </c>
      <c r="L74" s="77">
        <v>63950.11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f>SUM(S74)</f>
        <v>0</v>
      </c>
      <c r="S74" s="77">
        <v>0</v>
      </c>
      <c r="T74" s="78">
        <v>0</v>
      </c>
      <c r="U74" s="79">
        <v>0</v>
      </c>
      <c r="V74" s="15"/>
    </row>
    <row r="75" spans="1:22" ht="25.5" customHeight="1">
      <c r="A75" s="152"/>
      <c r="B75" s="76" t="s">
        <v>123</v>
      </c>
      <c r="C75" s="139" t="s">
        <v>174</v>
      </c>
      <c r="D75" s="139"/>
      <c r="E75" s="140">
        <v>1669396</v>
      </c>
      <c r="F75" s="140"/>
      <c r="G75" s="77">
        <f>SUM(I75+R75)</f>
        <v>1669340.69</v>
      </c>
      <c r="H75" s="77">
        <f t="shared" si="9"/>
        <v>99.99668682565431</v>
      </c>
      <c r="I75" s="77">
        <f>SUM(J75+M75+N75+O75+P75+Q75)</f>
        <v>1669340.69</v>
      </c>
      <c r="J75" s="77">
        <f>SUM(K75+L75)</f>
        <v>1668820.69</v>
      </c>
      <c r="K75" s="77">
        <v>1501575.39</v>
      </c>
      <c r="L75" s="77">
        <v>167245.3</v>
      </c>
      <c r="M75" s="77">
        <v>0</v>
      </c>
      <c r="N75" s="77">
        <v>520</v>
      </c>
      <c r="O75" s="77">
        <v>0</v>
      </c>
      <c r="P75" s="77">
        <v>0</v>
      </c>
      <c r="Q75" s="77">
        <v>0</v>
      </c>
      <c r="R75" s="77">
        <f>SUM(S75)</f>
        <v>0</v>
      </c>
      <c r="S75" s="77">
        <v>0</v>
      </c>
      <c r="T75" s="78">
        <v>0</v>
      </c>
      <c r="U75" s="79">
        <v>0</v>
      </c>
      <c r="V75" s="15"/>
    </row>
    <row r="76" spans="1:22" ht="25.5" customHeight="1">
      <c r="A76" s="152"/>
      <c r="B76" s="76" t="s">
        <v>295</v>
      </c>
      <c r="C76" s="139" t="s">
        <v>303</v>
      </c>
      <c r="D76" s="139"/>
      <c r="E76" s="140">
        <v>1378</v>
      </c>
      <c r="F76" s="140"/>
      <c r="G76" s="77">
        <f>SUM(I76+R76)</f>
        <v>1377.6</v>
      </c>
      <c r="H76" s="77">
        <f>SUM(G76/E76)*100</f>
        <v>99.9709724238026</v>
      </c>
      <c r="I76" s="77">
        <f>SUM(J76+M76+N76+O76+P76+Q76)</f>
        <v>1377.6</v>
      </c>
      <c r="J76" s="77">
        <f>SUM(K76+L76)</f>
        <v>0</v>
      </c>
      <c r="K76" s="77">
        <v>0</v>
      </c>
      <c r="L76" s="77">
        <v>0</v>
      </c>
      <c r="M76" s="77">
        <v>0</v>
      </c>
      <c r="N76" s="77">
        <v>1377.6</v>
      </c>
      <c r="O76" s="77">
        <v>0</v>
      </c>
      <c r="P76" s="77">
        <v>0</v>
      </c>
      <c r="Q76" s="77">
        <v>0</v>
      </c>
      <c r="R76" s="77">
        <f>SUM(S76)</f>
        <v>0</v>
      </c>
      <c r="S76" s="77">
        <v>0</v>
      </c>
      <c r="T76" s="78">
        <v>0</v>
      </c>
      <c r="U76" s="79">
        <v>0</v>
      </c>
      <c r="V76" s="15"/>
    </row>
    <row r="77" spans="1:22" ht="19.5" customHeight="1">
      <c r="A77" s="153"/>
      <c r="B77" s="76" t="s">
        <v>173</v>
      </c>
      <c r="C77" s="139" t="s">
        <v>155</v>
      </c>
      <c r="D77" s="139"/>
      <c r="E77" s="140">
        <v>171122</v>
      </c>
      <c r="F77" s="140"/>
      <c r="G77" s="77">
        <f>SUM(I77+R77)</f>
        <v>131655.86</v>
      </c>
      <c r="H77" s="77">
        <f t="shared" si="9"/>
        <v>76.93684038288472</v>
      </c>
      <c r="I77" s="77">
        <f>SUM(J77+M77+N77+O77+P77+Q77)</f>
        <v>131655.86</v>
      </c>
      <c r="J77" s="77">
        <f>SUM(K77+L77)</f>
        <v>0</v>
      </c>
      <c r="K77" s="77">
        <v>0</v>
      </c>
      <c r="L77" s="77">
        <v>0</v>
      </c>
      <c r="M77" s="77">
        <v>0</v>
      </c>
      <c r="N77" s="77">
        <v>0</v>
      </c>
      <c r="O77" s="77">
        <v>131655.86</v>
      </c>
      <c r="P77" s="77">
        <v>0</v>
      </c>
      <c r="Q77" s="77">
        <v>0</v>
      </c>
      <c r="R77" s="77">
        <f>SUM(S77)</f>
        <v>0</v>
      </c>
      <c r="S77" s="77">
        <v>0</v>
      </c>
      <c r="T77" s="78">
        <v>0</v>
      </c>
      <c r="U77" s="79">
        <v>0</v>
      </c>
      <c r="V77" s="15"/>
    </row>
    <row r="78" spans="1:22" s="16" customFormat="1" ht="27.75" customHeight="1">
      <c r="A78" s="154" t="s">
        <v>116</v>
      </c>
      <c r="B78" s="80"/>
      <c r="C78" s="183" t="s">
        <v>172</v>
      </c>
      <c r="D78" s="183"/>
      <c r="E78" s="145">
        <f>SUM(E79:F85)</f>
        <v>9940440</v>
      </c>
      <c r="F78" s="145"/>
      <c r="G78" s="81">
        <f>SUM(G79:G85)</f>
        <v>9514661.58</v>
      </c>
      <c r="H78" s="81">
        <f t="shared" si="9"/>
        <v>95.71670449195408</v>
      </c>
      <c r="I78" s="81">
        <f aca="true" t="shared" si="18" ref="I78:O78">SUM(I79:I85)</f>
        <v>9216333.41</v>
      </c>
      <c r="J78" s="81">
        <f t="shared" si="18"/>
        <v>9003817.25</v>
      </c>
      <c r="K78" s="81">
        <f t="shared" si="18"/>
        <v>7458057.84</v>
      </c>
      <c r="L78" s="81">
        <f t="shared" si="18"/>
        <v>1545759.4100000001</v>
      </c>
      <c r="M78" s="81">
        <f t="shared" si="18"/>
        <v>0</v>
      </c>
      <c r="N78" s="81">
        <f t="shared" si="18"/>
        <v>212516.16</v>
      </c>
      <c r="O78" s="81">
        <f t="shared" si="18"/>
        <v>0</v>
      </c>
      <c r="P78" s="81">
        <v>0</v>
      </c>
      <c r="Q78" s="81">
        <v>0</v>
      </c>
      <c r="R78" s="81">
        <f>SUM(R79:R85)</f>
        <v>298328.17</v>
      </c>
      <c r="S78" s="81">
        <f>SUM(S79:S85)</f>
        <v>298328.17</v>
      </c>
      <c r="T78" s="81">
        <f>SUM(T79:T85)</f>
        <v>0</v>
      </c>
      <c r="U78" s="82">
        <f>SUM(U79:U85)</f>
        <v>0</v>
      </c>
      <c r="V78" s="17"/>
    </row>
    <row r="79" spans="1:22" ht="36" customHeight="1">
      <c r="A79" s="152"/>
      <c r="B79" s="76" t="s">
        <v>121</v>
      </c>
      <c r="C79" s="139" t="s">
        <v>171</v>
      </c>
      <c r="D79" s="139"/>
      <c r="E79" s="140">
        <v>7549970</v>
      </c>
      <c r="F79" s="140"/>
      <c r="G79" s="77">
        <f aca="true" t="shared" si="19" ref="G79:G85">SUM(I79+R79)</f>
        <v>7405557.529999999</v>
      </c>
      <c r="H79" s="77">
        <f t="shared" si="9"/>
        <v>98.08724445262695</v>
      </c>
      <c r="I79" s="77">
        <f aca="true" t="shared" si="20" ref="I79:I85">SUM(J79+M79+N79+O79+P79+Q79)</f>
        <v>7107229.359999999</v>
      </c>
      <c r="J79" s="77">
        <f aca="true" t="shared" si="21" ref="J79:J85">SUM(K79+L79)</f>
        <v>6926647.149999999</v>
      </c>
      <c r="K79" s="77">
        <v>5703897.31</v>
      </c>
      <c r="L79" s="77">
        <v>1222749.84</v>
      </c>
      <c r="M79" s="77">
        <v>0</v>
      </c>
      <c r="N79" s="77">
        <v>180582.21</v>
      </c>
      <c r="O79" s="77">
        <v>0</v>
      </c>
      <c r="P79" s="77">
        <v>0</v>
      </c>
      <c r="Q79" s="77">
        <v>0</v>
      </c>
      <c r="R79" s="77">
        <f aca="true" t="shared" si="22" ref="R79:R85">SUM(S79)</f>
        <v>298328.17</v>
      </c>
      <c r="S79" s="77">
        <v>298328.17</v>
      </c>
      <c r="T79" s="78">
        <v>0</v>
      </c>
      <c r="U79" s="79">
        <v>0</v>
      </c>
      <c r="V79" s="15"/>
    </row>
    <row r="80" spans="1:22" ht="53.25" customHeight="1">
      <c r="A80" s="152"/>
      <c r="B80" s="76" t="s">
        <v>115</v>
      </c>
      <c r="C80" s="139" t="s">
        <v>170</v>
      </c>
      <c r="D80" s="139"/>
      <c r="E80" s="140">
        <v>1444858</v>
      </c>
      <c r="F80" s="140"/>
      <c r="G80" s="77">
        <f t="shared" si="19"/>
        <v>1255265.1900000002</v>
      </c>
      <c r="H80" s="77">
        <f t="shared" si="9"/>
        <v>86.87810082374878</v>
      </c>
      <c r="I80" s="77">
        <f t="shared" si="20"/>
        <v>1255265.1900000002</v>
      </c>
      <c r="J80" s="77">
        <f t="shared" si="21"/>
        <v>1235381.2400000002</v>
      </c>
      <c r="K80" s="77">
        <v>1087260.11</v>
      </c>
      <c r="L80" s="77">
        <v>148121.13</v>
      </c>
      <c r="M80" s="77">
        <v>0</v>
      </c>
      <c r="N80" s="77">
        <v>19883.95</v>
      </c>
      <c r="O80" s="77">
        <v>0</v>
      </c>
      <c r="P80" s="77">
        <v>0</v>
      </c>
      <c r="Q80" s="77">
        <v>0</v>
      </c>
      <c r="R80" s="77">
        <f t="shared" si="22"/>
        <v>0</v>
      </c>
      <c r="S80" s="77">
        <v>0</v>
      </c>
      <c r="T80" s="78">
        <v>0</v>
      </c>
      <c r="U80" s="79">
        <v>0</v>
      </c>
      <c r="V80" s="15"/>
    </row>
    <row r="81" spans="1:22" ht="24" customHeight="1">
      <c r="A81" s="152"/>
      <c r="B81" s="76" t="s">
        <v>169</v>
      </c>
      <c r="C81" s="139" t="s">
        <v>168</v>
      </c>
      <c r="D81" s="139"/>
      <c r="E81" s="140">
        <v>894300</v>
      </c>
      <c r="F81" s="140"/>
      <c r="G81" s="77">
        <f t="shared" si="19"/>
        <v>812984.38</v>
      </c>
      <c r="H81" s="77">
        <f aca="true" t="shared" si="23" ref="H81:H98">SUM(G81/E81)*100</f>
        <v>90.90734429162474</v>
      </c>
      <c r="I81" s="77">
        <f t="shared" si="20"/>
        <v>812984.38</v>
      </c>
      <c r="J81" s="77">
        <f t="shared" si="21"/>
        <v>812984.38</v>
      </c>
      <c r="K81" s="77">
        <v>666900.42</v>
      </c>
      <c r="L81" s="77">
        <v>146083.96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f t="shared" si="22"/>
        <v>0</v>
      </c>
      <c r="S81" s="77">
        <v>0</v>
      </c>
      <c r="T81" s="78">
        <v>0</v>
      </c>
      <c r="U81" s="79">
        <v>0</v>
      </c>
      <c r="V81" s="15"/>
    </row>
    <row r="82" spans="1:22" ht="34.5" customHeight="1">
      <c r="A82" s="152"/>
      <c r="B82" s="76" t="s">
        <v>167</v>
      </c>
      <c r="C82" s="139" t="s">
        <v>333</v>
      </c>
      <c r="D82" s="139"/>
      <c r="E82" s="140">
        <v>3000</v>
      </c>
      <c r="F82" s="140"/>
      <c r="G82" s="77">
        <f t="shared" si="19"/>
        <v>3000</v>
      </c>
      <c r="H82" s="77">
        <f t="shared" si="23"/>
        <v>100</v>
      </c>
      <c r="I82" s="77">
        <f t="shared" si="20"/>
        <v>3000</v>
      </c>
      <c r="J82" s="77">
        <f t="shared" si="21"/>
        <v>0</v>
      </c>
      <c r="K82" s="77">
        <v>0</v>
      </c>
      <c r="L82" s="77">
        <v>0</v>
      </c>
      <c r="M82" s="77">
        <v>0</v>
      </c>
      <c r="N82" s="77">
        <v>3000</v>
      </c>
      <c r="O82" s="77">
        <v>0</v>
      </c>
      <c r="P82" s="77">
        <v>0</v>
      </c>
      <c r="Q82" s="77">
        <v>0</v>
      </c>
      <c r="R82" s="77">
        <f t="shared" si="22"/>
        <v>0</v>
      </c>
      <c r="S82" s="77">
        <v>0</v>
      </c>
      <c r="T82" s="78">
        <v>0</v>
      </c>
      <c r="U82" s="79">
        <v>0</v>
      </c>
      <c r="V82" s="15"/>
    </row>
    <row r="83" spans="1:22" ht="34.5" customHeight="1">
      <c r="A83" s="152"/>
      <c r="B83" s="76" t="s">
        <v>332</v>
      </c>
      <c r="C83" s="139" t="s">
        <v>334</v>
      </c>
      <c r="D83" s="139"/>
      <c r="E83" s="140">
        <v>16500</v>
      </c>
      <c r="F83" s="140"/>
      <c r="G83" s="77">
        <f>SUM(I83+R83)</f>
        <v>9050</v>
      </c>
      <c r="H83" s="77">
        <f>SUM(G83/E83)*100</f>
        <v>54.848484848484844</v>
      </c>
      <c r="I83" s="77">
        <f>SUM(J83+M83+N83+O83+P83+Q83)</f>
        <v>9050</v>
      </c>
      <c r="J83" s="77">
        <f>SUM(K83+L83)</f>
        <v>0</v>
      </c>
      <c r="K83" s="77">
        <v>0</v>
      </c>
      <c r="L83" s="77">
        <v>0</v>
      </c>
      <c r="M83" s="77">
        <v>0</v>
      </c>
      <c r="N83" s="77">
        <v>9050</v>
      </c>
      <c r="O83" s="77">
        <v>0</v>
      </c>
      <c r="P83" s="77">
        <v>0</v>
      </c>
      <c r="Q83" s="77">
        <v>0</v>
      </c>
      <c r="R83" s="77">
        <f>SUM(S83)</f>
        <v>0</v>
      </c>
      <c r="S83" s="77">
        <v>0</v>
      </c>
      <c r="T83" s="78">
        <v>0</v>
      </c>
      <c r="U83" s="79">
        <v>0</v>
      </c>
      <c r="V83" s="15"/>
    </row>
    <row r="84" spans="1:22" ht="24" customHeight="1">
      <c r="A84" s="152"/>
      <c r="B84" s="76" t="s">
        <v>166</v>
      </c>
      <c r="C84" s="139" t="s">
        <v>165</v>
      </c>
      <c r="D84" s="139"/>
      <c r="E84" s="140">
        <v>2000</v>
      </c>
      <c r="F84" s="140"/>
      <c r="G84" s="77">
        <f t="shared" si="19"/>
        <v>949</v>
      </c>
      <c r="H84" s="77">
        <f t="shared" si="23"/>
        <v>47.449999999999996</v>
      </c>
      <c r="I84" s="77">
        <f t="shared" si="20"/>
        <v>949</v>
      </c>
      <c r="J84" s="77">
        <f t="shared" si="21"/>
        <v>949</v>
      </c>
      <c r="K84" s="77">
        <v>0</v>
      </c>
      <c r="L84" s="77">
        <v>949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f t="shared" si="22"/>
        <v>0</v>
      </c>
      <c r="S84" s="77">
        <v>0</v>
      </c>
      <c r="T84" s="78">
        <v>0</v>
      </c>
      <c r="U84" s="79">
        <v>0</v>
      </c>
      <c r="V84" s="15"/>
    </row>
    <row r="85" spans="1:22" ht="30" customHeight="1">
      <c r="A85" s="153"/>
      <c r="B85" s="76" t="s">
        <v>164</v>
      </c>
      <c r="C85" s="139" t="s">
        <v>163</v>
      </c>
      <c r="D85" s="139"/>
      <c r="E85" s="140">
        <v>29812</v>
      </c>
      <c r="F85" s="140"/>
      <c r="G85" s="77">
        <f t="shared" si="19"/>
        <v>27855.48</v>
      </c>
      <c r="H85" s="77">
        <f t="shared" si="23"/>
        <v>93.43713940695022</v>
      </c>
      <c r="I85" s="77">
        <f t="shared" si="20"/>
        <v>27855.48</v>
      </c>
      <c r="J85" s="77">
        <f t="shared" si="21"/>
        <v>27855.48</v>
      </c>
      <c r="K85" s="77">
        <v>0</v>
      </c>
      <c r="L85" s="77">
        <v>27855.48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f t="shared" si="22"/>
        <v>0</v>
      </c>
      <c r="S85" s="77">
        <v>0</v>
      </c>
      <c r="T85" s="78">
        <v>0</v>
      </c>
      <c r="U85" s="79">
        <v>0</v>
      </c>
      <c r="V85" s="15"/>
    </row>
    <row r="86" spans="1:22" ht="20.25" customHeight="1">
      <c r="A86" s="154" t="s">
        <v>322</v>
      </c>
      <c r="B86" s="80"/>
      <c r="C86" s="183" t="s">
        <v>335</v>
      </c>
      <c r="D86" s="183"/>
      <c r="E86" s="145">
        <f>SUM(E87:F88)</f>
        <v>6300572</v>
      </c>
      <c r="F86" s="145"/>
      <c r="G86" s="81">
        <f>SUM(G87:G88)</f>
        <v>5743078.58</v>
      </c>
      <c r="H86" s="81">
        <f t="shared" si="23"/>
        <v>91.15170146456543</v>
      </c>
      <c r="I86" s="81">
        <f aca="true" t="shared" si="24" ref="I86:O86">SUM(I87:I88)</f>
        <v>5718078.58</v>
      </c>
      <c r="J86" s="81">
        <f t="shared" si="24"/>
        <v>4388205.08</v>
      </c>
      <c r="K86" s="81">
        <f t="shared" si="24"/>
        <v>3081689.73</v>
      </c>
      <c r="L86" s="81">
        <f t="shared" si="24"/>
        <v>1306515.35</v>
      </c>
      <c r="M86" s="81">
        <f t="shared" si="24"/>
        <v>229956.59999999998</v>
      </c>
      <c r="N86" s="81">
        <f t="shared" si="24"/>
        <v>1099916.9</v>
      </c>
      <c r="O86" s="81">
        <f t="shared" si="24"/>
        <v>0</v>
      </c>
      <c r="P86" s="81">
        <v>0</v>
      </c>
      <c r="Q86" s="81">
        <f>SUM(Q87:Q88)</f>
        <v>0</v>
      </c>
      <c r="R86" s="81">
        <f>SUM(R87:R88)</f>
        <v>25000</v>
      </c>
      <c r="S86" s="81">
        <f>SUM(S87:S88)</f>
        <v>25000</v>
      </c>
      <c r="T86" s="81">
        <f>SUM(T87:T88)</f>
        <v>0</v>
      </c>
      <c r="U86" s="82">
        <f>SUM(U87:U88)</f>
        <v>0</v>
      </c>
      <c r="V86" s="15"/>
    </row>
    <row r="87" spans="1:22" ht="21.75" customHeight="1">
      <c r="A87" s="161"/>
      <c r="B87" s="76" t="s">
        <v>323</v>
      </c>
      <c r="C87" s="139" t="s">
        <v>182</v>
      </c>
      <c r="D87" s="139"/>
      <c r="E87" s="140">
        <v>1594900</v>
      </c>
      <c r="F87" s="140"/>
      <c r="G87" s="77">
        <f>SUM(I87+R87)</f>
        <v>1273683.29</v>
      </c>
      <c r="H87" s="77">
        <f t="shared" si="23"/>
        <v>79.85975860555521</v>
      </c>
      <c r="I87" s="77">
        <f>SUM(J87+M87+N87+O87+P87+Q87)</f>
        <v>1273683.29</v>
      </c>
      <c r="J87" s="77">
        <f>SUM(K87+L87)</f>
        <v>105431.65</v>
      </c>
      <c r="K87" s="77">
        <v>104455.84</v>
      </c>
      <c r="L87" s="77">
        <v>975.81</v>
      </c>
      <c r="M87" s="77">
        <v>149876.24</v>
      </c>
      <c r="N87" s="77">
        <v>1018375.4</v>
      </c>
      <c r="O87" s="77">
        <v>0</v>
      </c>
      <c r="P87" s="77">
        <v>0</v>
      </c>
      <c r="Q87" s="77">
        <v>0</v>
      </c>
      <c r="R87" s="77">
        <f>SUM(S87)</f>
        <v>0</v>
      </c>
      <c r="S87" s="77">
        <v>0</v>
      </c>
      <c r="T87" s="78">
        <v>0</v>
      </c>
      <c r="U87" s="79">
        <v>0</v>
      </c>
      <c r="V87" s="15"/>
    </row>
    <row r="88" spans="1:22" ht="30" customHeight="1">
      <c r="A88" s="161"/>
      <c r="B88" s="76" t="s">
        <v>324</v>
      </c>
      <c r="C88" s="179" t="s">
        <v>336</v>
      </c>
      <c r="D88" s="180"/>
      <c r="E88" s="140">
        <v>4705672</v>
      </c>
      <c r="F88" s="140"/>
      <c r="G88" s="77">
        <f>SUM(I88+R88)</f>
        <v>4469395.29</v>
      </c>
      <c r="H88" s="77">
        <f t="shared" si="23"/>
        <v>94.97889546912747</v>
      </c>
      <c r="I88" s="77">
        <f>SUM(J88+M88+N88+O88+P88+Q88)</f>
        <v>4444395.29</v>
      </c>
      <c r="J88" s="77">
        <f>SUM(K88+L88)</f>
        <v>4282773.43</v>
      </c>
      <c r="K88" s="77">
        <v>2977233.89</v>
      </c>
      <c r="L88" s="77">
        <v>1305539.54</v>
      </c>
      <c r="M88" s="77">
        <v>80080.36</v>
      </c>
      <c r="N88" s="77">
        <v>81541.5</v>
      </c>
      <c r="O88" s="77">
        <v>0</v>
      </c>
      <c r="P88" s="77">
        <v>0</v>
      </c>
      <c r="Q88" s="77">
        <v>0</v>
      </c>
      <c r="R88" s="77">
        <f>SUM(S88)</f>
        <v>25000</v>
      </c>
      <c r="S88" s="77">
        <v>25000</v>
      </c>
      <c r="T88" s="78">
        <v>0</v>
      </c>
      <c r="U88" s="79">
        <v>0</v>
      </c>
      <c r="V88" s="15"/>
    </row>
    <row r="89" spans="1:22" s="16" customFormat="1" ht="37.5" customHeight="1">
      <c r="A89" s="154" t="s">
        <v>101</v>
      </c>
      <c r="B89" s="80"/>
      <c r="C89" s="183" t="s">
        <v>162</v>
      </c>
      <c r="D89" s="183"/>
      <c r="E89" s="145">
        <f>SUM(E90)</f>
        <v>1022555</v>
      </c>
      <c r="F89" s="145"/>
      <c r="G89" s="81">
        <f>SUM(G90)</f>
        <v>111417.54</v>
      </c>
      <c r="H89" s="81">
        <f t="shared" si="23"/>
        <v>10.895994836463565</v>
      </c>
      <c r="I89" s="81">
        <f aca="true" t="shared" si="25" ref="I89:O89">SUM(I90)</f>
        <v>6517.54</v>
      </c>
      <c r="J89" s="81">
        <f t="shared" si="25"/>
        <v>6517.54</v>
      </c>
      <c r="K89" s="81">
        <f t="shared" si="25"/>
        <v>0</v>
      </c>
      <c r="L89" s="81">
        <f t="shared" si="25"/>
        <v>6517.54</v>
      </c>
      <c r="M89" s="81">
        <f t="shared" si="25"/>
        <v>0</v>
      </c>
      <c r="N89" s="81">
        <f t="shared" si="25"/>
        <v>0</v>
      </c>
      <c r="O89" s="81">
        <f t="shared" si="25"/>
        <v>0</v>
      </c>
      <c r="P89" s="81">
        <v>0</v>
      </c>
      <c r="Q89" s="81">
        <v>0</v>
      </c>
      <c r="R89" s="81">
        <f>SUM(R90)</f>
        <v>104900</v>
      </c>
      <c r="S89" s="81">
        <f>SUM(S90)</f>
        <v>104900</v>
      </c>
      <c r="T89" s="81">
        <f>SUM(T90)</f>
        <v>0</v>
      </c>
      <c r="U89" s="82">
        <f>SUM(U90)</f>
        <v>0</v>
      </c>
      <c r="V89" s="17"/>
    </row>
    <row r="90" spans="1:22" ht="62.25" customHeight="1">
      <c r="A90" s="153"/>
      <c r="B90" s="76" t="s">
        <v>113</v>
      </c>
      <c r="C90" s="139" t="s">
        <v>161</v>
      </c>
      <c r="D90" s="139"/>
      <c r="E90" s="140">
        <v>1022555</v>
      </c>
      <c r="F90" s="140"/>
      <c r="G90" s="77">
        <f>SUM(I90+R90)</f>
        <v>111417.54</v>
      </c>
      <c r="H90" s="77">
        <f t="shared" si="23"/>
        <v>10.895994836463565</v>
      </c>
      <c r="I90" s="77">
        <f>SUM(J90+M90+N90+O90+P90+Q90)</f>
        <v>6517.54</v>
      </c>
      <c r="J90" s="77">
        <f>SUM(K90+L90)</f>
        <v>6517.54</v>
      </c>
      <c r="K90" s="77">
        <v>0</v>
      </c>
      <c r="L90" s="77">
        <v>6517.54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f>SUM(S90)</f>
        <v>104900</v>
      </c>
      <c r="S90" s="77">
        <v>104900</v>
      </c>
      <c r="T90" s="78">
        <v>0</v>
      </c>
      <c r="U90" s="79">
        <v>0</v>
      </c>
      <c r="V90" s="15"/>
    </row>
    <row r="91" spans="1:22" s="16" customFormat="1" ht="38.25" customHeight="1">
      <c r="A91" s="154" t="s">
        <v>100</v>
      </c>
      <c r="B91" s="80"/>
      <c r="C91" s="183" t="s">
        <v>160</v>
      </c>
      <c r="D91" s="183"/>
      <c r="E91" s="145">
        <f>SUM(E92:F95)</f>
        <v>3204710</v>
      </c>
      <c r="F91" s="145"/>
      <c r="G91" s="81">
        <f>SUM(G92:G95)</f>
        <v>213948</v>
      </c>
      <c r="H91" s="81">
        <f t="shared" si="23"/>
        <v>6.676048690833179</v>
      </c>
      <c r="I91" s="81">
        <f aca="true" t="shared" si="26" ref="I91:O91">SUM(I92:I95)</f>
        <v>139042</v>
      </c>
      <c r="J91" s="81">
        <f t="shared" si="26"/>
        <v>34042</v>
      </c>
      <c r="K91" s="81">
        <f t="shared" si="26"/>
        <v>1168</v>
      </c>
      <c r="L91" s="81">
        <f t="shared" si="26"/>
        <v>32874</v>
      </c>
      <c r="M91" s="81">
        <f t="shared" si="26"/>
        <v>105000</v>
      </c>
      <c r="N91" s="81">
        <f t="shared" si="26"/>
        <v>0</v>
      </c>
      <c r="O91" s="81">
        <f t="shared" si="26"/>
        <v>0</v>
      </c>
      <c r="P91" s="81">
        <v>0</v>
      </c>
      <c r="Q91" s="81">
        <v>0</v>
      </c>
      <c r="R91" s="81">
        <f>SUM(R92:R95)</f>
        <v>74906</v>
      </c>
      <c r="S91" s="81">
        <f>SUM(S92:S95)</f>
        <v>74906</v>
      </c>
      <c r="T91" s="81">
        <f>SUM(T92:T95)</f>
        <v>74906</v>
      </c>
      <c r="U91" s="82">
        <f>SUM(U93:U95)</f>
        <v>0</v>
      </c>
      <c r="V91" s="17"/>
    </row>
    <row r="92" spans="1:22" s="16" customFormat="1" ht="28.5" customHeight="1">
      <c r="A92" s="161"/>
      <c r="B92" s="76" t="s">
        <v>337</v>
      </c>
      <c r="C92" s="139" t="s">
        <v>338</v>
      </c>
      <c r="D92" s="139"/>
      <c r="E92" s="140">
        <v>100000</v>
      </c>
      <c r="F92" s="140"/>
      <c r="G92" s="77">
        <f>SUM(I92+R92)</f>
        <v>100000</v>
      </c>
      <c r="H92" s="77">
        <f>SUM(G92/E92)*100</f>
        <v>100</v>
      </c>
      <c r="I92" s="77">
        <f>SUM(J92+M92+N92+O92+P92+Q92)</f>
        <v>100000</v>
      </c>
      <c r="J92" s="77">
        <f>SUM(K92+L92)</f>
        <v>0</v>
      </c>
      <c r="K92" s="77">
        <v>0</v>
      </c>
      <c r="L92" s="77">
        <v>0</v>
      </c>
      <c r="M92" s="77">
        <v>100000</v>
      </c>
      <c r="N92" s="77">
        <v>0</v>
      </c>
      <c r="O92" s="77">
        <v>0</v>
      </c>
      <c r="P92" s="77">
        <v>0</v>
      </c>
      <c r="Q92" s="77">
        <v>0</v>
      </c>
      <c r="R92" s="77">
        <f>SUM(S92)</f>
        <v>0</v>
      </c>
      <c r="S92" s="77">
        <v>0</v>
      </c>
      <c r="T92" s="78">
        <v>0</v>
      </c>
      <c r="U92" s="79">
        <v>0</v>
      </c>
      <c r="V92" s="17"/>
    </row>
    <row r="93" spans="1:22" ht="21.75" customHeight="1">
      <c r="A93" s="152"/>
      <c r="B93" s="76" t="s">
        <v>159</v>
      </c>
      <c r="C93" s="139" t="s">
        <v>158</v>
      </c>
      <c r="D93" s="139"/>
      <c r="E93" s="140">
        <v>5000</v>
      </c>
      <c r="F93" s="140"/>
      <c r="G93" s="77">
        <f>SUM(I93+R93)</f>
        <v>5000</v>
      </c>
      <c r="H93" s="77">
        <f t="shared" si="23"/>
        <v>100</v>
      </c>
      <c r="I93" s="77">
        <f>SUM(J93+M93+N93+O93+P93+Q93)</f>
        <v>5000</v>
      </c>
      <c r="J93" s="77">
        <f>SUM(K93+L93)</f>
        <v>0</v>
      </c>
      <c r="K93" s="77">
        <v>0</v>
      </c>
      <c r="L93" s="77">
        <v>0</v>
      </c>
      <c r="M93" s="77">
        <v>5000</v>
      </c>
      <c r="N93" s="77">
        <v>0</v>
      </c>
      <c r="O93" s="77">
        <v>0</v>
      </c>
      <c r="P93" s="77">
        <v>0</v>
      </c>
      <c r="Q93" s="77">
        <v>0</v>
      </c>
      <c r="R93" s="77">
        <f>SUM(S93)</f>
        <v>0</v>
      </c>
      <c r="S93" s="77">
        <v>0</v>
      </c>
      <c r="T93" s="78">
        <v>0</v>
      </c>
      <c r="U93" s="79">
        <v>0</v>
      </c>
      <c r="V93" s="15"/>
    </row>
    <row r="94" spans="1:22" ht="36" customHeight="1">
      <c r="A94" s="152"/>
      <c r="B94" s="76" t="s">
        <v>157</v>
      </c>
      <c r="C94" s="139" t="s">
        <v>156</v>
      </c>
      <c r="D94" s="139"/>
      <c r="E94" s="140">
        <v>15000</v>
      </c>
      <c r="F94" s="140"/>
      <c r="G94" s="77">
        <f>SUM(I94+R94)</f>
        <v>0</v>
      </c>
      <c r="H94" s="77">
        <f t="shared" si="23"/>
        <v>0</v>
      </c>
      <c r="I94" s="77">
        <f>SUM(J94+M94+N94+O94+P94+Q94)</f>
        <v>0</v>
      </c>
      <c r="J94" s="77">
        <f>SUM(K94+L94)</f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f>SUM(S94)</f>
        <v>0</v>
      </c>
      <c r="S94" s="77">
        <v>0</v>
      </c>
      <c r="T94" s="78">
        <v>0</v>
      </c>
      <c r="U94" s="79">
        <v>0</v>
      </c>
      <c r="V94" s="15"/>
    </row>
    <row r="95" spans="1:22" ht="17.25" customHeight="1">
      <c r="A95" s="153"/>
      <c r="B95" s="76" t="s">
        <v>99</v>
      </c>
      <c r="C95" s="139" t="s">
        <v>155</v>
      </c>
      <c r="D95" s="139"/>
      <c r="E95" s="140">
        <v>3084710</v>
      </c>
      <c r="F95" s="140"/>
      <c r="G95" s="77">
        <f>SUM(I95+R95)</f>
        <v>108948</v>
      </c>
      <c r="H95" s="77">
        <f t="shared" si="23"/>
        <v>3.5318717156556048</v>
      </c>
      <c r="I95" s="77">
        <f>SUM(J95+M95+N95+O95+P95+Q95)</f>
        <v>34042</v>
      </c>
      <c r="J95" s="77">
        <f>SUM(K95+L95)</f>
        <v>34042</v>
      </c>
      <c r="K95" s="77">
        <v>1168</v>
      </c>
      <c r="L95" s="77">
        <v>32874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f>SUM(S95)</f>
        <v>74906</v>
      </c>
      <c r="S95" s="77">
        <v>74906</v>
      </c>
      <c r="T95" s="78">
        <v>74906</v>
      </c>
      <c r="U95" s="79">
        <v>0</v>
      </c>
      <c r="V95" s="15"/>
    </row>
    <row r="96" spans="1:22" s="16" customFormat="1" ht="20.25" customHeight="1">
      <c r="A96" s="154" t="s">
        <v>154</v>
      </c>
      <c r="B96" s="80"/>
      <c r="C96" s="183" t="s">
        <v>153</v>
      </c>
      <c r="D96" s="183"/>
      <c r="E96" s="145">
        <f>SUM(E97)</f>
        <v>85000</v>
      </c>
      <c r="F96" s="145"/>
      <c r="G96" s="81">
        <f>SUM(G97)</f>
        <v>51167.53</v>
      </c>
      <c r="H96" s="81">
        <f t="shared" si="23"/>
        <v>60.197094117647055</v>
      </c>
      <c r="I96" s="81">
        <f aca="true" t="shared" si="27" ref="I96:O96">SUM(I97)</f>
        <v>51167.53</v>
      </c>
      <c r="J96" s="81">
        <f t="shared" si="27"/>
        <v>51167.53</v>
      </c>
      <c r="K96" s="81">
        <f t="shared" si="27"/>
        <v>13847.9</v>
      </c>
      <c r="L96" s="81">
        <f t="shared" si="27"/>
        <v>37319.63</v>
      </c>
      <c r="M96" s="81">
        <f t="shared" si="27"/>
        <v>0</v>
      </c>
      <c r="N96" s="81">
        <f t="shared" si="27"/>
        <v>0</v>
      </c>
      <c r="O96" s="81">
        <f t="shared" si="27"/>
        <v>0</v>
      </c>
      <c r="P96" s="81">
        <v>0</v>
      </c>
      <c r="Q96" s="81">
        <v>0</v>
      </c>
      <c r="R96" s="81">
        <f>SUM(R97)</f>
        <v>0</v>
      </c>
      <c r="S96" s="81">
        <f>SUM(S97)</f>
        <v>0</v>
      </c>
      <c r="T96" s="81">
        <f>SUM(T97)</f>
        <v>0</v>
      </c>
      <c r="U96" s="82">
        <f>SUM(U97)</f>
        <v>0</v>
      </c>
      <c r="V96" s="17"/>
    </row>
    <row r="97" spans="1:22" ht="30.75" customHeight="1">
      <c r="A97" s="153"/>
      <c r="B97" s="76" t="s">
        <v>152</v>
      </c>
      <c r="C97" s="139" t="s">
        <v>151</v>
      </c>
      <c r="D97" s="139"/>
      <c r="E97" s="140">
        <v>85000</v>
      </c>
      <c r="F97" s="140"/>
      <c r="G97" s="77">
        <f>SUM(I97+R97)</f>
        <v>51167.53</v>
      </c>
      <c r="H97" s="77">
        <f t="shared" si="23"/>
        <v>60.197094117647055</v>
      </c>
      <c r="I97" s="77">
        <f>SUM(J97+M97+N97+O97+P97+Q97)</f>
        <v>51167.53</v>
      </c>
      <c r="J97" s="77">
        <f>SUM(K97+L97)</f>
        <v>51167.53</v>
      </c>
      <c r="K97" s="77">
        <v>13847.9</v>
      </c>
      <c r="L97" s="77">
        <v>37319.63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f>SUM(S97)</f>
        <v>0</v>
      </c>
      <c r="S97" s="77">
        <v>0</v>
      </c>
      <c r="T97" s="78">
        <v>0</v>
      </c>
      <c r="U97" s="79">
        <v>0</v>
      </c>
      <c r="V97" s="15"/>
    </row>
    <row r="98" spans="1:22" ht="27.75" customHeight="1" thickBot="1">
      <c r="A98" s="192" t="s">
        <v>150</v>
      </c>
      <c r="B98" s="193"/>
      <c r="C98" s="193"/>
      <c r="D98" s="193"/>
      <c r="E98" s="194">
        <f>SUM(E12+E16+E19+E23+E25+E27+E31+E38+E44+E46+E49+E51+E63+E67+E72+E78+E86+E89+E91+E96)</f>
        <v>96944732</v>
      </c>
      <c r="F98" s="194"/>
      <c r="G98" s="88">
        <f>SUM(G12+G16+G19+G23+G25+G27+G31+G38+G44+G46+G49+G51+G63+G67+G72+G78+G86+G89+G91+G96)</f>
        <v>78055136.17</v>
      </c>
      <c r="H98" s="88">
        <f t="shared" si="23"/>
        <v>80.51508788533243</v>
      </c>
      <c r="I98" s="88">
        <f aca="true" t="shared" si="28" ref="I98:U98">SUM(I12+I16+I19+I23+I25+I27+I31+I38+I44+I46+I49+I51+I63+I67+I72+I78+I86+I89+I91+I96)</f>
        <v>71979236.8</v>
      </c>
      <c r="J98" s="88">
        <f t="shared" si="28"/>
        <v>67337929.89</v>
      </c>
      <c r="K98" s="88">
        <f t="shared" si="28"/>
        <v>47462482.17</v>
      </c>
      <c r="L98" s="88">
        <f t="shared" si="28"/>
        <v>19875447.72</v>
      </c>
      <c r="M98" s="88">
        <f t="shared" si="28"/>
        <v>1465162.1</v>
      </c>
      <c r="N98" s="88">
        <f t="shared" si="28"/>
        <v>2362173.96</v>
      </c>
      <c r="O98" s="88">
        <f t="shared" si="28"/>
        <v>796489.36</v>
      </c>
      <c r="P98" s="88">
        <f t="shared" si="28"/>
        <v>0</v>
      </c>
      <c r="Q98" s="88">
        <f t="shared" si="28"/>
        <v>17481.49</v>
      </c>
      <c r="R98" s="88">
        <f t="shared" si="28"/>
        <v>6075899.369999999</v>
      </c>
      <c r="S98" s="88">
        <f t="shared" si="28"/>
        <v>3291399.37</v>
      </c>
      <c r="T98" s="88">
        <f t="shared" si="28"/>
        <v>532132.9</v>
      </c>
      <c r="U98" s="88">
        <f t="shared" si="28"/>
        <v>2784500</v>
      </c>
      <c r="V98" s="15"/>
    </row>
    <row r="99" spans="1:22" ht="32.25" customHeight="1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5"/>
    </row>
    <row r="100" spans="1:21" ht="13.5" customHeigh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35"/>
    </row>
    <row r="101" spans="1:21" ht="10.5">
      <c r="A101" s="3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ht="9.75">
      <c r="A102" s="15"/>
      <c r="B102" s="15"/>
      <c r="C102" s="15"/>
      <c r="D102" s="15"/>
      <c r="E102" s="15"/>
      <c r="F102" s="15"/>
      <c r="G102" s="36"/>
      <c r="H102" s="15"/>
      <c r="I102" s="36"/>
      <c r="J102" s="3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</sheetData>
  <sheetProtection/>
  <mergeCells count="223">
    <mergeCell ref="A86:A88"/>
    <mergeCell ref="C86:D86"/>
    <mergeCell ref="E86:F86"/>
    <mergeCell ref="C87:D87"/>
    <mergeCell ref="E87:F87"/>
    <mergeCell ref="C88:D88"/>
    <mergeCell ref="E88:F88"/>
    <mergeCell ref="C14:D14"/>
    <mergeCell ref="E14:F14"/>
    <mergeCell ref="C39:D39"/>
    <mergeCell ref="E39:F39"/>
    <mergeCell ref="C61:D61"/>
    <mergeCell ref="E61:F61"/>
    <mergeCell ref="E44:F44"/>
    <mergeCell ref="C45:D45"/>
    <mergeCell ref="E45:F45"/>
    <mergeCell ref="C42:D42"/>
    <mergeCell ref="A44:A45"/>
    <mergeCell ref="A46:A48"/>
    <mergeCell ref="C48:D48"/>
    <mergeCell ref="E48:F48"/>
    <mergeCell ref="C68:D68"/>
    <mergeCell ref="E68:F68"/>
    <mergeCell ref="E46:F46"/>
    <mergeCell ref="C47:D47"/>
    <mergeCell ref="C66:D66"/>
    <mergeCell ref="E66:F66"/>
    <mergeCell ref="C36:D36"/>
    <mergeCell ref="C85:D85"/>
    <mergeCell ref="E85:F85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C92:D92"/>
    <mergeCell ref="E92:F92"/>
    <mergeCell ref="C46:D46"/>
    <mergeCell ref="A100:T100"/>
    <mergeCell ref="C95:D95"/>
    <mergeCell ref="E95:F95"/>
    <mergeCell ref="C96:D96"/>
    <mergeCell ref="E96:F96"/>
    <mergeCell ref="C97:D97"/>
    <mergeCell ref="E97:F97"/>
    <mergeCell ref="A98:D98"/>
    <mergeCell ref="E98:F98"/>
    <mergeCell ref="A99:U99"/>
    <mergeCell ref="C89:D89"/>
    <mergeCell ref="E89:F89"/>
    <mergeCell ref="C90:D90"/>
    <mergeCell ref="E90:F90"/>
    <mergeCell ref="C94:D94"/>
    <mergeCell ref="E94:F94"/>
    <mergeCell ref="C91:D91"/>
    <mergeCell ref="E91:F91"/>
    <mergeCell ref="C93:D93"/>
    <mergeCell ref="E93:F93"/>
    <mergeCell ref="E82:F82"/>
    <mergeCell ref="C84:D84"/>
    <mergeCell ref="E84:F84"/>
    <mergeCell ref="C74:D74"/>
    <mergeCell ref="E74:F74"/>
    <mergeCell ref="C75:D75"/>
    <mergeCell ref="E75:F75"/>
    <mergeCell ref="C77:D77"/>
    <mergeCell ref="E77:F77"/>
    <mergeCell ref="C76:D76"/>
    <mergeCell ref="E73:F73"/>
    <mergeCell ref="C69:D69"/>
    <mergeCell ref="E69:F69"/>
    <mergeCell ref="E70:F70"/>
    <mergeCell ref="C71:D71"/>
    <mergeCell ref="E71:F71"/>
    <mergeCell ref="C70:D70"/>
    <mergeCell ref="C67:D67"/>
    <mergeCell ref="E67:F67"/>
    <mergeCell ref="C83:D83"/>
    <mergeCell ref="E83:F83"/>
    <mergeCell ref="C65:D65"/>
    <mergeCell ref="E65:F65"/>
    <mergeCell ref="E76:F76"/>
    <mergeCell ref="C72:D72"/>
    <mergeCell ref="E72:F72"/>
    <mergeCell ref="C73:D73"/>
    <mergeCell ref="C59:D59"/>
    <mergeCell ref="E59:F59"/>
    <mergeCell ref="C63:D63"/>
    <mergeCell ref="E63:F63"/>
    <mergeCell ref="C62:D62"/>
    <mergeCell ref="E62:F62"/>
    <mergeCell ref="C60:D60"/>
    <mergeCell ref="E60:F60"/>
    <mergeCell ref="C56:D56"/>
    <mergeCell ref="E56:F56"/>
    <mergeCell ref="C57:D57"/>
    <mergeCell ref="E57:F57"/>
    <mergeCell ref="C58:D58"/>
    <mergeCell ref="E58:F58"/>
    <mergeCell ref="C52:D52"/>
    <mergeCell ref="E52:F52"/>
    <mergeCell ref="C54:D54"/>
    <mergeCell ref="E54:F54"/>
    <mergeCell ref="C55:D55"/>
    <mergeCell ref="E55:F55"/>
    <mergeCell ref="C53:D53"/>
    <mergeCell ref="E53:F53"/>
    <mergeCell ref="C51:D51"/>
    <mergeCell ref="E51:F51"/>
    <mergeCell ref="C40:D40"/>
    <mergeCell ref="E40:F40"/>
    <mergeCell ref="C41:D41"/>
    <mergeCell ref="E41:F41"/>
    <mergeCell ref="C49:D49"/>
    <mergeCell ref="C50:D50"/>
    <mergeCell ref="E49:F49"/>
    <mergeCell ref="E47:F47"/>
    <mergeCell ref="E36:F36"/>
    <mergeCell ref="C37:D37"/>
    <mergeCell ref="E50:F50"/>
    <mergeCell ref="C43:D43"/>
    <mergeCell ref="E43:F43"/>
    <mergeCell ref="C38:D38"/>
    <mergeCell ref="E38:F38"/>
    <mergeCell ref="E37:F37"/>
    <mergeCell ref="E42:F42"/>
    <mergeCell ref="C44:D44"/>
    <mergeCell ref="E35:F35"/>
    <mergeCell ref="C32:D32"/>
    <mergeCell ref="E32:F32"/>
    <mergeCell ref="C33:D33"/>
    <mergeCell ref="C34:D34"/>
    <mergeCell ref="E34:F34"/>
    <mergeCell ref="C35:D35"/>
    <mergeCell ref="E31:F31"/>
    <mergeCell ref="C30:D30"/>
    <mergeCell ref="E30:F30"/>
    <mergeCell ref="C25:D25"/>
    <mergeCell ref="E25:F25"/>
    <mergeCell ref="E33:F33"/>
    <mergeCell ref="C31:D31"/>
    <mergeCell ref="E27:F27"/>
    <mergeCell ref="C27:D27"/>
    <mergeCell ref="C26:D26"/>
    <mergeCell ref="E26:F26"/>
    <mergeCell ref="C24:D24"/>
    <mergeCell ref="E24:F24"/>
    <mergeCell ref="C22:D22"/>
    <mergeCell ref="C29:D29"/>
    <mergeCell ref="E29:F29"/>
    <mergeCell ref="E22:F22"/>
    <mergeCell ref="C28:D28"/>
    <mergeCell ref="E28:F28"/>
    <mergeCell ref="C20:D20"/>
    <mergeCell ref="E20:F20"/>
    <mergeCell ref="C16:D16"/>
    <mergeCell ref="C21:D21"/>
    <mergeCell ref="E21:F21"/>
    <mergeCell ref="C18:D18"/>
    <mergeCell ref="E18:F18"/>
    <mergeCell ref="C19:D19"/>
    <mergeCell ref="G5:G10"/>
    <mergeCell ref="H5:H10"/>
    <mergeCell ref="C12:D12"/>
    <mergeCell ref="E12:F12"/>
    <mergeCell ref="C13:D13"/>
    <mergeCell ref="E13:F13"/>
    <mergeCell ref="C11:D11"/>
    <mergeCell ref="E11:F11"/>
    <mergeCell ref="I6:I10"/>
    <mergeCell ref="C15:D15"/>
    <mergeCell ref="E15:F15"/>
    <mergeCell ref="I5:U5"/>
    <mergeCell ref="S7:S10"/>
    <mergeCell ref="T7:T8"/>
    <mergeCell ref="U7:U10"/>
    <mergeCell ref="J8:J10"/>
    <mergeCell ref="J6:Q7"/>
    <mergeCell ref="N8:N10"/>
    <mergeCell ref="A67:A71"/>
    <mergeCell ref="A72:A77"/>
    <mergeCell ref="R6:R10"/>
    <mergeCell ref="S6:U6"/>
    <mergeCell ref="K8:L9"/>
    <mergeCell ref="M8:M10"/>
    <mergeCell ref="T9:T10"/>
    <mergeCell ref="P8:P10"/>
    <mergeCell ref="Q8:Q10"/>
    <mergeCell ref="O8:O10"/>
    <mergeCell ref="A25:A26"/>
    <mergeCell ref="A78:A85"/>
    <mergeCell ref="A89:A90"/>
    <mergeCell ref="A91:A95"/>
    <mergeCell ref="A96:A97"/>
    <mergeCell ref="A31:A37"/>
    <mergeCell ref="A38:A43"/>
    <mergeCell ref="A51:A62"/>
    <mergeCell ref="A63:A66"/>
    <mergeCell ref="A27:A29"/>
    <mergeCell ref="A16:A18"/>
    <mergeCell ref="A19:A21"/>
    <mergeCell ref="A5:A10"/>
    <mergeCell ref="B5:B10"/>
    <mergeCell ref="C5:D10"/>
    <mergeCell ref="E5:F10"/>
    <mergeCell ref="E19:F19"/>
    <mergeCell ref="E16:F16"/>
    <mergeCell ref="C17:D17"/>
    <mergeCell ref="E17:F17"/>
    <mergeCell ref="C64:D64"/>
    <mergeCell ref="E64:F64"/>
    <mergeCell ref="A23:A24"/>
    <mergeCell ref="C23:D23"/>
    <mergeCell ref="E23:F23"/>
    <mergeCell ref="S1:T1"/>
    <mergeCell ref="A4:U4"/>
    <mergeCell ref="A2:U2"/>
    <mergeCell ref="A3:U3"/>
    <mergeCell ref="A12:A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>&amp;R&amp;"Times New Roman,Normalny"Załącznik Nr 3 do Sprawozdania 
z wykonania budżetu 
Powiatu Opatowskiego za 2017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view="pageLayout" workbookViewId="0" topLeftCell="A1">
      <pane ySplit="2115" topLeftCell="A1" activePane="topLeft" state="split"/>
      <selection pane="topLeft" activeCell="L17" sqref="L17"/>
      <selection pane="bottomLeft" activeCell="L7" sqref="L7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2.6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:13" ht="12.75">
      <c r="A1" s="25"/>
      <c r="B1" s="25"/>
      <c r="C1" s="25"/>
      <c r="D1" s="25"/>
      <c r="E1" s="25"/>
      <c r="F1" s="25"/>
      <c r="G1" s="25"/>
      <c r="H1" s="25"/>
      <c r="I1" s="25"/>
      <c r="J1" s="31"/>
      <c r="K1" s="33"/>
      <c r="L1" s="5"/>
      <c r="M1" s="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31"/>
      <c r="K2" s="33"/>
      <c r="L2" s="5"/>
      <c r="M2" s="5"/>
    </row>
    <row r="3" spans="1:11" ht="14.25" customHeight="1">
      <c r="A3" s="197" t="s">
        <v>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9.25" customHeight="1">
      <c r="A4" s="199" t="s">
        <v>307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12.75">
      <c r="A6" s="201" t="s">
        <v>20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63.75">
      <c r="A7" s="89" t="s">
        <v>0</v>
      </c>
      <c r="B7" s="89" t="s">
        <v>7</v>
      </c>
      <c r="C7" s="89" t="s">
        <v>64</v>
      </c>
      <c r="D7" s="89" t="s">
        <v>308</v>
      </c>
      <c r="E7" s="89" t="s">
        <v>54</v>
      </c>
      <c r="F7" s="89" t="s">
        <v>55</v>
      </c>
      <c r="G7" s="89" t="s">
        <v>10</v>
      </c>
      <c r="H7" s="89" t="s">
        <v>14</v>
      </c>
      <c r="I7" s="89" t="s">
        <v>9</v>
      </c>
      <c r="J7" s="89" t="s">
        <v>10</v>
      </c>
      <c r="K7" s="89" t="s">
        <v>309</v>
      </c>
    </row>
    <row r="8" spans="1:11" ht="12.75">
      <c r="A8" s="90">
        <v>1</v>
      </c>
      <c r="B8" s="90">
        <v>2</v>
      </c>
      <c r="C8" s="90">
        <v>3</v>
      </c>
      <c r="D8" s="91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</row>
    <row r="9" spans="1:11" ht="25.5">
      <c r="A9" s="92">
        <v>1</v>
      </c>
      <c r="B9" s="93" t="s">
        <v>11</v>
      </c>
      <c r="C9" s="94" t="s">
        <v>17</v>
      </c>
      <c r="D9" s="95">
        <v>0</v>
      </c>
      <c r="E9" s="96">
        <v>40000</v>
      </c>
      <c r="F9" s="97">
        <v>29413.67</v>
      </c>
      <c r="G9" s="98">
        <f>SUM(F9/E9)*100</f>
        <v>73.53417499999999</v>
      </c>
      <c r="H9" s="99">
        <v>40000</v>
      </c>
      <c r="I9" s="97">
        <v>29413.67</v>
      </c>
      <c r="J9" s="98">
        <f>SUM(I9/H9)*100</f>
        <v>73.53417499999999</v>
      </c>
      <c r="K9" s="95">
        <v>0</v>
      </c>
    </row>
    <row r="10" spans="1:11" ht="25.5">
      <c r="A10" s="92">
        <v>2</v>
      </c>
      <c r="B10" s="100" t="s">
        <v>57</v>
      </c>
      <c r="C10" s="94" t="s">
        <v>17</v>
      </c>
      <c r="D10" s="95">
        <v>0</v>
      </c>
      <c r="E10" s="96">
        <v>70000</v>
      </c>
      <c r="F10" s="97">
        <v>34356.48</v>
      </c>
      <c r="G10" s="98">
        <f>SUM(F10/E10)*100</f>
        <v>49.08068571428572</v>
      </c>
      <c r="H10" s="99">
        <v>70000</v>
      </c>
      <c r="I10" s="97">
        <v>34356.48</v>
      </c>
      <c r="J10" s="98">
        <f>SUM(I10/H10)*100</f>
        <v>49.08068571428572</v>
      </c>
      <c r="K10" s="95">
        <v>0</v>
      </c>
    </row>
    <row r="11" spans="1:11" ht="25.5">
      <c r="A11" s="92">
        <v>3</v>
      </c>
      <c r="B11" s="100" t="s">
        <v>12</v>
      </c>
      <c r="C11" s="94" t="s">
        <v>17</v>
      </c>
      <c r="D11" s="95">
        <v>0</v>
      </c>
      <c r="E11" s="96">
        <v>230000</v>
      </c>
      <c r="F11" s="97">
        <v>173655.52</v>
      </c>
      <c r="G11" s="98">
        <f aca="true" t="shared" si="0" ref="G11:G18">SUM(F11/E11)*100</f>
        <v>75.5024</v>
      </c>
      <c r="H11" s="99">
        <v>230000</v>
      </c>
      <c r="I11" s="97">
        <v>173655.52</v>
      </c>
      <c r="J11" s="98">
        <f aca="true" t="shared" si="1" ref="J11:J18">SUM(I11/H11)*100</f>
        <v>75.5024</v>
      </c>
      <c r="K11" s="95">
        <v>0</v>
      </c>
    </row>
    <row r="12" spans="1:11" ht="25.5">
      <c r="A12" s="92">
        <v>4</v>
      </c>
      <c r="B12" s="100" t="s">
        <v>61</v>
      </c>
      <c r="C12" s="94" t="s">
        <v>17</v>
      </c>
      <c r="D12" s="95">
        <v>0</v>
      </c>
      <c r="E12" s="96">
        <v>20000</v>
      </c>
      <c r="F12" s="97">
        <v>10164</v>
      </c>
      <c r="G12" s="98">
        <f>SUM(F12/E12)*100</f>
        <v>50.82</v>
      </c>
      <c r="H12" s="99">
        <v>20000</v>
      </c>
      <c r="I12" s="97">
        <v>10164</v>
      </c>
      <c r="J12" s="98">
        <f>SUM(I12/H12)*100</f>
        <v>50.82</v>
      </c>
      <c r="K12" s="95">
        <v>0</v>
      </c>
    </row>
    <row r="13" spans="1:11" ht="30.75" customHeight="1">
      <c r="A13" s="92">
        <v>5</v>
      </c>
      <c r="B13" s="100" t="s">
        <v>13</v>
      </c>
      <c r="C13" s="101" t="s">
        <v>18</v>
      </c>
      <c r="D13" s="95">
        <v>21.48</v>
      </c>
      <c r="E13" s="96">
        <v>195000</v>
      </c>
      <c r="F13" s="97">
        <v>179261.02</v>
      </c>
      <c r="G13" s="98">
        <f t="shared" si="0"/>
        <v>91.9287282051282</v>
      </c>
      <c r="H13" s="99">
        <v>195000</v>
      </c>
      <c r="I13" s="97">
        <v>179254.12</v>
      </c>
      <c r="J13" s="98">
        <f t="shared" si="1"/>
        <v>91.92518974358974</v>
      </c>
      <c r="K13" s="102">
        <v>28.38</v>
      </c>
    </row>
    <row r="14" spans="1:11" ht="30.75" customHeight="1">
      <c r="A14" s="92">
        <v>6</v>
      </c>
      <c r="B14" s="100" t="s">
        <v>58</v>
      </c>
      <c r="C14" s="101" t="s">
        <v>18</v>
      </c>
      <c r="D14" s="95">
        <v>0</v>
      </c>
      <c r="E14" s="96">
        <v>55000</v>
      </c>
      <c r="F14" s="97">
        <v>50851.32</v>
      </c>
      <c r="G14" s="98">
        <f>SUM(F14/E14)*100</f>
        <v>92.45694545454546</v>
      </c>
      <c r="H14" s="99">
        <v>55000</v>
      </c>
      <c r="I14" s="97">
        <v>50851.32</v>
      </c>
      <c r="J14" s="98">
        <f>SUM(I14/H14)*100</f>
        <v>92.45694545454546</v>
      </c>
      <c r="K14" s="95">
        <v>0</v>
      </c>
    </row>
    <row r="15" spans="1:11" ht="25.5">
      <c r="A15" s="92">
        <v>7</v>
      </c>
      <c r="B15" s="100" t="s">
        <v>11</v>
      </c>
      <c r="C15" s="101" t="s">
        <v>19</v>
      </c>
      <c r="D15" s="95">
        <v>0</v>
      </c>
      <c r="E15" s="96">
        <v>63000</v>
      </c>
      <c r="F15" s="97">
        <v>16573.11</v>
      </c>
      <c r="G15" s="98">
        <f t="shared" si="0"/>
        <v>26.306523809523814</v>
      </c>
      <c r="H15" s="99">
        <v>63000</v>
      </c>
      <c r="I15" s="97">
        <v>16573.11</v>
      </c>
      <c r="J15" s="98">
        <f t="shared" si="1"/>
        <v>26.306523809523814</v>
      </c>
      <c r="K15" s="95">
        <v>0</v>
      </c>
    </row>
    <row r="16" spans="1:11" ht="25.5">
      <c r="A16" s="92">
        <v>8</v>
      </c>
      <c r="B16" s="100" t="s">
        <v>277</v>
      </c>
      <c r="C16" s="101" t="s">
        <v>19</v>
      </c>
      <c r="D16" s="95">
        <v>0</v>
      </c>
      <c r="E16" s="96">
        <v>110000</v>
      </c>
      <c r="F16" s="97">
        <v>74868</v>
      </c>
      <c r="G16" s="98">
        <f>SUM(F16/E16)*100</f>
        <v>68.06181818181818</v>
      </c>
      <c r="H16" s="99">
        <v>110000</v>
      </c>
      <c r="I16" s="97">
        <v>74868</v>
      </c>
      <c r="J16" s="98">
        <f>SUM(I16/H16)*100</f>
        <v>68.06181818181818</v>
      </c>
      <c r="K16" s="95">
        <v>0</v>
      </c>
    </row>
    <row r="17" spans="1:11" ht="27" customHeight="1">
      <c r="A17" s="92">
        <v>9</v>
      </c>
      <c r="B17" s="100" t="s">
        <v>59</v>
      </c>
      <c r="C17" s="101" t="s">
        <v>19</v>
      </c>
      <c r="D17" s="95">
        <v>0</v>
      </c>
      <c r="E17" s="96">
        <v>40000</v>
      </c>
      <c r="F17" s="97">
        <v>4927.68</v>
      </c>
      <c r="G17" s="98">
        <f>SUM(F17/E17)*100</f>
        <v>12.3192</v>
      </c>
      <c r="H17" s="99">
        <v>40000</v>
      </c>
      <c r="I17" s="97">
        <v>4927.68</v>
      </c>
      <c r="J17" s="98">
        <f>SUM(I17/H17)*100</f>
        <v>12.3192</v>
      </c>
      <c r="K17" s="95">
        <v>0</v>
      </c>
    </row>
    <row r="18" spans="1:11" ht="13.5">
      <c r="A18" s="7"/>
      <c r="B18" s="8"/>
      <c r="C18" s="7"/>
      <c r="D18" s="103">
        <f>SUM(D9:D17)</f>
        <v>21.48</v>
      </c>
      <c r="E18" s="98">
        <f>SUM(E9:E17)</f>
        <v>823000</v>
      </c>
      <c r="F18" s="98">
        <f>SUM(F9:F17)</f>
        <v>574070.7999999999</v>
      </c>
      <c r="G18" s="98">
        <f t="shared" si="0"/>
        <v>69.75343863912514</v>
      </c>
      <c r="H18" s="98">
        <f>SUM(H9:H17)</f>
        <v>823000</v>
      </c>
      <c r="I18" s="98">
        <f>SUM(I9:I17)</f>
        <v>574063.9</v>
      </c>
      <c r="J18" s="98">
        <f t="shared" si="1"/>
        <v>69.75260024301338</v>
      </c>
      <c r="K18" s="103">
        <f>SUM(K9:K17)</f>
        <v>28.38</v>
      </c>
    </row>
    <row r="19" spans="1:11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</sheetData>
  <sheetProtection/>
  <mergeCells count="3">
    <mergeCell ref="A3:K3"/>
    <mergeCell ref="A4:K5"/>
    <mergeCell ref="A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&amp;R&amp;"Times New Roman,Normalny"&amp;8Załącznik Nr 4 do Sprawozdania
z wykonania budżetu 
Powiatu Opatowskiego za 2017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view="pageLayout" zoomScaleSheetLayoutView="100" workbookViewId="0" topLeftCell="A1">
      <selection activeCell="F16" sqref="F16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1:7" ht="10.5" customHeight="1">
      <c r="A1" s="25"/>
      <c r="B1" s="25"/>
      <c r="C1" s="25"/>
      <c r="D1" s="31"/>
      <c r="E1" s="32"/>
      <c r="F1" s="5"/>
      <c r="G1" s="5"/>
    </row>
    <row r="2" spans="1:7" ht="10.5" customHeight="1">
      <c r="A2" s="25"/>
      <c r="B2" s="25"/>
      <c r="C2" s="25"/>
      <c r="D2" s="31"/>
      <c r="E2" s="32"/>
      <c r="F2" s="5"/>
      <c r="G2" s="5"/>
    </row>
    <row r="3" spans="1:7" ht="15.75">
      <c r="A3" s="203" t="s">
        <v>16</v>
      </c>
      <c r="B3" s="204"/>
      <c r="C3" s="204"/>
      <c r="D3" s="204"/>
      <c r="E3" s="204"/>
      <c r="F3" s="1"/>
      <c r="G3" s="1"/>
    </row>
    <row r="4" spans="1:7" ht="15.75">
      <c r="A4" s="203" t="s">
        <v>63</v>
      </c>
      <c r="B4" s="204"/>
      <c r="C4" s="204"/>
      <c r="D4" s="204"/>
      <c r="E4" s="204"/>
      <c r="F4" s="1"/>
      <c r="G4" s="1"/>
    </row>
    <row r="5" spans="1:5" ht="15.75">
      <c r="A5" s="203" t="s">
        <v>62</v>
      </c>
      <c r="B5" s="203"/>
      <c r="C5" s="203"/>
      <c r="D5" s="203"/>
      <c r="E5" s="203"/>
    </row>
    <row r="6" spans="1:5" ht="15.75">
      <c r="A6" s="105"/>
      <c r="B6" s="105"/>
      <c r="C6" s="105"/>
      <c r="D6" s="105"/>
      <c r="E6" s="105"/>
    </row>
    <row r="7" spans="1:5" ht="33" customHeight="1">
      <c r="A7" s="106" t="s">
        <v>1</v>
      </c>
      <c r="B7" s="205" t="s">
        <v>275</v>
      </c>
      <c r="C7" s="205"/>
      <c r="D7" s="205"/>
      <c r="E7" s="205"/>
    </row>
    <row r="8" spans="1:5" ht="30.75" customHeight="1">
      <c r="A8" s="106" t="s">
        <v>2</v>
      </c>
      <c r="B8" s="202" t="s">
        <v>276</v>
      </c>
      <c r="C8" s="202"/>
      <c r="D8" s="202"/>
      <c r="E8" s="202"/>
    </row>
    <row r="9" spans="1:5" ht="28.5" customHeight="1">
      <c r="A9" s="106" t="s">
        <v>3</v>
      </c>
      <c r="B9" s="202" t="s">
        <v>274</v>
      </c>
      <c r="C9" s="202"/>
      <c r="D9" s="202"/>
      <c r="E9" s="202"/>
    </row>
    <row r="10" spans="1:5" ht="12.75">
      <c r="A10" s="25"/>
      <c r="B10" s="25"/>
      <c r="C10" s="25"/>
      <c r="D10" s="25"/>
      <c r="E10" s="25"/>
    </row>
    <row r="11" spans="1:5" ht="12.75">
      <c r="A11" s="25"/>
      <c r="B11" s="25"/>
      <c r="C11" s="25"/>
      <c r="D11" s="25"/>
      <c r="E11" s="25"/>
    </row>
  </sheetData>
  <sheetProtection/>
  <mergeCells count="6">
    <mergeCell ref="B8:E8"/>
    <mergeCell ref="B9:E9"/>
    <mergeCell ref="A3:E3"/>
    <mergeCell ref="A4:E4"/>
    <mergeCell ref="A5:E5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Roman,Normalny"&amp;8Załącznik Nr 5 do Sprawozdania
z wykonania budżetu
Powiatu Opatowskiego za 2017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Monika Kostępska</cp:lastModifiedBy>
  <cp:lastPrinted>2018-03-23T06:58:22Z</cp:lastPrinted>
  <dcterms:created xsi:type="dcterms:W3CDTF">2000-10-09T19:11:55Z</dcterms:created>
  <dcterms:modified xsi:type="dcterms:W3CDTF">2018-06-21T09:31:38Z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