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40" windowWidth="12315" windowHeight="73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<sst xmlns="http://schemas.openxmlformats.org/spreadsheetml/2006/main" count="1181" uniqueCount="458">
  <si>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</si>
  <si>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</si>
  <si>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</si>
  <si>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</si>
  <si>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</si>
  <si>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</si>
  <si>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</si>
  <si>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</si>
  <si>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</si>
  <si>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</si>
  <si>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</si>
  <si>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</si>
  <si>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</si>
  <si>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Oświata i wychowanie</t>
  </si>
  <si>
    <t>Pozostała działalność</t>
  </si>
  <si>
    <t>Edukacyjna opieka wychowawcza</t>
  </si>
  <si>
    <t>Specjalne ośrodki szkolno-wychowawcze</t>
  </si>
  <si>
    <t>razem:</t>
  </si>
  <si>
    <t>majątkowe</t>
  </si>
  <si>
    <t>Ogółem:</t>
  </si>
  <si>
    <t>Wydatki razem: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</si>
  <si>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</si>
  <si>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</si>
  <si>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</si>
  <si>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</si>
  <si>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</si>
  <si>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</si>
  <si>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</si>
  <si>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</si>
  <si>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</si>
  <si>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</si>
  <si>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w tym:</t>
  </si>
  <si>
    <t>inwestycje i zakupy inwestycyjne</t>
  </si>
  <si>
    <t>Wydatki 
majątkowe</t>
  </si>
  <si>
    <t>Wydatki 
bieżące</t>
  </si>
  <si>
    <t>Z tego</t>
  </si>
  <si>
    <t>Plan</t>
  </si>
  <si>
    <t>Ogółem</t>
  </si>
  <si>
    <t>7.</t>
  </si>
  <si>
    <t>6.</t>
  </si>
  <si>
    <t>5.</t>
  </si>
  <si>
    <t>4.</t>
  </si>
  <si>
    <t>3.</t>
  </si>
  <si>
    <t>2.</t>
  </si>
  <si>
    <t>1.</t>
  </si>
  <si>
    <t>9.</t>
  </si>
  <si>
    <t>8.</t>
  </si>
  <si>
    <t>Lp.</t>
  </si>
  <si>
    <t>Starostwo Powiatowe w Opatowie</t>
  </si>
  <si>
    <t>Zespół Szkół w Ożarowie</t>
  </si>
  <si>
    <t>Jednostka org. realizująca zadanie lub koordynująca program</t>
  </si>
  <si>
    <t>Zespół Szkół Nr 1 w Opatowie</t>
  </si>
  <si>
    <t xml:space="preserve">D.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</si>
  <si>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</si>
  <si>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</si>
  <si>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</si>
  <si>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</si>
  <si>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 xml:space="preserve">A.      
B.
C.
D. </t>
  </si>
  <si>
    <t>kredyty i pożyczki zaciągnięte na realizację zadania pod refundację wydatków</t>
  </si>
  <si>
    <t>środki wymienione
w art. 5 ust. 1 pkt 2 i 3 u.f.p.</t>
  </si>
  <si>
    <t>kredyty
i pożyczki</t>
  </si>
  <si>
    <t>dochody własne jst</t>
  </si>
  <si>
    <t>w tym źródła finansowania</t>
  </si>
  <si>
    <t>Planowane wydatki</t>
  </si>
  <si>
    <t>Rozdz.</t>
  </si>
  <si>
    <t>C. Inne źródła - środki krajowe - kapitał ludzki.</t>
  </si>
  <si>
    <t>wydatki majątkowe</t>
  </si>
  <si>
    <t>wydatki bieżące</t>
  </si>
  <si>
    <t>dotacje i środki pochodzące z innych  źr.*</t>
  </si>
  <si>
    <t>Łączne nakłady finansowe</t>
  </si>
  <si>
    <t>Nazwa przedsięwzięcia</t>
  </si>
  <si>
    <t>Zarząd Dróg Powiatowych w Opatowie</t>
  </si>
  <si>
    <t>(* kol 2 do wykorzystania fakultatywnego)</t>
  </si>
  <si>
    <t>Dzienny Dom ,,Senior - WIGOR'' w Opatowie</t>
  </si>
  <si>
    <t>Dom Pomocy Społecznej w Zochcinku</t>
  </si>
  <si>
    <t>Powiatowe Centrum Pomocy Rodzinie w Opatowie</t>
  </si>
  <si>
    <t xml:space="preserve">A.     
B.
C.
D. </t>
  </si>
  <si>
    <t>Projekt ,,Trasy rowerowe w Polsce Wschodniej - województwo świętokrzyskie" - utrzymanie trwałości projektu (2016-2020)</t>
  </si>
  <si>
    <t>Program wieloletni ,,Senior - Wigor'' na lata 2015 - 2020 (2015 - 2018)</t>
  </si>
  <si>
    <t>10.</t>
  </si>
  <si>
    <t>Limity wydatków na wieloletnie przedsięwzięcia planowane do poniesienia w 2018 roku</t>
  </si>
  <si>
    <t>rok budżetowy 2018 (8+9+10+11)</t>
  </si>
  <si>
    <t>Opracowanie dokumentacji projektowej dla zadania pn. Budowa chodnika przy drodze wojewódzkiej nr 757 na terenie miejscowości Iwaniska od km 13+914 do km 14+530 (2017-2018)</t>
  </si>
  <si>
    <t>Remont drogi powiatowej nr 0744T Przybysławice - Jankowice - Janików w m. Przybysławice, Jankowice, Janików w km 0+000 - 4+496 odc. dł. 4,496 km (2017-2018)</t>
  </si>
  <si>
    <t>Remont drogi powiatowej nr 0697T Ożarów - Sobów - Szymanówka - Kruków- Lasocin - Janów - Nowe na odc. Szymanówka - Lasocin w km 4+235 - 6+780 odc. dł. 2,545 km (2017-2018)</t>
  </si>
  <si>
    <t>Remont dróg powiatowych nr 0761T  DP nr 42111 - Karsy DP nr 42113 w m. Karsy w km 1+954 - 4+689 odc. dł. 2,735 km (2017-2018)</t>
  </si>
  <si>
    <t xml:space="preserve">A. 419 650,00    
B. 209 826,00
C.
D. </t>
  </si>
  <si>
    <t>Specjalny Ośrodek Szkolno - Wychowawczy w Niemienicach</t>
  </si>
  <si>
    <t>13.</t>
  </si>
  <si>
    <t>Projekt ,,Żłobek u Skłodowskiej w Ożarowie'' (2017-2019)</t>
  </si>
  <si>
    <t>14.</t>
  </si>
  <si>
    <t>Zadanie ,,Przebudowa wraz ze zmianą sposobu użytkowania pomieszczeń budynku przy ul. Szpitalnej 4 na potrzeby Domu Pomocy Społecznej w Opatowie'' jako filii DPS w Zochcinku (2017-2018)</t>
  </si>
  <si>
    <t>Projekt w ramach RPO WŚ 2014 - 2020 ,,Uczniowie Zespołu Szkół Nr 1 w Opatowie bliżej rynku pracy'' (2017-2018)</t>
  </si>
  <si>
    <t>Projekt ,,Zapewniamy wysokiej jakości usługi społeczne w Powiecie Opatowskim'' (2017-2019)</t>
  </si>
  <si>
    <t xml:space="preserve">A. 27 897,00     
B.
C.
D. </t>
  </si>
  <si>
    <t>Projekt ,,Termomodernizacja trzech budynków użyteczności publicznej na terenie Powiatu Opatowskiego’’ - utrzymanie trwałości projektu (2017-2019)</t>
  </si>
  <si>
    <t>700           900</t>
  </si>
  <si>
    <t>70005            90019</t>
  </si>
  <si>
    <t>Projekt ,,Termomodernizacja budynków użyteczności publicznej na terenie Powiatu Opatowskiego'' (2015-2018)</t>
  </si>
  <si>
    <t>wydatki majątkowe rozdz. 70005</t>
  </si>
  <si>
    <t>wydatki majątkowe rozdz. 90019</t>
  </si>
  <si>
    <t>Projekt ,,e-Geodezja - cyfrowy zasób geodezyjny powiatów: Sandomierskiego, Opatowskiego i Staszowskiego'' (2018-2020)</t>
  </si>
  <si>
    <t>12.</t>
  </si>
  <si>
    <t>Projekt ,,Podnoszenie efektywności kształcenia w Zespole Szkół Nr 1 w Opatowie oraz Zespole Szkół Nr 2 w Opatowie poprzez wzmocnienie infrastruktury edukacyjnej’' (2016-2018)</t>
  </si>
  <si>
    <t>11.</t>
  </si>
  <si>
    <t>Projekt ,,Podnoszenie efektywności kształcenia w Zespole Szkół w Ożarowie im. Marii Skłodowskiej - Curie poprzez wzmocnienie infrastruktury edukacyjnej'' (2016-2018)</t>
  </si>
  <si>
    <t xml:space="preserve">A.  
B.
C.
D. </t>
  </si>
  <si>
    <t>15.</t>
  </si>
  <si>
    <t>16.</t>
  </si>
  <si>
    <t>Dochody budżetu powiatu na 2018 rok</t>
  </si>
  <si>
    <t>Wydatki budżetu powiatu na 2018 rok</t>
  </si>
  <si>
    <t>Projekt ,,Budowa infrastruktury do wykonywania zadań z zakresu kultury, turystyki i rekreacji w powiecie opatowskim'' (2017-2018)</t>
  </si>
  <si>
    <t>przed zmianą</t>
  </si>
  <si>
    <t>zmniejszenie</t>
  </si>
  <si>
    <t>zwiększenie</t>
  </si>
  <si>
    <t>po zmianach</t>
  </si>
  <si>
    <t>Plan przed zmianą</t>
  </si>
  <si>
    <t>Zmniejszenie</t>
  </si>
  <si>
    <t>Zwiększenie</t>
  </si>
  <si>
    <t>Plan po zmianach 
(5+6+7)</t>
  </si>
  <si>
    <t>6</t>
  </si>
  <si>
    <t>7</t>
  </si>
  <si>
    <t>8</t>
  </si>
  <si>
    <t xml:space="preserve">A. 78 000,00     
B.
C.
D. </t>
  </si>
  <si>
    <t>Program kompleksowego wsparcia rodzin ,,Za życiem'' (2017-2021)</t>
  </si>
  <si>
    <t>Projekt ,,My Samodzielni!'' (2018-2019)</t>
  </si>
  <si>
    <t xml:space="preserve">A. 31 828,00    
B.
C.
D. </t>
  </si>
  <si>
    <t>Pozostałe zadania w zakresie polityki społecznej</t>
  </si>
  <si>
    <t>786 167,00</t>
  </si>
  <si>
    <t>17.</t>
  </si>
  <si>
    <t>18.</t>
  </si>
  <si>
    <t>§ 995</t>
  </si>
  <si>
    <t>Rozchody z tytułu innych rozliczeń</t>
  </si>
  <si>
    <t>§ 982</t>
  </si>
  <si>
    <t>Wykup innych papierów wartościowych (obligacji komunalnych)</t>
  </si>
  <si>
    <t>§ 994</t>
  </si>
  <si>
    <t>Lokaty</t>
  </si>
  <si>
    <t>§ 991</t>
  </si>
  <si>
    <t>Udzielone pożyczki</t>
  </si>
  <si>
    <t>§ 963</t>
  </si>
  <si>
    <t>Spłaty pożyczek otrzymanych na finansowanie zadań realizowanych z udziałem środków pochodzących z budżetu UE</t>
  </si>
  <si>
    <t>§ 992</t>
  </si>
  <si>
    <t>Spłaty pożyczek</t>
  </si>
  <si>
    <t>w tym spłaty kredytów otrzymanych  na finansowanie zadań realizowanych z udziałem środków pochodzących z budżetu UE</t>
  </si>
  <si>
    <t>1.1</t>
  </si>
  <si>
    <t>Spłaty kredytów</t>
  </si>
  <si>
    <t>Rozchody ogółem:</t>
  </si>
  <si>
    <t>Przelewy z rachunku lokat</t>
  </si>
  <si>
    <t>§ 950</t>
  </si>
  <si>
    <t>Wolne środki, o których mowa w art. 217 ust. 2 pkt 6 ustawy</t>
  </si>
  <si>
    <t>§ 931</t>
  </si>
  <si>
    <t>Inne papiery wartościowe (obligacje komunalne)</t>
  </si>
  <si>
    <t>§ 957</t>
  </si>
  <si>
    <t>Nadwyżka budżetu z lat ubiegłych</t>
  </si>
  <si>
    <t>§ 941 do 944</t>
  </si>
  <si>
    <t>Prywatyzacja majątku jst</t>
  </si>
  <si>
    <t>§ 951</t>
  </si>
  <si>
    <t>Spłaty pożyczek udzielonych</t>
  </si>
  <si>
    <t>§ 903</t>
  </si>
  <si>
    <t>Pożyczki na finansowanie zadań realizowanych
z udziałem środków pochodzących z budżetu UE</t>
  </si>
  <si>
    <t>§ 952</t>
  </si>
  <si>
    <t>Pożyczki</t>
  </si>
  <si>
    <t>Kredyty</t>
  </si>
  <si>
    <t>Przychody ogółem:</t>
  </si>
  <si>
    <t>Kwota
2018 r.</t>
  </si>
  <si>
    <t>Klasyfikacja
§</t>
  </si>
  <si>
    <t>Treść</t>
  </si>
  <si>
    <t>Przychody i rozchody budżetu w 2018 r.</t>
  </si>
  <si>
    <t>Kultura i ochrona dziedzictwa narodowego</t>
  </si>
  <si>
    <t>wydatki związane z realizacją statutowych zadań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</si>
  <si>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</si>
  <si>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</si>
  <si>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</si>
  <si>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</si>
  <si>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</si>
  <si>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</si>
  <si>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</si>
  <si>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  złotych</t>
  </si>
  <si>
    <t>2710</t>
  </si>
  <si>
    <t>Remont dróg powiatowych nr 0761T  DP nr 42111 - Karsy DP nr 42113 w m. Karsy w km 1+954 - 4+689 odc. dł. 2,735 km</t>
  </si>
  <si>
    <t>Remont drogi powiatowej nr 0697T Ożarów - Sobów - Szymanówka - Kruków- Lasocin - Janów - Nowe na odc. Szymanówka - Lasocin w km 4+235 - 6+780 odc. dł. 2,545 km</t>
  </si>
  <si>
    <t>Remont drogi powiatowej nr 0744T Przybysławice - Jankowice - Janików w m. Przybysławice, Jankowice, Janików w km 0+000 - 4+496 odc. dł. 4,496 km</t>
  </si>
  <si>
    <t>6050</t>
  </si>
  <si>
    <t>Opracowanie dokumentacji projektowej dla zadania pn. Budowa chodnika przy drodze wojewódzkiej nr 757 na terenie miejscowości Iwaniska od km 13+914 do km 14+530</t>
  </si>
  <si>
    <t>II. Dochody i wydatki związane z pomocą rzeczową lub finansową realizowaną na podstawie porozumień między j.s.t.</t>
  </si>
  <si>
    <t>Biblioteka publiczna</t>
  </si>
  <si>
    <t xml:space="preserve">Utrzymanie dzieci w placówkach </t>
  </si>
  <si>
    <t>2310</t>
  </si>
  <si>
    <t>Utrzymanie dzieci w rodzinach</t>
  </si>
  <si>
    <t>Rehabilitacja osób niepełnosprawnych</t>
  </si>
  <si>
    <t>2320</t>
  </si>
  <si>
    <t>Orzekanie o niepełnosprawności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</si>
  <si>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</si>
  <si>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</si>
  <si>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</si>
  <si>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</si>
  <si>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</si>
  <si>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</si>
  <si>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</si>
  <si>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2018 r.</t>
  </si>
  <si>
    <t xml:space="preserve">A. 64 800,00      
B.
C.
D. </t>
  </si>
  <si>
    <t>Projekt ,,e-świętokrzyskie rozbudowa infrastruktury informatycznej JST" - utrzymanie trwałości projektu (2018-2021)</t>
  </si>
  <si>
    <t>2130</t>
  </si>
  <si>
    <t>Dotacje celowe otrzymane z budżetu państwa na realizację bieżących zadań własnych powiatu</t>
  </si>
  <si>
    <t>D. Inne źródła</t>
  </si>
  <si>
    <t xml:space="preserve">C. Inne źródła </t>
  </si>
  <si>
    <t xml:space="preserve">A. 75 000     
B. 
C.
D. </t>
  </si>
  <si>
    <t>Budowa obiektu sportowo - rekreacyjnego na terenie Zespołu Szkół w Ożarowie im. Marii Skłodowskiej - Curie oraz miejscowości Zwola</t>
  </si>
  <si>
    <t>Placówka Opiekuńczo – Wychowawcza typu Specjalistyczno – Terapeutycznego  w Opatowie</t>
  </si>
  <si>
    <t xml:space="preserve">A.      
B. 
C.
D. </t>
  </si>
  <si>
    <t>Zakup samochodu do przewozu osób niepełnosprawnych</t>
  </si>
  <si>
    <t>Specjalny Ośrodek Szkolno - Wychowawczy w Sulejowie</t>
  </si>
  <si>
    <t xml:space="preserve">A.     
B. 74 531
C.
D. </t>
  </si>
  <si>
    <t>Montaż windy przyściennej w budynku internatu SOSW w Sulejowie wraz z opracowaniem dokumentacji projektowej</t>
  </si>
  <si>
    <t xml:space="preserve">A.     
B. 
C.
D. </t>
  </si>
  <si>
    <t>Zakup urządzeń stanowiących wyposażenie placu zabaw dla dzieci niepełnosprawnych</t>
  </si>
  <si>
    <t>Zakup samochodu do przewozu osób niepełnosprawnych dla WTZ przy DPS w Sobowie</t>
  </si>
  <si>
    <t>Zakup autobusu do przewozu osób niepełnosprawnych</t>
  </si>
  <si>
    <t>Dom Pomocy Społecznej w Sobowie</t>
  </si>
  <si>
    <t xml:space="preserve">A.      
B. 16 800
C. 
D. </t>
  </si>
  <si>
    <t>Zakup urządzenia czyszczącego</t>
  </si>
  <si>
    <t>Wymiana serwera głównego i urządzeń podtrzymania zasilania</t>
  </si>
  <si>
    <t xml:space="preserve">Zakup komputerów, urządzeń informatycznych i sieci teleinformatycznych </t>
  </si>
  <si>
    <t>Zarząd Dróg Powiatowych  w Opatowie</t>
  </si>
  <si>
    <t>Przebudowa obiektu mostowego o nr ewid.(JNI):3000634 w km 5+845 w ciągu DP nr 0718T w m. Żerniki oraz przebudowa DP nr 0718T Piórków Dolny-Nieskurzów Nowy-Żerniki-Gołoszyce w m. Żerniki w km 5+355-6+350 odc.dł. 0,995 km</t>
  </si>
  <si>
    <t xml:space="preserve">A. 
B.
C. 
D. </t>
  </si>
  <si>
    <t>Wykonanie klimatyzacji w budynkach ZDP w Opatowie</t>
  </si>
  <si>
    <t>Zakup samochodu ciężarowego 3-osiowego</t>
  </si>
  <si>
    <t>Zakup ciągnika</t>
  </si>
  <si>
    <t xml:space="preserve">Zakup samochodu osobowo - dostawczego </t>
  </si>
  <si>
    <t>Zakup terenowego samochodu służbowego na potrzeby Wydziału Rolnictwa i Ochrony Środowiska</t>
  </si>
  <si>
    <t>02002</t>
  </si>
  <si>
    <t>020</t>
  </si>
  <si>
    <t>dotacje i środki pochodzące
z innych  źr.*</t>
  </si>
  <si>
    <t>rok budżetowy 2018 (7+8+9+10)</t>
  </si>
  <si>
    <t>Nazwa zadania inwestycyjnego</t>
  </si>
  <si>
    <t>Zadania inwestycyjne roczne w 2018 r.</t>
  </si>
  <si>
    <t>6300</t>
  </si>
  <si>
    <t xml:space="preserve">A. 477 819,00   
B. 238 828,00
C.
D. </t>
  </si>
  <si>
    <t xml:space="preserve">A. 288 420,00  
B. 145 796,00
C.
D. </t>
  </si>
  <si>
    <t>*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</si>
  <si>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</si>
  <si>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</si>
  <si>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</si>
  <si>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</si>
  <si>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</si>
  <si>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</si>
  <si>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</si>
  <si>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Projekt ,,Budowa infrastruktury do wykonywania zadań z zakresu kultury, turystyki i rekreacji w powiecie opatowskim''</t>
  </si>
  <si>
    <t>Działanie 7.2 Rozwój potencjału endogenicznego jako element strategii terytorialnej dla określonych obszarów</t>
  </si>
  <si>
    <t xml:space="preserve">Oś priorytetowa 7. Sprawne usługi publiczne </t>
  </si>
  <si>
    <t>Wartość zadania:</t>
  </si>
  <si>
    <t>2017-2018</t>
  </si>
  <si>
    <t>Regionalny Program Operacyjny Województwa Świętokrzyskiego na lata 2014 - 2020</t>
  </si>
  <si>
    <t>Projekt ,,My Samodzielni!''</t>
  </si>
  <si>
    <t>Działanie 9.2 Ułatwienie dostępu do wysokiej jakości usług społecznych i zdrowotnych</t>
  </si>
  <si>
    <t>Oś priorytetowa 9. Włączenie społeczne  i walka z ubóstwem</t>
  </si>
  <si>
    <t>2018-2019</t>
  </si>
  <si>
    <t>Projekt ,,Zapewniamy wysokiej jakości usługi społeczne w Powiecie Opatowskim''</t>
  </si>
  <si>
    <t>2017-2019</t>
  </si>
  <si>
    <t>Projekt ,,Żłobek u Skłodowskiej w Ożarowie''</t>
  </si>
  <si>
    <t>Działanie 8.1 Równość mężczyzn i kobiet we wszystkich dziedzinach, w tym dostęp do zatrudnienia, rozwój kariery, godzenie życia zawodowego i prywatnego</t>
  </si>
  <si>
    <t xml:space="preserve">Oś priorytetowa 8. Rozwój edukacji i aktywne społeczeństwo </t>
  </si>
  <si>
    <t>Zespół Szkół w Ożarowie/ Stowarzyszenie na Rzecz Rozwoju Zespołu Szkół w Ożarowie im. Marii Skłodowskiej - Curie</t>
  </si>
  <si>
    <t>Projekt ,,Podnoszenie efektywności kształcenia w Zespole Szkół w Ożarowie im. Marii Skłodowskiej - Curie poprzez wzmocnienie infrastruktury edukacyjnej''</t>
  </si>
  <si>
    <t>Działanie 7.4 Rozwój infrastruktury edukacyjnej i szkoleniowej</t>
  </si>
  <si>
    <t>2016-2018</t>
  </si>
  <si>
    <t>Projekt ,,Podnoszenie efektywności kształcenia w Zespole Szkół Nr 1 w Opatowie oraz Zespole Szkół Nr 2 w Opatowie poprzez wzmocnienie infrastruktury edukacyjnej’'</t>
  </si>
  <si>
    <t>Projekt ,,Uczniowie Zespołu Szkół Nr 1 w Opatowie bliżej rynku pracy''</t>
  </si>
  <si>
    <t>Działanie 8.5 Rozwój i wysoka jakość szkolnictwa zawodowego i kształcenia ustawicznego</t>
  </si>
  <si>
    <t>Oś priorytetowa 8. Rozwój edukacji i aktywne społeczeństwo</t>
  </si>
  <si>
    <t>Projekt ,,e-Geodezja - cyfrowy zasób geodezyjny powiatów: Sandomierskiego, Opatowskiego i Staszowskiego''</t>
  </si>
  <si>
    <t>71095</t>
  </si>
  <si>
    <t>710</t>
  </si>
  <si>
    <t>2018-2020</t>
  </si>
  <si>
    <t>Projekt ,,Termomodernizacja budynków użyteczności publicznej na terenie Powiatu Opatowskiego''</t>
  </si>
  <si>
    <t>Działanie 3.3 Poprawa efektywności energetycznej z wykorzystaniem odnawialnych źródeł energii w sektorze publicznym i mieszkaniowym</t>
  </si>
  <si>
    <t xml:space="preserve">Oś priorytetowa 3. Efektywna i zielona energia </t>
  </si>
  <si>
    <t>70005     90019</t>
  </si>
  <si>
    <t>700     900</t>
  </si>
  <si>
    <t>2015-2018</t>
  </si>
  <si>
    <t>kwota</t>
  </si>
  <si>
    <t>źródło</t>
  </si>
  <si>
    <t>Wydatki w roku budżetowym 2018</t>
  </si>
  <si>
    <t>Przewidywane nakłady i źródła finansowania</t>
  </si>
  <si>
    <t>Okres realizacji zadania</t>
  </si>
  <si>
    <t>Projekt</t>
  </si>
  <si>
    <t>Lp</t>
  </si>
  <si>
    <t>Wydatki na programy i projekty realizowane ze środków pochodzących z budżetu Unii Europejskiej oraz innych źródeł zagranicznych, niepodlegających zwrotowi na 2018 rok</t>
  </si>
  <si>
    <t>600</t>
  </si>
  <si>
    <t>Transport i łączność</t>
  </si>
  <si>
    <t>Drogi publiczne powiatowe</t>
  </si>
  <si>
    <t>Dotacja celowa otrzymana z tytułu pomocy finansowej udzielanej między jednostkami samorządu terytorialnego na dofinansowanie własnych zadań bieżących</t>
  </si>
  <si>
    <t>25 734 815,00</t>
  </si>
  <si>
    <t>24 106 784,00</t>
  </si>
  <si>
    <t>24 892 951,00</t>
  </si>
  <si>
    <t>Administracja publiczna</t>
  </si>
  <si>
    <t>Starostwa powiatowe</t>
  </si>
  <si>
    <t xml:space="preserve">Różnica w wydatkach majątkowych na programy ze środków z UE oraz innych źródeł zagranicznych w kwocie 4.884.137 zł wynika z działu 700 rozdział 70005, gdzie występuje paragraf 6050 w kwocie 3.047.275 zł, z działu 801 rozdział 80195, gdzie występuje paragraf 6050 w kwocie 1.687.839 zł i paragraf 6060 w kwocie 27.648 zł i z działu 921 rozdział 92195, gdzie występuje paragraf 6050 w kwocie 121.375 zł, które w załączniku Nr 2 nie zostały zaliczone do wydatków na programy finansowane z udziałem środków, o których mowa w art. 5 ust. 1 pkt 2 i 3. </t>
  </si>
  <si>
    <t>Pomoc społeczna</t>
  </si>
  <si>
    <t>Domy pomocy społecznej</t>
  </si>
  <si>
    <t>700</t>
  </si>
  <si>
    <t>01005</t>
  </si>
  <si>
    <t>010</t>
  </si>
  <si>
    <t>wniesienie wkładów do spółek prawa handlowego</t>
  </si>
  <si>
    <t>Wydatki
na 2018 r.</t>
  </si>
  <si>
    <t>Dotacje ogółem</t>
  </si>
  <si>
    <t>Dochody i wydatki związane z realizacją zadań z zakresu administracji rządowej i innych zadań zleconych odrębnymi ustawami w  2018 r.</t>
  </si>
  <si>
    <t>Komenda Powiatowa Państwowej Straży Pożarnej w Opatowie</t>
  </si>
  <si>
    <t>Zakup urządzenia do zasilania awaryjnego</t>
  </si>
  <si>
    <t>Wykonanie instalacji oświetlenia awaryjnego i ewakuacyjnego w budynkach mieszkalnych i stołówce DPS w Sobowie</t>
  </si>
  <si>
    <t>Remont drogi powiatowej nr 0736T dr. pow. nr 42164 – Bożęcin – Przezwody – Pęczyny – Kleczanów w m. Grochocice w km 0+000 – 1+495 odc. dł. 1,495 km</t>
  </si>
  <si>
    <t xml:space="preserve">A. 739 700
B. 317 500
C. 
D. </t>
  </si>
  <si>
    <t>Realizacja zadań w ramach nieodpłatnej pomocy prawnej</t>
  </si>
  <si>
    <t>Organizacja pożytku publicznego</t>
  </si>
  <si>
    <t>II. Dotacje dla jednostek spoza sektora finansów publicznych</t>
  </si>
  <si>
    <t>Dofinansowanie utrzymania biblioteki</t>
  </si>
  <si>
    <t>Urząd Miasta i Gminy w Opatowie</t>
  </si>
  <si>
    <t>Zwrot kosztów utrzymania dzieci</t>
  </si>
  <si>
    <t>Powiaty, w których przebywają dzieci w placówkach wychowawczych</t>
  </si>
  <si>
    <t xml:space="preserve">Zwrot kosztów utrzymania dzieci </t>
  </si>
  <si>
    <t>Powiaty, w których przebywają dzieci w rodzinach zastępczych</t>
  </si>
  <si>
    <t>Rehabilitacja zawodowa i społeczna osób niepełnosprawnych</t>
  </si>
  <si>
    <t>Powiat Sandomierz (WTZ Piotrowice)</t>
  </si>
  <si>
    <t>I. Dotacje dla jednostek sektora finansów publicznych</t>
  </si>
  <si>
    <t>Kwota dotacji</t>
  </si>
  <si>
    <t>Zakres</t>
  </si>
  <si>
    <t>Nazwa jednostki otrzymującej dotacje</t>
  </si>
  <si>
    <t>Dotacje celowe w 2018 roku</t>
  </si>
  <si>
    <t>Gmina Raków</t>
  </si>
  <si>
    <t>Województwo Świętokrzyskie</t>
  </si>
  <si>
    <t>Udzielenie pomocy finansowej celem wzniesienia pomnika W. Witosa</t>
  </si>
  <si>
    <t>6630</t>
  </si>
  <si>
    <t>Pomoc finansowa dla Gminy Raków w celu wzniesienia pomnika W. Witosa</t>
  </si>
  <si>
    <t>6610</t>
  </si>
  <si>
    <t>Pomoc finansowa dla Województwa Świętokrzyskiego w celu realizacji zadania pn. Budowa chodnika przy drodze wojewódzkiej nr 757 na terenie miejscowości Iwaniska od km 13+914 do km 14+530</t>
  </si>
  <si>
    <t>Projekt ,,Innowacyjna edukacja - nowe możliwości zawodowe'' (2018-2020)</t>
  </si>
  <si>
    <t>Program Operacyjny Wiedza Edukacja Rozwój 2014 - 2020</t>
  </si>
  <si>
    <t xml:space="preserve">Oś priorytetowa 4. Innowacje społeczne i współpraca międzynarodowa </t>
  </si>
  <si>
    <t>Działanie 4.1 Innowacje społeczne</t>
  </si>
  <si>
    <t>Projekt ,,Innowacyjna edukacja - nowe możliwości zawodowe''</t>
  </si>
  <si>
    <t>Dochody i wydatki związane z realizacją zadań z zakresu administracji rządowej realizowanych na podstawie porozumień z organami administracji rządowej w 2018 r.</t>
  </si>
  <si>
    <t>Program wieloletni ,,SENIOR+'' na lata 2015 - 2020 - Stodoły (2018 - 2022)</t>
  </si>
  <si>
    <t xml:space="preserve">A. 281 816,00      
B.
C.
D. </t>
  </si>
  <si>
    <t>Program wieloletni ,,SENIOR+'' na lata 2015 - 2020 - Ożarów (2018 - 2022)</t>
  </si>
  <si>
    <t xml:space="preserve">A. 144 346,00      
B.
C.
D. </t>
  </si>
  <si>
    <t>4 793 743,00</t>
  </si>
  <si>
    <t>66 630,00</t>
  </si>
  <si>
    <t>4 860 373,00</t>
  </si>
  <si>
    <t>60078</t>
  </si>
  <si>
    <t>Usuwanie skutków klęsk żywiołowych</t>
  </si>
  <si>
    <t>3 012 854,00</t>
  </si>
  <si>
    <t>3 079 484,00</t>
  </si>
  <si>
    <t>750</t>
  </si>
  <si>
    <t>338 985,00</t>
  </si>
  <si>
    <t>-23 738,00</t>
  </si>
  <si>
    <t>315 247,00</t>
  </si>
  <si>
    <t>75045</t>
  </si>
  <si>
    <t>Kwalifikacja wojskowa</t>
  </si>
  <si>
    <t>47 100,00</t>
  </si>
  <si>
    <t>23 362,00</t>
  </si>
  <si>
    <t>2110</t>
  </si>
  <si>
    <t>Dotacje celowe otrzymane z budżetu państwa na zadania bieżące z zakresu administracji rządowej oraz inne zadania zlecone ustawami realizowane przez powiat</t>
  </si>
  <si>
    <t>22 100,00</t>
  </si>
  <si>
    <t>-2 838,00</t>
  </si>
  <si>
    <t>19 262,00</t>
  </si>
  <si>
    <t>2120</t>
  </si>
  <si>
    <t>Dotacje celowe otrzymane z budżetu państwa na zadania bieżące realizowane przez powiat na podstawie porozumień z organami administracji rządowej</t>
  </si>
  <si>
    <t>25 000,00</t>
  </si>
  <si>
    <t>-20 900,00</t>
  </si>
  <si>
    <t>4 100,00</t>
  </si>
  <si>
    <t>752</t>
  </si>
  <si>
    <t>Obrona narodowa</t>
  </si>
  <si>
    <t>26 813,00</t>
  </si>
  <si>
    <t>75295</t>
  </si>
  <si>
    <t>754</t>
  </si>
  <si>
    <t>Bezpieczeństwo publiczne i ochrona przeciwpożarowa</t>
  </si>
  <si>
    <t>3 791 690,00</t>
  </si>
  <si>
    <t>48 381,00</t>
  </si>
  <si>
    <t>3 840 071,00</t>
  </si>
  <si>
    <t>75411</t>
  </si>
  <si>
    <t>Komendy powiatowe Państwowej Straży Pożarnej</t>
  </si>
  <si>
    <t>801</t>
  </si>
  <si>
    <t>344 240,00</t>
  </si>
  <si>
    <t>237 163,00</t>
  </si>
  <si>
    <t>581 403,00</t>
  </si>
  <si>
    <t>30 102,00</t>
  </si>
  <si>
    <t>231 582,00</t>
  </si>
  <si>
    <t>261 684,00</t>
  </si>
  <si>
    <t>80105</t>
  </si>
  <si>
    <t>Przedszkola specjalne</t>
  </si>
  <si>
    <t>5 480,00</t>
  </si>
  <si>
    <t>80195</t>
  </si>
  <si>
    <t>80 000,00</t>
  </si>
  <si>
    <t>231 683,00</t>
  </si>
  <si>
    <t>311 683,00</t>
  </si>
  <si>
    <t>2 000,00</t>
  </si>
  <si>
    <t>233 582,00</t>
  </si>
  <si>
    <t>0920</t>
  </si>
  <si>
    <t>Wpływy z pozostałych odsetek</t>
  </si>
  <si>
    <t>101,00</t>
  </si>
  <si>
    <t>2057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</si>
  <si>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</si>
  <si>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852</t>
  </si>
  <si>
    <t>17 595 602,00</t>
  </si>
  <si>
    <t>584 784,00</t>
  </si>
  <si>
    <t>18 180 386,00</t>
  </si>
  <si>
    <t>85202</t>
  </si>
  <si>
    <t>17 470 618,00</t>
  </si>
  <si>
    <t>527 985,00</t>
  </si>
  <si>
    <t>17 998 603,00</t>
  </si>
  <si>
    <t>0970</t>
  </si>
  <si>
    <t>Wpływy z różnych dochodów</t>
  </si>
  <si>
    <t>548 109,00</t>
  </si>
  <si>
    <t>1 076 094,00</t>
  </si>
  <si>
    <t>85295</t>
  </si>
  <si>
    <t>124 984,00</t>
  </si>
  <si>
    <t>56 799,00</t>
  </si>
  <si>
    <t>181 783,00</t>
  </si>
  <si>
    <t>64 800,00</t>
  </si>
  <si>
    <t>121 599,00</t>
  </si>
  <si>
    <t>83 548 894,00</t>
  </si>
  <si>
    <t>963 771,00</t>
  </si>
  <si>
    <t>84 488 927,00</t>
  </si>
  <si>
    <t>1 017 749,00</t>
  </si>
  <si>
    <t>10 100,00</t>
  </si>
  <si>
    <t>6410</t>
  </si>
  <si>
    <t>Dotacje celowe otrzymane z budżetu państwa na inwestycje i zakupy inwestycyjne z zakresu administracji rządowej oraz inne zadania zlecone ustawami realizowane przez powiat</t>
  </si>
  <si>
    <t>758</t>
  </si>
  <si>
    <t>Różne rozliczenia</t>
  </si>
  <si>
    <t>635 000,00</t>
  </si>
  <si>
    <t>104 700,00</t>
  </si>
  <si>
    <t>739 700,00</t>
  </si>
  <si>
    <t>75802</t>
  </si>
  <si>
    <t>Uzupełnienie subwencji ogólnej dla jednostek samorządu terytorialnego</t>
  </si>
  <si>
    <t>6180</t>
  </si>
  <si>
    <t>Środki na inwestycje na drogach publicznych powiatowych i wojewódzkich oraz na drogach powiatowych, wojewódzkich i krajowych w granicach miast na prawach powiatu</t>
  </si>
  <si>
    <t>369 363,00</t>
  </si>
  <si>
    <t>6430</t>
  </si>
  <si>
    <t>Dotacje celowe otrzymane z budżetu państwa na realizację inwestycji i zakupów inwestycyjnych własnych powiatu</t>
  </si>
  <si>
    <t>484 163,00</t>
  </si>
  <si>
    <t>26 218 978,00</t>
  </si>
  <si>
    <t>109 283 709,00</t>
  </si>
  <si>
    <t>1 447 934,00</t>
  </si>
  <si>
    <t>110 707 905,00</t>
  </si>
  <si>
    <t>25 124 533,00</t>
  </si>
  <si>
    <t>Zakup i objęcie akcji i udziałów</t>
  </si>
  <si>
    <t>Wniesienie wkładów do spółek sprawa handlowego</t>
  </si>
  <si>
    <t>Drogi publiczne wojewódzkie</t>
  </si>
  <si>
    <t>Turystyka</t>
  </si>
  <si>
    <t>Licea ogólnokształcące</t>
  </si>
  <si>
    <t>Szkoły zawodowe</t>
  </si>
  <si>
    <t>Szkoły zawodowe specjalne</t>
  </si>
  <si>
    <t>Stołówki szkolne i przedszkolne</t>
  </si>
  <si>
    <t>Załącznik Nr 1                                                                                                          do uchwały Rady Powiatu w Opatowie Nr XLVII.26.2018                                                                                 z dnia 11 czerwca 2018 r.</t>
  </si>
  <si>
    <t>Załącznik Nr 2                                                                                                      do uchwały Rady Powiatu w Opatowie Nr XLVII.26.2018                                                z dnia 11 czerwca 2018 r.</t>
  </si>
  <si>
    <t>Załącznik Nr 3                                                                                                       do uchwały Rady Powiatu w Opatowie Nr XLVII.26.2018                                                                                        z dnia 11 czerwca 2018 r.</t>
  </si>
  <si>
    <t xml:space="preserve">Załącznik nr 5                                                                                                     do uchwały Rady Powiatu Nr XLVII.26.2018                                                     z dnia 11 czerwca 2018 r.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</si>
</sst>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9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4"/>
      <name val="Arial CE"/>
      <family val="2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 CE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7"/>
      <name val="Arial CE"/>
      <family val="2"/>
    </font>
    <font>
      <sz val="7"/>
      <name val="Arial"/>
      <family val="2"/>
    </font>
    <font>
      <sz val="5"/>
      <name val="Arial CE"/>
      <family val="0"/>
    </font>
    <font>
      <sz val="10"/>
      <name val="Times New Roman CE"/>
      <family val="1"/>
    </font>
    <font>
      <i/>
      <sz val="8"/>
      <name val="Arial CE"/>
      <family val="0"/>
    </font>
    <font>
      <sz val="10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sz val="8"/>
      <name val="Czcionka tekstu podstawowego"/>
      <family val="2"/>
    </font>
    <font>
      <b/>
      <sz val="8"/>
      <color indexed="8"/>
      <name val="Arial"/>
      <family val="0"/>
    </font>
    <font>
      <sz val="6"/>
      <name val="Arial CE"/>
      <family val="2"/>
    </font>
    <font>
      <b/>
      <sz val="9"/>
      <name val="Arial CE"/>
      <family val="2"/>
    </font>
    <font>
      <sz val="8"/>
      <name val="Times New Roman CE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4"/>
      <name val="Arial CE"/>
      <family val="2"/>
    </font>
    <font>
      <sz val="11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sz val="14"/>
      <name val="Times New Roman"/>
      <family val="1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8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3" applyNumberFormat="0" applyFill="0" applyAlignment="0" applyProtection="0"/>
    <xf numFmtId="0" fontId="77" fillId="29" borderId="4" applyNumberFormat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82" fillId="27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88" fillId="32" borderId="0" applyNumberFormat="0" applyBorder="0" applyAlignment="0" applyProtection="0"/>
  </cellStyleXfs>
  <cellXfs count="34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4" fillId="0" borderId="0" xfId="51" applyAlignment="1">
      <alignment vertical="center"/>
      <protection/>
    </xf>
    <xf numFmtId="0" fontId="89" fillId="0" borderId="0" xfId="51" applyFont="1">
      <alignment/>
      <protection/>
    </xf>
    <xf numFmtId="0" fontId="4" fillId="0" borderId="0" xfId="51" applyFont="1">
      <alignment/>
      <protection/>
    </xf>
    <xf numFmtId="0" fontId="4" fillId="0" borderId="0" xfId="51" applyFont="1" applyBorder="1" applyAlignment="1">
      <alignment vertical="center" wrapText="1"/>
      <protection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9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1" applyFont="1" applyBorder="1" applyAlignment="1">
      <alignment vertical="center" wrapText="1"/>
      <protection/>
    </xf>
    <xf numFmtId="0" fontId="13" fillId="0" borderId="0" xfId="51" applyFont="1" applyBorder="1" applyAlignment="1">
      <alignment vertical="center" wrapText="1"/>
      <protection/>
    </xf>
    <xf numFmtId="0" fontId="9" fillId="34" borderId="10" xfId="51" applyFont="1" applyFill="1" applyBorder="1" applyAlignment="1">
      <alignment horizontal="center" vertical="center" wrapText="1"/>
      <protection/>
    </xf>
    <xf numFmtId="0" fontId="9" fillId="34" borderId="0" xfId="0" applyNumberFormat="1" applyFont="1" applyFill="1" applyBorder="1" applyAlignment="1" applyProtection="1">
      <alignment horizontal="left" vertical="center" wrapText="1"/>
      <protection locked="0"/>
    </xf>
    <xf numFmtId="43" fontId="9" fillId="34" borderId="10" xfId="51" applyNumberFormat="1" applyFont="1" applyFill="1" applyBorder="1" applyAlignment="1">
      <alignment horizontal="center" vertical="center" wrapText="1"/>
      <protection/>
    </xf>
    <xf numFmtId="49" fontId="9" fillId="34" borderId="10" xfId="51" applyNumberFormat="1" applyFont="1" applyFill="1" applyBorder="1" applyAlignment="1">
      <alignment vertical="center" wrapText="1"/>
      <protection/>
    </xf>
    <xf numFmtId="0" fontId="9" fillId="34" borderId="10" xfId="51" applyFont="1" applyFill="1" applyBorder="1" applyAlignment="1">
      <alignment vertical="center" wrapText="1"/>
      <protection/>
    </xf>
    <xf numFmtId="43" fontId="13" fillId="34" borderId="10" xfId="51" applyNumberFormat="1" applyFont="1" applyFill="1" applyBorder="1" applyAlignment="1">
      <alignment horizontal="center" vertical="center" wrapText="1"/>
      <protection/>
    </xf>
    <xf numFmtId="49" fontId="11" fillId="33" borderId="0" xfId="50" applyNumberFormat="1" applyFont="1" applyFill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0" fontId="13" fillId="34" borderId="10" xfId="51" applyFont="1" applyFill="1" applyBorder="1" applyAlignment="1">
      <alignment vertical="center" wrapText="1"/>
      <protection/>
    </xf>
    <xf numFmtId="49" fontId="0" fillId="35" borderId="11" xfId="0" applyNumberFormat="1" applyFill="1" applyBorder="1" applyAlignment="1" applyProtection="1">
      <alignment horizontal="center" vertical="center" wrapText="1"/>
      <protection locked="0"/>
    </xf>
    <xf numFmtId="0" fontId="18" fillId="35" borderId="11" xfId="0" applyFont="1" applyFill="1" applyBorder="1" applyAlignment="1" applyProtection="1">
      <alignment horizontal="center" vertical="center" wrapText="1" shrinkToFit="1"/>
      <protection locked="0"/>
    </xf>
    <xf numFmtId="0" fontId="25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21" fillId="34" borderId="10" xfId="51" applyFont="1" applyFill="1" applyBorder="1" applyAlignment="1">
      <alignment horizontal="center" vertical="center" wrapText="1"/>
      <protection/>
    </xf>
    <xf numFmtId="0" fontId="8" fillId="34" borderId="10" xfId="51" applyFont="1" applyFill="1" applyBorder="1" applyAlignment="1">
      <alignment horizontal="center" vertical="center" wrapText="1"/>
      <protection/>
    </xf>
    <xf numFmtId="0" fontId="8" fillId="34" borderId="10" xfId="51" applyFont="1" applyFill="1" applyBorder="1" applyAlignment="1">
      <alignment vertical="center" wrapText="1"/>
      <protection/>
    </xf>
    <xf numFmtId="0" fontId="4" fillId="0" borderId="0" xfId="51">
      <alignment/>
      <protection/>
    </xf>
    <xf numFmtId="41" fontId="4" fillId="34" borderId="10" xfId="51" applyNumberFormat="1" applyFont="1" applyFill="1" applyBorder="1" applyAlignment="1">
      <alignment vertical="center"/>
      <protection/>
    </xf>
    <xf numFmtId="0" fontId="4" fillId="34" borderId="10" xfId="51" applyFont="1" applyFill="1" applyBorder="1" applyAlignment="1">
      <alignment horizontal="center" vertical="center"/>
      <protection/>
    </xf>
    <xf numFmtId="0" fontId="4" fillId="34" borderId="10" xfId="51" applyFont="1" applyFill="1" applyBorder="1" applyAlignment="1">
      <alignment vertical="center" wrapText="1"/>
      <protection/>
    </xf>
    <xf numFmtId="0" fontId="4" fillId="34" borderId="10" xfId="51" applyFont="1" applyFill="1" applyBorder="1" applyAlignment="1">
      <alignment vertical="center"/>
      <protection/>
    </xf>
    <xf numFmtId="41" fontId="14" fillId="34" borderId="10" xfId="51" applyNumberFormat="1" applyFont="1" applyFill="1" applyBorder="1" applyAlignment="1">
      <alignment vertical="center"/>
      <protection/>
    </xf>
    <xf numFmtId="0" fontId="26" fillId="34" borderId="10" xfId="51" applyFont="1" applyFill="1" applyBorder="1" applyAlignment="1">
      <alignment horizontal="center" vertical="center"/>
      <protection/>
    </xf>
    <xf numFmtId="0" fontId="27" fillId="0" borderId="0" xfId="51" applyFont="1">
      <alignment/>
      <protection/>
    </xf>
    <xf numFmtId="0" fontId="28" fillId="34" borderId="0" xfId="51" applyFont="1" applyFill="1" applyAlignment="1">
      <alignment horizontal="right" vertical="top"/>
      <protection/>
    </xf>
    <xf numFmtId="0" fontId="4" fillId="34" borderId="0" xfId="51" applyFont="1" applyFill="1" applyAlignment="1">
      <alignment vertical="center"/>
      <protection/>
    </xf>
    <xf numFmtId="0" fontId="14" fillId="34" borderId="0" xfId="51" applyFont="1" applyFill="1" applyAlignment="1">
      <alignment horizontal="left" vertical="center"/>
      <protection/>
    </xf>
    <xf numFmtId="0" fontId="4" fillId="34" borderId="0" xfId="51" applyFont="1" applyFill="1">
      <alignment/>
      <protection/>
    </xf>
    <xf numFmtId="3" fontId="9" fillId="34" borderId="10" xfId="51" applyNumberFormat="1" applyFont="1" applyFill="1" applyBorder="1" applyAlignment="1">
      <alignment horizontal="center" vertical="center" wrapText="1"/>
      <protection/>
    </xf>
    <xf numFmtId="3" fontId="5" fillId="34" borderId="0" xfId="51" applyNumberFormat="1" applyFont="1" applyFill="1" applyBorder="1" applyAlignment="1">
      <alignment vertical="center" wrapText="1"/>
      <protection/>
    </xf>
    <xf numFmtId="49" fontId="8" fillId="34" borderId="10" xfId="51" applyNumberFormat="1" applyFont="1" applyFill="1" applyBorder="1" applyAlignment="1">
      <alignment horizontal="center" vertical="center" wrapText="1"/>
      <protection/>
    </xf>
    <xf numFmtId="0" fontId="16" fillId="0" borderId="12" xfId="51" applyFont="1" applyFill="1" applyBorder="1" applyAlignment="1">
      <alignment horizontal="center" vertical="center" wrapText="1"/>
      <protection/>
    </xf>
    <xf numFmtId="0" fontId="32" fillId="0" borderId="0" xfId="51" applyFont="1" applyAlignment="1">
      <alignment horizontal="center"/>
      <protection/>
    </xf>
    <xf numFmtId="0" fontId="29" fillId="0" borderId="0" xfId="51" applyFont="1">
      <alignment/>
      <protection/>
    </xf>
    <xf numFmtId="0" fontId="29" fillId="0" borderId="0" xfId="51" applyFont="1" applyAlignment="1">
      <alignment vertical="center"/>
      <protection/>
    </xf>
    <xf numFmtId="0" fontId="29" fillId="0" borderId="0" xfId="51" applyFont="1" applyAlignment="1">
      <alignment horizontal="center" vertical="center"/>
      <protection/>
    </xf>
    <xf numFmtId="0" fontId="90" fillId="0" borderId="0" xfId="51" applyFont="1">
      <alignment/>
      <protection/>
    </xf>
    <xf numFmtId="0" fontId="90" fillId="0" borderId="0" xfId="51" applyFont="1" applyAlignment="1">
      <alignment vertical="center"/>
      <protection/>
    </xf>
    <xf numFmtId="41" fontId="90" fillId="0" borderId="0" xfId="51" applyNumberFormat="1" applyFont="1" applyAlignment="1">
      <alignment vertical="center"/>
      <protection/>
    </xf>
    <xf numFmtId="41" fontId="15" fillId="0" borderId="10" xfId="51" applyNumberFormat="1" applyFont="1" applyFill="1" applyBorder="1" applyAlignment="1">
      <alignment horizontal="center" vertical="center" wrapText="1"/>
      <protection/>
    </xf>
    <xf numFmtId="41" fontId="29" fillId="34" borderId="10" xfId="51" applyNumberFormat="1" applyFont="1" applyFill="1" applyBorder="1" applyAlignment="1">
      <alignment horizontal="center" vertical="center" wrapText="1"/>
      <protection/>
    </xf>
    <xf numFmtId="0" fontId="33" fillId="34" borderId="10" xfId="51" applyFont="1" applyFill="1" applyBorder="1" applyAlignment="1">
      <alignment horizontal="center" vertical="center"/>
      <protection/>
    </xf>
    <xf numFmtId="0" fontId="8" fillId="34" borderId="0" xfId="50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51" applyNumberFormat="1" applyFont="1" applyFill="1" applyBorder="1" applyAlignment="1">
      <alignment horizontal="center" vertical="center" wrapText="1"/>
      <protection/>
    </xf>
    <xf numFmtId="41" fontId="29" fillId="0" borderId="10" xfId="51" applyNumberFormat="1" applyFont="1" applyFill="1" applyBorder="1" applyAlignment="1">
      <alignment horizontal="center" vertical="center" wrapText="1"/>
      <protection/>
    </xf>
    <xf numFmtId="49" fontId="8" fillId="0" borderId="10" xfId="51" applyNumberFormat="1" applyFont="1" applyFill="1" applyBorder="1" applyAlignment="1">
      <alignment horizontal="center" vertical="center" wrapText="1"/>
      <protection/>
    </xf>
    <xf numFmtId="0" fontId="33" fillId="0" borderId="10" xfId="51" applyFont="1" applyFill="1" applyBorder="1" applyAlignment="1">
      <alignment horizontal="center" vertical="center"/>
      <protection/>
    </xf>
    <xf numFmtId="0" fontId="8" fillId="0" borderId="10" xfId="51" applyFont="1" applyFill="1" applyBorder="1" applyAlignment="1">
      <alignment vertical="center" wrapText="1"/>
      <protection/>
    </xf>
    <xf numFmtId="0" fontId="90" fillId="0" borderId="0" xfId="51" applyFont="1" applyAlignment="1">
      <alignment horizontal="center" vertical="center"/>
      <protection/>
    </xf>
    <xf numFmtId="41" fontId="90" fillId="0" borderId="0" xfId="51" applyNumberFormat="1" applyFont="1">
      <alignment/>
      <protection/>
    </xf>
    <xf numFmtId="0" fontId="30" fillId="0" borderId="12" xfId="51" applyFont="1" applyFill="1" applyBorder="1" applyAlignment="1">
      <alignment horizontal="center" vertical="center" wrapText="1"/>
      <protection/>
    </xf>
    <xf numFmtId="0" fontId="91" fillId="0" borderId="0" xfId="51" applyFont="1">
      <alignment/>
      <protection/>
    </xf>
    <xf numFmtId="0" fontId="16" fillId="0" borderId="10" xfId="51" applyFont="1" applyFill="1" applyBorder="1" applyAlignment="1">
      <alignment horizontal="center" vertical="center" wrapText="1"/>
      <protection/>
    </xf>
    <xf numFmtId="0" fontId="16" fillId="0" borderId="13" xfId="51" applyFont="1" applyFill="1" applyBorder="1" applyAlignment="1">
      <alignment horizontal="center" vertical="center" wrapText="1"/>
      <protection/>
    </xf>
    <xf numFmtId="49" fontId="19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19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34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34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19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20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51" applyFont="1" applyAlignment="1">
      <alignment vertical="center"/>
      <protection/>
    </xf>
    <xf numFmtId="41" fontId="13" fillId="34" borderId="10" xfId="51" applyNumberFormat="1" applyFont="1" applyFill="1" applyBorder="1" applyAlignment="1">
      <alignment vertical="center"/>
      <protection/>
    </xf>
    <xf numFmtId="41" fontId="5" fillId="34" borderId="10" xfId="51" applyNumberFormat="1" applyFont="1" applyFill="1" applyBorder="1" applyAlignment="1">
      <alignment horizontal="left" vertical="center" wrapText="1"/>
      <protection/>
    </xf>
    <xf numFmtId="41" fontId="5" fillId="34" borderId="10" xfId="51" applyNumberFormat="1" applyFont="1" applyFill="1" applyBorder="1" applyAlignment="1">
      <alignment vertical="center" wrapText="1"/>
      <protection/>
    </xf>
    <xf numFmtId="0" fontId="5" fillId="34" borderId="10" xfId="51" applyFont="1" applyFill="1" applyBorder="1" applyAlignment="1">
      <alignment vertical="center" wrapText="1"/>
      <protection/>
    </xf>
    <xf numFmtId="41" fontId="5" fillId="34" borderId="10" xfId="51" applyNumberFormat="1" applyFont="1" applyFill="1" applyBorder="1" applyAlignment="1">
      <alignment vertical="center"/>
      <protection/>
    </xf>
    <xf numFmtId="0" fontId="5" fillId="34" borderId="10" xfId="51" applyFont="1" applyFill="1" applyBorder="1" applyAlignment="1">
      <alignment horizontal="center" vertical="center"/>
      <protection/>
    </xf>
    <xf numFmtId="49" fontId="5" fillId="34" borderId="10" xfId="51" applyNumberFormat="1" applyFont="1" applyFill="1" applyBorder="1" applyAlignment="1">
      <alignment horizontal="center" vertical="center"/>
      <protection/>
    </xf>
    <xf numFmtId="0" fontId="35" fillId="34" borderId="10" xfId="51" applyFont="1" applyFill="1" applyBorder="1" applyAlignment="1">
      <alignment horizontal="center" vertical="center"/>
      <protection/>
    </xf>
    <xf numFmtId="0" fontId="36" fillId="34" borderId="13" xfId="51" applyFont="1" applyFill="1" applyBorder="1" applyAlignment="1">
      <alignment horizontal="center" vertical="center" wrapText="1"/>
      <protection/>
    </xf>
    <xf numFmtId="0" fontId="5" fillId="34" borderId="0" xfId="51" applyFont="1" applyFill="1" applyAlignment="1">
      <alignment horizontal="right" vertical="center"/>
      <protection/>
    </xf>
    <xf numFmtId="0" fontId="7" fillId="34" borderId="0" xfId="51" applyFont="1" applyFill="1" applyAlignment="1">
      <alignment horizontal="center" vertical="center" wrapText="1"/>
      <protection/>
    </xf>
    <xf numFmtId="0" fontId="33" fillId="34" borderId="0" xfId="51" applyFont="1" applyFill="1" applyAlignment="1">
      <alignment horizontal="right" vertical="top"/>
      <protection/>
    </xf>
    <xf numFmtId="0" fontId="37" fillId="34" borderId="0" xfId="51" applyFont="1" applyFill="1" applyAlignment="1">
      <alignment/>
      <protection/>
    </xf>
    <xf numFmtId="41" fontId="8" fillId="34" borderId="10" xfId="51" applyNumberFormat="1" applyFont="1" applyFill="1" applyBorder="1" applyAlignment="1">
      <alignment horizontal="right" vertical="top" wrapText="1"/>
      <protection/>
    </xf>
    <xf numFmtId="0" fontId="8" fillId="34" borderId="10" xfId="51" applyFont="1" applyFill="1" applyBorder="1" applyAlignment="1">
      <alignment wrapText="1"/>
      <protection/>
    </xf>
    <xf numFmtId="0" fontId="8" fillId="34" borderId="10" xfId="51" applyFont="1" applyFill="1" applyBorder="1" applyAlignment="1">
      <alignment horizontal="center" vertical="top"/>
      <protection/>
    </xf>
    <xf numFmtId="0" fontId="8" fillId="34" borderId="10" xfId="51" applyFont="1" applyFill="1" applyBorder="1" applyAlignment="1" quotePrefix="1">
      <alignment wrapText="1"/>
      <protection/>
    </xf>
    <xf numFmtId="41" fontId="16" fillId="34" borderId="10" xfId="51" applyNumberFormat="1" applyFont="1" applyFill="1" applyBorder="1" applyAlignment="1">
      <alignment horizontal="right" vertical="top" wrapText="1"/>
      <protection/>
    </xf>
    <xf numFmtId="0" fontId="16" fillId="34" borderId="10" xfId="51" applyFont="1" applyFill="1" applyBorder="1" applyAlignment="1">
      <alignment wrapText="1"/>
      <protection/>
    </xf>
    <xf numFmtId="0" fontId="8" fillId="34" borderId="10" xfId="51" applyFont="1" applyFill="1" applyBorder="1" applyAlignment="1" quotePrefix="1">
      <alignment vertical="top" wrapText="1"/>
      <protection/>
    </xf>
    <xf numFmtId="0" fontId="16" fillId="34" borderId="10" xfId="51" applyFont="1" applyFill="1" applyBorder="1" applyAlignment="1">
      <alignment vertical="top"/>
      <protection/>
    </xf>
    <xf numFmtId="0" fontId="16" fillId="34" borderId="10" xfId="51" applyFont="1" applyFill="1" applyBorder="1" applyAlignment="1">
      <alignment horizontal="center" vertical="top"/>
      <protection/>
    </xf>
    <xf numFmtId="0" fontId="5" fillId="34" borderId="12" xfId="51" applyFont="1" applyFill="1" applyBorder="1" applyAlignment="1">
      <alignment horizontal="center" vertical="top" wrapText="1"/>
      <protection/>
    </xf>
    <xf numFmtId="0" fontId="8" fillId="34" borderId="10" xfId="51" applyFont="1" applyFill="1" applyBorder="1" applyAlignment="1" quotePrefix="1">
      <alignment vertical="top"/>
      <protection/>
    </xf>
    <xf numFmtId="0" fontId="6" fillId="0" borderId="0" xfId="51" applyNumberFormat="1" applyFont="1" applyFill="1" applyBorder="1" applyAlignment="1" applyProtection="1">
      <alignment horizontal="left"/>
      <protection locked="0"/>
    </xf>
    <xf numFmtId="0" fontId="16" fillId="34" borderId="10" xfId="51" applyFont="1" applyFill="1" applyBorder="1" applyAlignment="1">
      <alignment horizontal="center" vertical="center" wrapText="1"/>
      <protection/>
    </xf>
    <xf numFmtId="0" fontId="31" fillId="0" borderId="12" xfId="51" applyFont="1" applyFill="1" applyBorder="1" applyAlignment="1">
      <alignment horizontal="center" vertical="center" wrapText="1"/>
      <protection/>
    </xf>
    <xf numFmtId="0" fontId="16" fillId="34" borderId="10" xfId="51" applyFont="1" applyFill="1" applyBorder="1" applyAlignment="1">
      <alignment horizontal="center" vertical="center" wrapText="1"/>
      <protection/>
    </xf>
    <xf numFmtId="41" fontId="4" fillId="0" borderId="0" xfId="51" applyNumberFormat="1" applyAlignment="1">
      <alignment vertical="center"/>
      <protection/>
    </xf>
    <xf numFmtId="0" fontId="4" fillId="0" borderId="0" xfId="51" applyFont="1" applyAlignment="1">
      <alignment vertical="center"/>
      <protection/>
    </xf>
    <xf numFmtId="41" fontId="4" fillId="0" borderId="0" xfId="51" applyNumberFormat="1" applyFont="1" applyAlignment="1">
      <alignment vertical="center"/>
      <protection/>
    </xf>
    <xf numFmtId="0" fontId="4" fillId="0" borderId="0" xfId="51" applyFont="1" applyAlignment="1">
      <alignment horizontal="center" vertical="center"/>
      <protection/>
    </xf>
    <xf numFmtId="41" fontId="16" fillId="0" borderId="10" xfId="51" applyNumberFormat="1" applyFont="1" applyFill="1" applyBorder="1" applyAlignment="1">
      <alignment vertical="center"/>
      <protection/>
    </xf>
    <xf numFmtId="41" fontId="8" fillId="34" borderId="10" xfId="51" applyNumberFormat="1" applyFont="1" applyFill="1" applyBorder="1" applyAlignment="1">
      <alignment vertical="center"/>
      <protection/>
    </xf>
    <xf numFmtId="41" fontId="8" fillId="34" borderId="10" xfId="51" applyNumberFormat="1" applyFont="1" applyFill="1" applyBorder="1" applyAlignment="1">
      <alignment vertical="center" wrapText="1"/>
      <protection/>
    </xf>
    <xf numFmtId="0" fontId="8" fillId="34" borderId="10" xfId="51" applyFont="1" applyFill="1" applyBorder="1" applyAlignment="1">
      <alignment horizontal="center" vertical="center"/>
      <protection/>
    </xf>
    <xf numFmtId="0" fontId="29" fillId="34" borderId="10" xfId="51" applyFont="1" applyFill="1" applyBorder="1" applyAlignment="1">
      <alignment horizontal="center" vertical="center" wrapText="1"/>
      <protection/>
    </xf>
    <xf numFmtId="41" fontId="16" fillId="34" borderId="10" xfId="51" applyNumberFormat="1" applyFont="1" applyFill="1" applyBorder="1" applyAlignment="1">
      <alignment vertical="center"/>
      <protection/>
    </xf>
    <xf numFmtId="0" fontId="16" fillId="34" borderId="10" xfId="51" applyFont="1" applyFill="1" applyBorder="1" applyAlignment="1">
      <alignment horizontal="center" vertical="center"/>
      <protection/>
    </xf>
    <xf numFmtId="0" fontId="39" fillId="34" borderId="10" xfId="51" applyFont="1" applyFill="1" applyBorder="1" applyAlignment="1">
      <alignment horizontal="center" vertical="center" wrapText="1"/>
      <protection/>
    </xf>
    <xf numFmtId="41" fontId="5" fillId="0" borderId="0" xfId="51" applyNumberFormat="1" applyFont="1" applyBorder="1">
      <alignment/>
      <protection/>
    </xf>
    <xf numFmtId="43" fontId="8" fillId="34" borderId="10" xfId="51" applyNumberFormat="1" applyFont="1" applyFill="1" applyBorder="1" applyAlignment="1">
      <alignment vertical="center"/>
      <protection/>
    </xf>
    <xf numFmtId="41" fontId="16" fillId="34" borderId="10" xfId="51" applyNumberFormat="1" applyFont="1" applyFill="1" applyBorder="1" applyAlignment="1">
      <alignment vertical="center" wrapText="1"/>
      <protection/>
    </xf>
    <xf numFmtId="43" fontId="16" fillId="34" borderId="10" xfId="51" applyNumberFormat="1" applyFont="1" applyFill="1" applyBorder="1" applyAlignment="1">
      <alignment vertical="center" wrapText="1"/>
      <protection/>
    </xf>
    <xf numFmtId="0" fontId="40" fillId="34" borderId="10" xfId="51" applyFont="1" applyFill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center"/>
      <protection/>
    </xf>
    <xf numFmtId="0" fontId="6" fillId="0" borderId="0" xfId="51" applyFont="1">
      <alignment/>
      <protection/>
    </xf>
    <xf numFmtId="0" fontId="6" fillId="0" borderId="0" xfId="51" applyFont="1" applyBorder="1">
      <alignment/>
      <protection/>
    </xf>
    <xf numFmtId="49" fontId="16" fillId="34" borderId="10" xfId="51" applyNumberFormat="1" applyFont="1" applyFill="1" applyBorder="1" applyAlignment="1">
      <alignment horizontal="center" vertical="center" wrapText="1"/>
      <protection/>
    </xf>
    <xf numFmtId="49" fontId="39" fillId="34" borderId="10" xfId="51" applyNumberFormat="1" applyFont="1" applyFill="1" applyBorder="1" applyAlignment="1">
      <alignment horizontal="center" vertical="center" wrapText="1"/>
      <protection/>
    </xf>
    <xf numFmtId="49" fontId="29" fillId="34" borderId="10" xfId="51" applyNumberFormat="1" applyFont="1" applyFill="1" applyBorder="1" applyAlignment="1">
      <alignment horizontal="center" vertical="center" wrapText="1"/>
      <protection/>
    </xf>
    <xf numFmtId="49" fontId="40" fillId="34" borderId="10" xfId="51" applyNumberFormat="1" applyFont="1" applyFill="1" applyBorder="1" applyAlignment="1">
      <alignment horizontal="center" vertical="center" wrapText="1"/>
      <protection/>
    </xf>
    <xf numFmtId="0" fontId="30" fillId="0" borderId="15" xfId="51" applyFont="1" applyFill="1" applyBorder="1" applyAlignment="1">
      <alignment horizontal="center" vertical="center" wrapText="1"/>
      <protection/>
    </xf>
    <xf numFmtId="0" fontId="31" fillId="0" borderId="10" xfId="51" applyFont="1" applyFill="1" applyBorder="1" applyAlignment="1">
      <alignment horizontal="center" vertical="center" wrapText="1"/>
      <protection/>
    </xf>
    <xf numFmtId="0" fontId="31" fillId="0" borderId="13" xfId="51" applyFont="1" applyFill="1" applyBorder="1" applyAlignment="1">
      <alignment horizontal="center" vertical="center" wrapText="1"/>
      <protection/>
    </xf>
    <xf numFmtId="0" fontId="41" fillId="0" borderId="0" xfId="51" applyFont="1" applyAlignment="1">
      <alignment horizontal="center" vertical="center"/>
      <protection/>
    </xf>
    <xf numFmtId="0" fontId="7" fillId="0" borderId="0" xfId="51" applyFont="1" applyAlignment="1">
      <alignment vertical="center" wrapText="1"/>
      <protection/>
    </xf>
    <xf numFmtId="168" fontId="16" fillId="0" borderId="10" xfId="51" applyNumberFormat="1" applyFont="1" applyFill="1" applyBorder="1" applyAlignment="1">
      <alignment vertical="center"/>
      <protection/>
    </xf>
    <xf numFmtId="4" fontId="14" fillId="34" borderId="10" xfId="51" applyNumberFormat="1" applyFont="1" applyFill="1" applyBorder="1" applyAlignment="1">
      <alignment horizontal="right" vertical="center" wrapText="1"/>
      <protection/>
    </xf>
    <xf numFmtId="0" fontId="4" fillId="34" borderId="10" xfId="51" applyFont="1" applyFill="1" applyBorder="1" applyAlignment="1">
      <alignment vertical="center"/>
      <protection/>
    </xf>
    <xf numFmtId="4" fontId="4" fillId="34" borderId="10" xfId="51" applyNumberFormat="1" applyFont="1" applyFill="1" applyBorder="1" applyAlignment="1">
      <alignment horizontal="right" vertical="center" wrapText="1"/>
      <protection/>
    </xf>
    <xf numFmtId="0" fontId="4" fillId="34" borderId="10" xfId="51" applyFont="1" applyFill="1" applyBorder="1" applyAlignment="1">
      <alignment horizontal="left" vertical="center" wrapText="1"/>
      <protection/>
    </xf>
    <xf numFmtId="0" fontId="4" fillId="34" borderId="10" xfId="51" applyFont="1" applyFill="1" applyBorder="1" applyAlignment="1">
      <alignment horizontal="center" vertical="center" wrapText="1"/>
      <protection/>
    </xf>
    <xf numFmtId="4" fontId="14" fillId="34" borderId="16" xfId="51" applyNumberFormat="1" applyFont="1" applyFill="1" applyBorder="1" applyAlignment="1">
      <alignment horizontal="right" vertical="center" wrapText="1"/>
      <protection/>
    </xf>
    <xf numFmtId="41" fontId="4" fillId="34" borderId="10" xfId="51" applyNumberFormat="1" applyFont="1" applyFill="1" applyBorder="1" applyAlignment="1">
      <alignment horizontal="right" vertical="center" wrapText="1"/>
      <protection/>
    </xf>
    <xf numFmtId="0" fontId="4" fillId="34" borderId="10" xfId="51" applyFont="1" applyFill="1" applyBorder="1" applyAlignment="1">
      <alignment horizontal="left" vertical="center" wrapText="1"/>
      <protection/>
    </xf>
    <xf numFmtId="0" fontId="4" fillId="34" borderId="10" xfId="51" applyFont="1" applyFill="1" applyBorder="1" applyAlignment="1">
      <alignment horizontal="center" vertical="center" wrapText="1"/>
      <protection/>
    </xf>
    <xf numFmtId="3" fontId="6" fillId="34" borderId="10" xfId="51" applyNumberFormat="1" applyFont="1" applyFill="1" applyBorder="1" applyAlignment="1">
      <alignment vertical="center"/>
      <protection/>
    </xf>
    <xf numFmtId="0" fontId="6" fillId="34" borderId="10" xfId="51" applyFont="1" applyFill="1" applyBorder="1" applyAlignment="1">
      <alignment horizontal="left" vertical="center" wrapText="1"/>
      <protection/>
    </xf>
    <xf numFmtId="0" fontId="6" fillId="34" borderId="10" xfId="51" applyFont="1" applyFill="1" applyBorder="1" applyAlignment="1">
      <alignment horizontal="center" vertical="center"/>
      <protection/>
    </xf>
    <xf numFmtId="41" fontId="11" fillId="34" borderId="16" xfId="51" applyNumberFormat="1" applyFont="1" applyFill="1" applyBorder="1" applyAlignment="1">
      <alignment horizontal="right" vertical="center" wrapText="1"/>
      <protection/>
    </xf>
    <xf numFmtId="0" fontId="35" fillId="34" borderId="10" xfId="51" applyFont="1" applyFill="1" applyBorder="1" applyAlignment="1">
      <alignment horizontal="center" vertical="center"/>
      <protection/>
    </xf>
    <xf numFmtId="0" fontId="44" fillId="34" borderId="10" xfId="51" applyFont="1" applyFill="1" applyBorder="1" applyAlignment="1">
      <alignment horizontal="center" vertical="center" wrapText="1"/>
      <protection/>
    </xf>
    <xf numFmtId="0" fontId="44" fillId="34" borderId="10" xfId="51" applyFont="1" applyFill="1" applyBorder="1" applyAlignment="1">
      <alignment horizontal="center" vertical="center"/>
      <protection/>
    </xf>
    <xf numFmtId="0" fontId="5" fillId="34" borderId="0" xfId="51" applyFont="1" applyFill="1" applyAlignment="1">
      <alignment horizontal="right" vertical="center"/>
      <protection/>
    </xf>
    <xf numFmtId="41" fontId="15" fillId="34" borderId="10" xfId="51" applyNumberFormat="1" applyFont="1" applyFill="1" applyBorder="1" applyAlignment="1">
      <alignment horizontal="center" vertical="center"/>
      <protection/>
    </xf>
    <xf numFmtId="41" fontId="15" fillId="34" borderId="10" xfId="51" applyNumberFormat="1" applyFont="1" applyFill="1" applyBorder="1" applyAlignment="1">
      <alignment horizontal="center" vertical="center" wrapText="1"/>
      <protection/>
    </xf>
    <xf numFmtId="41" fontId="29" fillId="34" borderId="17" xfId="51" applyNumberFormat="1" applyFont="1" applyFill="1" applyBorder="1" applyAlignment="1">
      <alignment horizontal="center" vertical="center"/>
      <protection/>
    </xf>
    <xf numFmtId="41" fontId="29" fillId="34" borderId="17" xfId="51" applyNumberFormat="1" applyFont="1" applyFill="1" applyBorder="1" applyAlignment="1">
      <alignment horizontal="center" vertical="center" wrapText="1"/>
      <protection/>
    </xf>
    <xf numFmtId="41" fontId="29" fillId="34" borderId="16" xfId="51" applyNumberFormat="1" applyFont="1" applyFill="1" applyBorder="1" applyAlignment="1">
      <alignment horizontal="center" vertical="center" wrapText="1"/>
      <protection/>
    </xf>
    <xf numFmtId="0" fontId="29" fillId="34" borderId="18" xfId="51" applyFont="1" applyFill="1" applyBorder="1" applyAlignment="1">
      <alignment horizontal="center" vertical="center"/>
      <protection/>
    </xf>
    <xf numFmtId="0" fontId="29" fillId="34" borderId="19" xfId="51" applyFont="1" applyFill="1" applyBorder="1" applyAlignment="1">
      <alignment horizontal="center" vertical="center" wrapText="1"/>
      <protection/>
    </xf>
    <xf numFmtId="0" fontId="30" fillId="34" borderId="15" xfId="51" applyFont="1" applyFill="1" applyBorder="1" applyAlignment="1">
      <alignment horizontal="center" vertical="center" wrapText="1"/>
      <protection/>
    </xf>
    <xf numFmtId="0" fontId="16" fillId="34" borderId="12" xfId="51" applyFont="1" applyFill="1" applyBorder="1" applyAlignment="1">
      <alignment horizontal="center" vertical="center" wrapText="1"/>
      <protection/>
    </xf>
    <xf numFmtId="0" fontId="16" fillId="34" borderId="13" xfId="51" applyFont="1" applyFill="1" applyBorder="1" applyAlignment="1">
      <alignment horizontal="center" vertical="center" wrapText="1"/>
      <protection/>
    </xf>
    <xf numFmtId="0" fontId="32" fillId="34" borderId="0" xfId="51" applyFont="1" applyFill="1" applyAlignment="1">
      <alignment horizontal="center"/>
      <protection/>
    </xf>
    <xf numFmtId="0" fontId="29" fillId="34" borderId="0" xfId="51" applyFont="1" applyFill="1">
      <alignment/>
      <protection/>
    </xf>
    <xf numFmtId="0" fontId="29" fillId="34" borderId="0" xfId="51" applyFont="1" applyFill="1" applyAlignment="1">
      <alignment vertical="center"/>
      <protection/>
    </xf>
    <xf numFmtId="0" fontId="29" fillId="34" borderId="0" xfId="51" applyFont="1" applyFill="1" applyAlignment="1">
      <alignment horizontal="center" vertical="center"/>
      <protection/>
    </xf>
    <xf numFmtId="0" fontId="45" fillId="34" borderId="0" xfId="51" applyFont="1" applyFill="1" applyAlignment="1">
      <alignment horizontal="center" vertical="center"/>
      <protection/>
    </xf>
    <xf numFmtId="0" fontId="5" fillId="34" borderId="0" xfId="51" applyFont="1" applyFill="1" applyBorder="1" applyAlignment="1">
      <alignment vertical="center" wrapText="1"/>
      <protection/>
    </xf>
    <xf numFmtId="0" fontId="14" fillId="34" borderId="10" xfId="51" applyFont="1" applyFill="1" applyBorder="1" applyAlignment="1">
      <alignment horizontal="center" vertical="center"/>
      <protection/>
    </xf>
    <xf numFmtId="0" fontId="13" fillId="34" borderId="10" xfId="51" applyFont="1" applyFill="1" applyBorder="1" applyAlignment="1">
      <alignment horizontal="center" vertical="center" wrapText="1"/>
      <protection/>
    </xf>
    <xf numFmtId="0" fontId="5" fillId="34" borderId="15" xfId="51" applyFont="1" applyFill="1" applyBorder="1" applyAlignment="1">
      <alignment/>
      <protection/>
    </xf>
    <xf numFmtId="0" fontId="5" fillId="34" borderId="12" xfId="51" applyFont="1" applyFill="1" applyBorder="1" applyAlignment="1">
      <alignment/>
      <protection/>
    </xf>
    <xf numFmtId="0" fontId="16" fillId="34" borderId="10" xfId="51" applyFont="1" applyFill="1" applyBorder="1" applyAlignment="1">
      <alignment horizontal="center" vertical="center" wrapText="1"/>
      <protection/>
    </xf>
    <xf numFmtId="0" fontId="8" fillId="34" borderId="16" xfId="51" applyFont="1" applyFill="1" applyBorder="1" applyAlignment="1">
      <alignment horizontal="center" vertical="top" wrapText="1"/>
      <protection/>
    </xf>
    <xf numFmtId="0" fontId="8" fillId="34" borderId="15" xfId="51" applyFont="1" applyFill="1" applyBorder="1" applyAlignment="1">
      <alignment horizontal="center" vertical="top" wrapText="1"/>
      <protection/>
    </xf>
    <xf numFmtId="0" fontId="8" fillId="34" borderId="16" xfId="51" applyFont="1" applyFill="1" applyBorder="1" applyAlignment="1">
      <alignment vertical="top" wrapText="1"/>
      <protection/>
    </xf>
    <xf numFmtId="0" fontId="8" fillId="34" borderId="10" xfId="51" applyFont="1" applyFill="1" applyBorder="1" applyAlignment="1">
      <alignment vertical="top" wrapText="1"/>
      <protection/>
    </xf>
    <xf numFmtId="0" fontId="46" fillId="35" borderId="11" xfId="0" applyFont="1" applyFill="1" applyBorder="1" applyAlignment="1" applyProtection="1">
      <alignment horizontal="center" vertical="center" wrapText="1" shrinkToFit="1"/>
      <protection locked="0"/>
    </xf>
    <xf numFmtId="0" fontId="46" fillId="35" borderId="11" xfId="0" applyFont="1" applyFill="1" applyBorder="1" applyAlignment="1" applyProtection="1">
      <alignment horizontal="left" vertical="center" wrapText="1" shrinkToFit="1"/>
      <protection locked="0"/>
    </xf>
    <xf numFmtId="0" fontId="46" fillId="35" borderId="20" xfId="0" applyFont="1" applyFill="1" applyBorder="1" applyAlignment="1" applyProtection="1">
      <alignment horizontal="left" vertical="center" wrapText="1" shrinkToFit="1"/>
      <protection locked="0"/>
    </xf>
    <xf numFmtId="0" fontId="46" fillId="0" borderId="0" xfId="0" applyNumberFormat="1" applyFont="1" applyFill="1" applyBorder="1" applyAlignment="1" applyProtection="1">
      <alignment horizontal="left"/>
      <protection locked="0"/>
    </xf>
    <xf numFmtId="4" fontId="19" fillId="35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35" borderId="20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4" borderId="16" xfId="51" applyFont="1" applyFill="1" applyBorder="1" applyAlignment="1">
      <alignment vertical="top" wrapText="1"/>
      <protection/>
    </xf>
    <xf numFmtId="41" fontId="21" fillId="34" borderId="10" xfId="51" applyNumberFormat="1" applyFont="1" applyFill="1" applyBorder="1" applyAlignment="1">
      <alignment horizontal="left" vertical="center" wrapText="1"/>
      <protection/>
    </xf>
    <xf numFmtId="0" fontId="21" fillId="34" borderId="10" xfId="51" applyFont="1" applyFill="1" applyBorder="1" applyAlignment="1">
      <alignment vertical="center" wrapText="1"/>
      <protection/>
    </xf>
    <xf numFmtId="41" fontId="13" fillId="34" borderId="10" xfId="51" applyNumberFormat="1" applyFont="1" applyFill="1" applyBorder="1" applyAlignment="1">
      <alignment vertical="center" wrapText="1"/>
      <protection/>
    </xf>
    <xf numFmtId="0" fontId="29" fillId="34" borderId="10" xfId="51" applyFont="1" applyFill="1" applyBorder="1" applyAlignment="1">
      <alignment horizontal="center" vertical="center"/>
      <protection/>
    </xf>
    <xf numFmtId="0" fontId="8" fillId="34" borderId="10" xfId="51" applyFont="1" applyFill="1" applyBorder="1" applyAlignment="1">
      <alignment horizontal="left" vertical="center" wrapText="1"/>
      <protection/>
    </xf>
    <xf numFmtId="41" fontId="29" fillId="34" borderId="10" xfId="51" applyNumberFormat="1" applyFont="1" applyFill="1" applyBorder="1" applyAlignment="1">
      <alignment horizontal="right" vertical="center"/>
      <protection/>
    </xf>
    <xf numFmtId="41" fontId="4" fillId="34" borderId="10" xfId="51" applyNumberFormat="1" applyFont="1" applyFill="1" applyBorder="1" applyAlignment="1">
      <alignment vertical="center" wrapText="1"/>
      <protection/>
    </xf>
    <xf numFmtId="49" fontId="19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19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19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1" xfId="0" applyNumberFormat="1" applyFill="1" applyBorder="1" applyAlignment="1" applyProtection="1">
      <alignment horizontal="center" vertical="center" wrapText="1"/>
      <protection locked="0"/>
    </xf>
    <xf numFmtId="49" fontId="3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0" fontId="8" fillId="0" borderId="0" xfId="50" applyNumberFormat="1" applyFont="1" applyFill="1" applyBorder="1" applyAlignment="1" applyProtection="1">
      <alignment horizontal="right" wrapText="1"/>
      <protection locked="0"/>
    </xf>
    <xf numFmtId="0" fontId="17" fillId="0" borderId="0" xfId="50" applyNumberFormat="1" applyFont="1" applyFill="1" applyBorder="1" applyAlignment="1" applyProtection="1">
      <alignment horizontal="center"/>
      <protection locked="0"/>
    </xf>
    <xf numFmtId="49" fontId="34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34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19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20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20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19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9" fillId="35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46" fillId="35" borderId="20" xfId="0" applyFont="1" applyFill="1" applyBorder="1" applyAlignment="1" applyProtection="1">
      <alignment horizontal="left" vertical="center" wrapText="1" shrinkToFit="1"/>
      <protection locked="0"/>
    </xf>
    <xf numFmtId="0" fontId="23" fillId="0" borderId="0" xfId="50" applyNumberFormat="1" applyFont="1" applyFill="1" applyBorder="1" applyAlignment="1" applyProtection="1">
      <alignment horizontal="right" wrapText="1"/>
      <protection locked="0"/>
    </xf>
    <xf numFmtId="0" fontId="18" fillId="35" borderId="11" xfId="0" applyFont="1" applyFill="1" applyBorder="1" applyAlignment="1" applyProtection="1">
      <alignment horizontal="center" vertical="center" wrapText="1" shrinkToFit="1"/>
      <protection locked="0"/>
    </xf>
    <xf numFmtId="0" fontId="46" fillId="35" borderId="11" xfId="0" applyFont="1" applyFill="1" applyBorder="1" applyAlignment="1" applyProtection="1">
      <alignment horizontal="center" vertical="center" wrapText="1" shrinkToFit="1"/>
      <protection locked="0"/>
    </xf>
    <xf numFmtId="0" fontId="22" fillId="33" borderId="0" xfId="50" applyFont="1" applyFill="1" applyAlignment="1" applyProtection="1">
      <alignment horizontal="center" vertical="center" wrapText="1" shrinkToFit="1"/>
      <protection locked="0"/>
    </xf>
    <xf numFmtId="4" fontId="19" fillId="35" borderId="20" xfId="0" applyNumberFormat="1" applyFont="1" applyFill="1" applyBorder="1" applyAlignment="1" applyProtection="1">
      <alignment horizontal="right" vertical="center" wrapText="1" shrinkToFit="1"/>
      <protection locked="0"/>
    </xf>
    <xf numFmtId="0" fontId="46" fillId="35" borderId="11" xfId="0" applyFont="1" applyFill="1" applyBorder="1" applyAlignment="1" applyProtection="1">
      <alignment horizontal="left" vertical="center" wrapText="1" shrinkToFit="1"/>
      <protection locked="0"/>
    </xf>
    <xf numFmtId="0" fontId="46" fillId="35" borderId="20" xfId="0" applyFont="1" applyFill="1" applyBorder="1" applyAlignment="1" applyProtection="1">
      <alignment horizontal="center" vertical="center" wrapText="1" shrinkToFit="1"/>
      <protection locked="0"/>
    </xf>
    <xf numFmtId="0" fontId="46" fillId="35" borderId="22" xfId="0" applyFont="1" applyFill="1" applyBorder="1" applyAlignment="1" applyProtection="1">
      <alignment horizontal="center" vertical="center" wrapText="1" shrinkToFit="1"/>
      <protection locked="0"/>
    </xf>
    <xf numFmtId="0" fontId="46" fillId="35" borderId="0" xfId="0" applyFont="1" applyFill="1" applyBorder="1" applyAlignment="1" applyProtection="1">
      <alignment horizontal="center" vertical="center" wrapText="1" shrinkToFit="1"/>
      <protection locked="0"/>
    </xf>
    <xf numFmtId="0" fontId="46" fillId="35" borderId="23" xfId="0" applyFont="1" applyFill="1" applyBorder="1" applyAlignment="1" applyProtection="1">
      <alignment horizontal="center" vertical="center" wrapText="1" shrinkToFit="1"/>
      <protection locked="0"/>
    </xf>
    <xf numFmtId="0" fontId="47" fillId="33" borderId="11" xfId="0" applyFont="1" applyFill="1" applyBorder="1" applyAlignment="1" applyProtection="1">
      <alignment horizontal="center" vertical="center" wrapText="1" shrinkToFit="1"/>
      <protection locked="0"/>
    </xf>
    <xf numFmtId="4" fontId="20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9" fillId="34" borderId="24" xfId="51" applyNumberFormat="1" applyFont="1" applyFill="1" applyBorder="1" applyAlignment="1">
      <alignment horizontal="center" vertical="center" wrapText="1"/>
      <protection/>
    </xf>
    <xf numFmtId="43" fontId="9" fillId="34" borderId="13" xfId="51" applyNumberFormat="1" applyFont="1" applyFill="1" applyBorder="1" applyAlignment="1">
      <alignment horizontal="center" vertical="center" wrapText="1"/>
      <protection/>
    </xf>
    <xf numFmtId="0" fontId="5" fillId="34" borderId="24" xfId="51" applyFont="1" applyFill="1" applyBorder="1" applyAlignment="1">
      <alignment horizontal="left" vertical="center" wrapText="1"/>
      <protection/>
    </xf>
    <xf numFmtId="0" fontId="5" fillId="34" borderId="13" xfId="51" applyFont="1" applyFill="1" applyBorder="1" applyAlignment="1">
      <alignment horizontal="left" vertical="center" wrapText="1"/>
      <protection/>
    </xf>
    <xf numFmtId="0" fontId="8" fillId="0" borderId="0" xfId="50" applyNumberFormat="1" applyFont="1" applyFill="1" applyBorder="1" applyAlignment="1" applyProtection="1">
      <alignment horizontal="right" vertical="top" wrapText="1"/>
      <protection locked="0"/>
    </xf>
    <xf numFmtId="0" fontId="13" fillId="34" borderId="10" xfId="51" applyFont="1" applyFill="1" applyBorder="1" applyAlignment="1">
      <alignment vertical="center" wrapText="1"/>
      <protection/>
    </xf>
    <xf numFmtId="0" fontId="12" fillId="0" borderId="0" xfId="51" applyFont="1" applyBorder="1" applyAlignment="1">
      <alignment horizontal="center" vertical="center" wrapText="1"/>
      <protection/>
    </xf>
    <xf numFmtId="0" fontId="0" fillId="0" borderId="0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0" applyNumberFormat="1" applyFont="1" applyFill="1" applyBorder="1" applyAlignment="1" applyProtection="1">
      <alignment horizontal="left" vertical="center"/>
      <protection locked="0"/>
    </xf>
    <xf numFmtId="0" fontId="24" fillId="34" borderId="10" xfId="51" applyFont="1" applyFill="1" applyBorder="1" applyAlignment="1">
      <alignment vertical="center" wrapText="1"/>
      <protection/>
    </xf>
    <xf numFmtId="0" fontId="21" fillId="34" borderId="25" xfId="51" applyFont="1" applyFill="1" applyBorder="1" applyAlignment="1">
      <alignment horizontal="center" vertical="center" wrapText="1"/>
      <protection/>
    </xf>
    <xf numFmtId="0" fontId="21" fillId="34" borderId="26" xfId="51" applyFont="1" applyFill="1" applyBorder="1" applyAlignment="1">
      <alignment horizontal="center" vertical="center" wrapText="1"/>
      <protection/>
    </xf>
    <xf numFmtId="0" fontId="13" fillId="34" borderId="24" xfId="51" applyFont="1" applyFill="1" applyBorder="1" applyAlignment="1">
      <alignment horizontal="center" vertical="center" wrapText="1"/>
      <protection/>
    </xf>
    <xf numFmtId="0" fontId="13" fillId="34" borderId="27" xfId="51" applyFont="1" applyFill="1" applyBorder="1" applyAlignment="1">
      <alignment horizontal="center" vertical="center" wrapText="1"/>
      <protection/>
    </xf>
    <xf numFmtId="0" fontId="13" fillId="34" borderId="13" xfId="51" applyFont="1" applyFill="1" applyBorder="1" applyAlignment="1">
      <alignment horizontal="center" vertical="center" wrapText="1"/>
      <protection/>
    </xf>
    <xf numFmtId="0" fontId="5" fillId="34" borderId="0" xfId="51" applyFont="1" applyFill="1" applyBorder="1" applyAlignment="1">
      <alignment vertical="center" wrapText="1"/>
      <protection/>
    </xf>
    <xf numFmtId="43" fontId="13" fillId="34" borderId="24" xfId="51" applyNumberFormat="1" applyFont="1" applyFill="1" applyBorder="1" applyAlignment="1">
      <alignment horizontal="right" vertical="center" wrapText="1"/>
      <protection/>
    </xf>
    <xf numFmtId="43" fontId="13" fillId="34" borderId="13" xfId="51" applyNumberFormat="1" applyFont="1" applyFill="1" applyBorder="1" applyAlignment="1">
      <alignment horizontal="right" vertical="center" wrapText="1"/>
      <protection/>
    </xf>
    <xf numFmtId="0" fontId="5" fillId="34" borderId="28" xfId="51" applyFont="1" applyFill="1" applyBorder="1" applyAlignment="1">
      <alignment horizontal="center" vertical="center" wrapText="1"/>
      <protection/>
    </xf>
    <xf numFmtId="0" fontId="7" fillId="34" borderId="0" xfId="51" applyFont="1" applyFill="1" applyAlignment="1">
      <alignment horizontal="center" vertical="center" wrapText="1"/>
      <protection/>
    </xf>
    <xf numFmtId="0" fontId="14" fillId="34" borderId="10" xfId="51" applyFont="1" applyFill="1" applyBorder="1" applyAlignment="1">
      <alignment horizontal="center" vertical="center"/>
      <protection/>
    </xf>
    <xf numFmtId="0" fontId="14" fillId="34" borderId="10" xfId="51" applyFont="1" applyFill="1" applyBorder="1" applyAlignment="1">
      <alignment horizontal="center" vertical="center" wrapText="1"/>
      <protection/>
    </xf>
    <xf numFmtId="0" fontId="13" fillId="34" borderId="24" xfId="51" applyFont="1" applyFill="1" applyBorder="1" applyAlignment="1">
      <alignment horizontal="center" vertical="center"/>
      <protection/>
    </xf>
    <xf numFmtId="0" fontId="13" fillId="34" borderId="27" xfId="51" applyFont="1" applyFill="1" applyBorder="1" applyAlignment="1">
      <alignment horizontal="center" vertical="center"/>
      <protection/>
    </xf>
    <xf numFmtId="0" fontId="13" fillId="34" borderId="13" xfId="51" applyFont="1" applyFill="1" applyBorder="1" applyAlignment="1">
      <alignment horizontal="center" vertical="center"/>
      <protection/>
    </xf>
    <xf numFmtId="0" fontId="14" fillId="34" borderId="25" xfId="51" applyFont="1" applyFill="1" applyBorder="1" applyAlignment="1">
      <alignment horizontal="center" vertical="center" wrapText="1"/>
      <protection/>
    </xf>
    <xf numFmtId="0" fontId="14" fillId="34" borderId="15" xfId="51" applyFont="1" applyFill="1" applyBorder="1" applyAlignment="1">
      <alignment horizontal="center" vertical="center" wrapText="1"/>
      <protection/>
    </xf>
    <xf numFmtId="0" fontId="14" fillId="34" borderId="12" xfId="51" applyFont="1" applyFill="1" applyBorder="1" applyAlignment="1">
      <alignment horizontal="center" vertical="center" wrapText="1"/>
      <protection/>
    </xf>
    <xf numFmtId="0" fontId="14" fillId="34" borderId="16" xfId="51" applyFont="1" applyFill="1" applyBorder="1" applyAlignment="1">
      <alignment horizontal="center" vertical="center" wrapText="1"/>
      <protection/>
    </xf>
    <xf numFmtId="0" fontId="36" fillId="34" borderId="25" xfId="51" applyFont="1" applyFill="1" applyBorder="1" applyAlignment="1">
      <alignment horizontal="center" vertical="center" wrapText="1"/>
      <protection/>
    </xf>
    <xf numFmtId="0" fontId="36" fillId="34" borderId="15" xfId="51" applyFont="1" applyFill="1" applyBorder="1" applyAlignment="1">
      <alignment horizontal="center" vertical="center" wrapText="1"/>
      <protection/>
    </xf>
    <xf numFmtId="0" fontId="36" fillId="34" borderId="12" xfId="51" applyFont="1" applyFill="1" applyBorder="1" applyAlignment="1">
      <alignment horizontal="center" vertical="center" wrapText="1"/>
      <protection/>
    </xf>
    <xf numFmtId="0" fontId="13" fillId="34" borderId="10" xfId="51" applyFont="1" applyFill="1" applyBorder="1" applyAlignment="1">
      <alignment horizontal="center" vertical="center" wrapText="1"/>
      <protection/>
    </xf>
    <xf numFmtId="0" fontId="8" fillId="34" borderId="16" xfId="51" applyFont="1" applyFill="1" applyBorder="1" applyAlignment="1">
      <alignment horizontal="center" vertical="top"/>
      <protection/>
    </xf>
    <xf numFmtId="0" fontId="8" fillId="34" borderId="15" xfId="51" applyFont="1" applyFill="1" applyBorder="1" applyAlignment="1">
      <alignment horizontal="center" vertical="top"/>
      <protection/>
    </xf>
    <xf numFmtId="0" fontId="8" fillId="34" borderId="12" xfId="51" applyFont="1" applyFill="1" applyBorder="1" applyAlignment="1">
      <alignment horizontal="center" vertical="top"/>
      <protection/>
    </xf>
    <xf numFmtId="0" fontId="8" fillId="34" borderId="16" xfId="51" applyFont="1" applyFill="1" applyBorder="1" applyAlignment="1">
      <alignment horizontal="left" vertical="top" wrapText="1"/>
      <protection/>
    </xf>
    <xf numFmtId="0" fontId="5" fillId="34" borderId="15" xfId="51" applyFont="1" applyFill="1" applyBorder="1" applyAlignment="1">
      <alignment/>
      <protection/>
    </xf>
    <xf numFmtId="0" fontId="5" fillId="34" borderId="12" xfId="51" applyFont="1" applyFill="1" applyBorder="1" applyAlignment="1">
      <alignment/>
      <protection/>
    </xf>
    <xf numFmtId="0" fontId="8" fillId="34" borderId="15" xfId="51" applyFont="1" applyFill="1" applyBorder="1" applyAlignment="1">
      <alignment horizontal="left" vertical="top" wrapText="1"/>
      <protection/>
    </xf>
    <xf numFmtId="0" fontId="8" fillId="34" borderId="12" xfId="51" applyFont="1" applyFill="1" applyBorder="1" applyAlignment="1">
      <alignment horizontal="left" vertical="top" wrapText="1"/>
      <protection/>
    </xf>
    <xf numFmtId="0" fontId="10" fillId="0" borderId="0" xfId="51" applyFont="1" applyAlignment="1">
      <alignment horizontal="right" wrapText="1"/>
      <protection/>
    </xf>
    <xf numFmtId="0" fontId="15" fillId="0" borderId="0" xfId="51" applyNumberFormat="1" applyFont="1" applyFill="1" applyBorder="1" applyAlignment="1" applyProtection="1">
      <alignment horizontal="center" wrapText="1"/>
      <protection locked="0"/>
    </xf>
    <xf numFmtId="0" fontId="16" fillId="34" borderId="10" xfId="51" applyFont="1" applyFill="1" applyBorder="1" applyAlignment="1">
      <alignment horizontal="center" vertical="center" wrapText="1"/>
      <protection/>
    </xf>
    <xf numFmtId="0" fontId="8" fillId="34" borderId="16" xfId="51" applyFont="1" applyFill="1" applyBorder="1" applyAlignment="1">
      <alignment horizontal="center" vertical="top" wrapText="1"/>
      <protection/>
    </xf>
    <xf numFmtId="0" fontId="8" fillId="34" borderId="15" xfId="51" applyFont="1" applyFill="1" applyBorder="1" applyAlignment="1">
      <alignment horizontal="center" vertical="top" wrapText="1"/>
      <protection/>
    </xf>
    <xf numFmtId="0" fontId="8" fillId="34" borderId="12" xfId="51" applyFont="1" applyFill="1" applyBorder="1" applyAlignment="1">
      <alignment horizontal="center" vertical="top" wrapText="1"/>
      <protection/>
    </xf>
    <xf numFmtId="49" fontId="8" fillId="34" borderId="16" xfId="51" applyNumberFormat="1" applyFont="1" applyFill="1" applyBorder="1" applyAlignment="1">
      <alignment horizontal="center" vertical="top"/>
      <protection/>
    </xf>
    <xf numFmtId="0" fontId="5" fillId="34" borderId="15" xfId="51" applyFont="1" applyFill="1" applyBorder="1" applyAlignment="1">
      <alignment horizontal="center" vertical="top"/>
      <protection/>
    </xf>
    <xf numFmtId="0" fontId="5" fillId="34" borderId="12" xfId="51" applyFont="1" applyFill="1" applyBorder="1" applyAlignment="1">
      <alignment horizontal="center" vertical="top"/>
      <protection/>
    </xf>
    <xf numFmtId="0" fontId="8" fillId="34" borderId="16" xfId="51" applyFont="1" applyFill="1" applyBorder="1" applyAlignment="1">
      <alignment vertical="top" wrapText="1"/>
      <protection/>
    </xf>
    <xf numFmtId="0" fontId="5" fillId="34" borderId="15" xfId="51" applyFont="1" applyFill="1" applyBorder="1" applyAlignment="1">
      <alignment vertical="top" wrapText="1"/>
      <protection/>
    </xf>
    <xf numFmtId="0" fontId="5" fillId="34" borderId="12" xfId="51" applyFont="1" applyFill="1" applyBorder="1" applyAlignment="1">
      <alignment vertical="top" wrapText="1"/>
      <protection/>
    </xf>
    <xf numFmtId="0" fontId="8" fillId="34" borderId="10" xfId="51" applyFont="1" applyFill="1" applyBorder="1" applyAlignment="1">
      <alignment vertical="top" wrapText="1"/>
      <protection/>
    </xf>
    <xf numFmtId="0" fontId="5" fillId="34" borderId="10" xfId="51" applyFont="1" applyFill="1" applyBorder="1" applyAlignment="1">
      <alignment vertical="top"/>
      <protection/>
    </xf>
    <xf numFmtId="0" fontId="8" fillId="34" borderId="24" xfId="51" applyFont="1" applyFill="1" applyBorder="1" applyAlignment="1">
      <alignment vertical="top" wrapText="1"/>
      <protection/>
    </xf>
    <xf numFmtId="0" fontId="8" fillId="34" borderId="27" xfId="51" applyFont="1" applyFill="1" applyBorder="1" applyAlignment="1">
      <alignment vertical="top" wrapText="1"/>
      <protection/>
    </xf>
    <xf numFmtId="0" fontId="8" fillId="34" borderId="13" xfId="51" applyFont="1" applyFill="1" applyBorder="1" applyAlignment="1">
      <alignment vertical="top" wrapText="1"/>
      <protection/>
    </xf>
    <xf numFmtId="0" fontId="16" fillId="34" borderId="24" xfId="51" applyFont="1" applyFill="1" applyBorder="1" applyAlignment="1">
      <alignment vertical="top" wrapText="1"/>
      <protection/>
    </xf>
    <xf numFmtId="0" fontId="16" fillId="34" borderId="27" xfId="51" applyFont="1" applyFill="1" applyBorder="1" applyAlignment="1">
      <alignment vertical="top" wrapText="1"/>
      <protection/>
    </xf>
    <xf numFmtId="0" fontId="16" fillId="34" borderId="13" xfId="51" applyFont="1" applyFill="1" applyBorder="1" applyAlignment="1">
      <alignment vertical="top" wrapText="1"/>
      <protection/>
    </xf>
    <xf numFmtId="0" fontId="33" fillId="34" borderId="0" xfId="51" applyFont="1" applyFill="1" applyAlignment="1">
      <alignment horizontal="right" vertical="top"/>
      <protection/>
    </xf>
    <xf numFmtId="0" fontId="37" fillId="34" borderId="0" xfId="51" applyFont="1" applyFill="1" applyAlignment="1">
      <alignment horizontal="left" wrapText="1"/>
      <protection/>
    </xf>
    <xf numFmtId="0" fontId="5" fillId="34" borderId="27" xfId="51" applyFont="1" applyFill="1" applyBorder="1" applyAlignment="1">
      <alignment vertical="top"/>
      <protection/>
    </xf>
    <xf numFmtId="0" fontId="5" fillId="34" borderId="13" xfId="51" applyFont="1" applyFill="1" applyBorder="1" applyAlignment="1">
      <alignment vertical="top"/>
      <protection/>
    </xf>
    <xf numFmtId="0" fontId="37" fillId="34" borderId="0" xfId="51" applyFont="1" applyFill="1" applyAlignment="1">
      <alignment horizontal="left" wrapText="1"/>
      <protection/>
    </xf>
    <xf numFmtId="0" fontId="10" fillId="34" borderId="15" xfId="51" applyFont="1" applyFill="1" applyBorder="1" applyAlignment="1">
      <alignment horizontal="left" vertical="top" wrapText="1"/>
      <protection/>
    </xf>
    <xf numFmtId="0" fontId="10" fillId="34" borderId="12" xfId="51" applyFont="1" applyFill="1" applyBorder="1" applyAlignment="1">
      <alignment horizontal="left" vertical="top" wrapText="1"/>
      <protection/>
    </xf>
    <xf numFmtId="0" fontId="10" fillId="34" borderId="16" xfId="51" applyFont="1" applyFill="1" applyBorder="1" applyAlignment="1">
      <alignment horizontal="left" vertical="top" wrapText="1"/>
      <protection/>
    </xf>
    <xf numFmtId="0" fontId="14" fillId="34" borderId="10" xfId="51" applyFont="1" applyFill="1" applyBorder="1" applyAlignment="1">
      <alignment horizontal="center" vertical="center"/>
      <protection/>
    </xf>
    <xf numFmtId="0" fontId="7" fillId="34" borderId="0" xfId="51" applyFont="1" applyFill="1" applyAlignment="1">
      <alignment horizontal="center" vertical="center"/>
      <protection/>
    </xf>
    <xf numFmtId="0" fontId="14" fillId="34" borderId="10" xfId="51" applyFont="1" applyFill="1" applyBorder="1" applyAlignment="1">
      <alignment horizontal="center" vertical="center" wrapText="1"/>
      <protection/>
    </xf>
    <xf numFmtId="0" fontId="31" fillId="0" borderId="16" xfId="51" applyFont="1" applyFill="1" applyBorder="1" applyAlignment="1">
      <alignment horizontal="center" vertical="center" wrapText="1"/>
      <protection/>
    </xf>
    <xf numFmtId="0" fontId="31" fillId="0" borderId="15" xfId="51" applyFont="1" applyFill="1" applyBorder="1" applyAlignment="1">
      <alignment horizontal="center" vertical="center" wrapText="1"/>
      <protection/>
    </xf>
    <xf numFmtId="0" fontId="31" fillId="0" borderId="12" xfId="51" applyFont="1" applyFill="1" applyBorder="1" applyAlignment="1">
      <alignment horizontal="center" vertical="center" wrapText="1"/>
      <protection/>
    </xf>
    <xf numFmtId="0" fontId="10" fillId="0" borderId="24" xfId="51" applyFont="1" applyFill="1" applyBorder="1" applyAlignment="1">
      <alignment horizontal="center" vertical="center"/>
      <protection/>
    </xf>
    <xf numFmtId="0" fontId="10" fillId="0" borderId="27" xfId="51" applyFont="1" applyFill="1" applyBorder="1" applyAlignment="1">
      <alignment horizontal="center" vertical="center"/>
      <protection/>
    </xf>
    <xf numFmtId="0" fontId="10" fillId="0" borderId="13" xfId="51" applyFont="1" applyFill="1" applyBorder="1" applyAlignment="1">
      <alignment horizontal="center" vertical="center"/>
      <protection/>
    </xf>
    <xf numFmtId="0" fontId="31" fillId="0" borderId="24" xfId="51" applyFont="1" applyFill="1" applyBorder="1" applyAlignment="1">
      <alignment horizontal="center" vertical="center" wrapText="1"/>
      <protection/>
    </xf>
    <xf numFmtId="0" fontId="31" fillId="0" borderId="13" xfId="51" applyFont="1" applyFill="1" applyBorder="1" applyAlignment="1">
      <alignment horizontal="center" vertical="center" wrapText="1"/>
      <protection/>
    </xf>
    <xf numFmtId="0" fontId="31" fillId="0" borderId="10" xfId="51" applyFont="1" applyFill="1" applyBorder="1" applyAlignment="1">
      <alignment horizontal="center" vertical="center" wrapText="1"/>
      <protection/>
    </xf>
    <xf numFmtId="0" fontId="38" fillId="0" borderId="10" xfId="51" applyFont="1" applyFill="1" applyBorder="1" applyAlignment="1">
      <alignment horizontal="center" vertical="center"/>
      <protection/>
    </xf>
    <xf numFmtId="0" fontId="7" fillId="0" borderId="0" xfId="51" applyFont="1" applyAlignment="1">
      <alignment horizontal="center" vertical="center" wrapText="1"/>
      <protection/>
    </xf>
    <xf numFmtId="0" fontId="16" fillId="0" borderId="16" xfId="51" applyFont="1" applyFill="1" applyBorder="1" applyAlignment="1">
      <alignment horizontal="center" vertical="center" wrapText="1"/>
      <protection/>
    </xf>
    <xf numFmtId="0" fontId="16" fillId="0" borderId="15" xfId="51" applyFont="1" applyFill="1" applyBorder="1" applyAlignment="1">
      <alignment horizontal="center" vertical="center" wrapText="1"/>
      <protection/>
    </xf>
    <xf numFmtId="0" fontId="16" fillId="0" borderId="12" xfId="51" applyFont="1" applyFill="1" applyBorder="1" applyAlignment="1">
      <alignment horizontal="center" vertical="center" wrapText="1"/>
      <protection/>
    </xf>
    <xf numFmtId="0" fontId="31" fillId="0" borderId="27" xfId="51" applyFont="1" applyFill="1" applyBorder="1" applyAlignment="1">
      <alignment horizontal="center" vertical="center" wrapText="1"/>
      <protection/>
    </xf>
    <xf numFmtId="0" fontId="17" fillId="34" borderId="0" xfId="51" applyFont="1" applyFill="1" applyAlignment="1">
      <alignment horizontal="center" vertical="center" wrapText="1"/>
      <protection/>
    </xf>
    <xf numFmtId="0" fontId="16" fillId="34" borderId="16" xfId="51" applyFont="1" applyFill="1" applyBorder="1" applyAlignment="1">
      <alignment horizontal="center" vertical="center" wrapText="1"/>
      <protection/>
    </xf>
    <xf numFmtId="0" fontId="16" fillId="34" borderId="12" xfId="51" applyFont="1" applyFill="1" applyBorder="1" applyAlignment="1">
      <alignment horizontal="center" vertical="center" wrapText="1"/>
      <protection/>
    </xf>
    <xf numFmtId="0" fontId="16" fillId="34" borderId="24" xfId="51" applyFont="1" applyFill="1" applyBorder="1" applyAlignment="1">
      <alignment horizontal="center" vertical="center" wrapText="1"/>
      <protection/>
    </xf>
    <xf numFmtId="0" fontId="16" fillId="34" borderId="15" xfId="51" applyFont="1" applyFill="1" applyBorder="1" applyAlignment="1">
      <alignment horizontal="center" vertical="center" wrapText="1"/>
      <protection/>
    </xf>
    <xf numFmtId="0" fontId="8" fillId="34" borderId="24" xfId="51" applyFont="1" applyFill="1" applyBorder="1" applyAlignment="1">
      <alignment horizontal="center" vertical="center"/>
      <protection/>
    </xf>
    <xf numFmtId="0" fontId="8" fillId="34" borderId="27" xfId="51" applyFont="1" applyFill="1" applyBorder="1" applyAlignment="1">
      <alignment horizontal="center" vertical="center"/>
      <protection/>
    </xf>
    <xf numFmtId="0" fontId="8" fillId="34" borderId="13" xfId="51" applyFont="1" applyFill="1" applyBorder="1" applyAlignment="1">
      <alignment horizontal="center" vertical="center"/>
      <protection/>
    </xf>
    <xf numFmtId="0" fontId="15" fillId="34" borderId="19" xfId="51" applyFont="1" applyFill="1" applyBorder="1" applyAlignment="1">
      <alignment horizontal="center" vertical="center" wrapText="1"/>
      <protection/>
    </xf>
    <xf numFmtId="0" fontId="15" fillId="34" borderId="29" xfId="51" applyFont="1" applyFill="1" applyBorder="1" applyAlignment="1">
      <alignment horizontal="center" vertical="center" wrapText="1"/>
      <protection/>
    </xf>
    <xf numFmtId="0" fontId="15" fillId="34" borderId="18" xfId="51" applyFont="1" applyFill="1" applyBorder="1" applyAlignment="1">
      <alignment horizontal="center" vertical="center" wrapText="1"/>
      <protection/>
    </xf>
    <xf numFmtId="0" fontId="16" fillId="34" borderId="13" xfId="51" applyFont="1" applyFill="1" applyBorder="1" applyAlignment="1">
      <alignment horizontal="center" vertical="center" wrapText="1"/>
      <protection/>
    </xf>
    <xf numFmtId="0" fontId="16" fillId="34" borderId="27" xfId="51" applyFont="1" applyFill="1" applyBorder="1" applyAlignment="1">
      <alignment horizontal="center" vertical="center" wrapText="1"/>
      <protection/>
    </xf>
    <xf numFmtId="0" fontId="16" fillId="0" borderId="10" xfId="51" applyFont="1" applyFill="1" applyBorder="1" applyAlignment="1">
      <alignment horizontal="center" vertical="center" wrapText="1"/>
      <protection/>
    </xf>
    <xf numFmtId="0" fontId="16" fillId="0" borderId="24" xfId="51" applyFont="1" applyFill="1" applyBorder="1" applyAlignment="1">
      <alignment horizontal="center" vertical="center" wrapText="1"/>
      <protection/>
    </xf>
    <xf numFmtId="0" fontId="16" fillId="0" borderId="13" xfId="51" applyFont="1" applyFill="1" applyBorder="1" applyAlignment="1">
      <alignment horizontal="center" vertical="center" wrapText="1"/>
      <protection/>
    </xf>
    <xf numFmtId="0" fontId="13" fillId="34" borderId="10" xfId="51" applyFont="1" applyFill="1" applyBorder="1" applyAlignment="1">
      <alignment horizontal="center" vertical="center"/>
      <protection/>
    </xf>
    <xf numFmtId="0" fontId="16" fillId="0" borderId="27" xfId="51" applyFont="1" applyFill="1" applyBorder="1" applyAlignment="1">
      <alignment horizontal="center" vertical="center" wrapText="1"/>
      <protection/>
    </xf>
    <xf numFmtId="0" fontId="8" fillId="0" borderId="24" xfId="51" applyFont="1" applyFill="1" applyBorder="1" applyAlignment="1">
      <alignment horizontal="center" vertical="center"/>
      <protection/>
    </xf>
    <xf numFmtId="0" fontId="8" fillId="0" borderId="27" xfId="51" applyFont="1" applyFill="1" applyBorder="1" applyAlignment="1">
      <alignment horizontal="center" vertical="center"/>
      <protection/>
    </xf>
    <xf numFmtId="0" fontId="8" fillId="0" borderId="13" xfId="51" applyFont="1" applyFill="1" applyBorder="1" applyAlignment="1">
      <alignment horizontal="center" vertical="center"/>
      <protection/>
    </xf>
    <xf numFmtId="0" fontId="16" fillId="0" borderId="10" xfId="51" applyFont="1" applyFill="1" applyBorder="1" applyAlignment="1">
      <alignment vertical="center" wrapText="1"/>
      <protection/>
    </xf>
    <xf numFmtId="0" fontId="17" fillId="0" borderId="0" xfId="51" applyFont="1" applyAlignment="1">
      <alignment horizontal="center" vertical="center" wrapText="1"/>
      <protection/>
    </xf>
    <xf numFmtId="0" fontId="7" fillId="34" borderId="0" xfId="51" applyFont="1" applyFill="1" applyAlignment="1">
      <alignment horizontal="center" vertical="center" wrapText="1"/>
      <protection/>
    </xf>
    <xf numFmtId="0" fontId="14" fillId="34" borderId="24" xfId="51" applyFont="1" applyFill="1" applyBorder="1" applyAlignment="1">
      <alignment horizontal="center" vertical="center"/>
      <protection/>
    </xf>
    <xf numFmtId="0" fontId="14" fillId="34" borderId="27" xfId="51" applyFont="1" applyFill="1" applyBorder="1" applyAlignment="1">
      <alignment horizontal="center" vertical="center"/>
      <protection/>
    </xf>
    <xf numFmtId="0" fontId="14" fillId="34" borderId="13" xfId="51" applyFont="1" applyFill="1" applyBorder="1" applyAlignment="1">
      <alignment horizontal="center" vertical="center"/>
      <protection/>
    </xf>
    <xf numFmtId="0" fontId="43" fillId="34" borderId="24" xfId="51" applyFont="1" applyFill="1" applyBorder="1" applyAlignment="1">
      <alignment horizontal="left" vertical="center"/>
      <protection/>
    </xf>
    <xf numFmtId="0" fontId="43" fillId="34" borderId="27" xfId="51" applyFont="1" applyFill="1" applyBorder="1" applyAlignment="1">
      <alignment horizontal="left" vertical="center"/>
      <protection/>
    </xf>
    <xf numFmtId="0" fontId="43" fillId="34" borderId="13" xfId="51" applyFont="1" applyFill="1" applyBorder="1" applyAlignment="1">
      <alignment horizontal="left" vertical="center"/>
      <protection/>
    </xf>
    <xf numFmtId="0" fontId="42" fillId="34" borderId="24" xfId="51" applyFont="1" applyFill="1" applyBorder="1" applyAlignment="1">
      <alignment horizontal="left" vertical="center"/>
      <protection/>
    </xf>
    <xf numFmtId="0" fontId="42" fillId="34" borderId="27" xfId="51" applyFont="1" applyFill="1" applyBorder="1" applyAlignment="1">
      <alignment horizontal="left" vertical="center"/>
      <protection/>
    </xf>
    <xf numFmtId="0" fontId="42" fillId="34" borderId="13" xfId="51" applyFont="1" applyFill="1" applyBorder="1" applyAlignment="1">
      <alignment horizontal="left" vertical="center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68"/>
  <sheetViews>
    <sheetView showGridLines="0" tabSelected="1" zoomScalePageLayoutView="0" workbookViewId="0" topLeftCell="A1">
      <selection activeCell="W7" sqref="W7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95" t="s">
        <v>454</v>
      </c>
      <c r="L1" s="195"/>
      <c r="M1" s="195"/>
      <c r="N1" s="195"/>
      <c r="O1" s="195"/>
      <c r="P1" s="195"/>
      <c r="Q1" s="16"/>
    </row>
    <row r="2" spans="1:17" ht="25.5" customHeight="1">
      <c r="A2" s="196" t="s">
        <v>109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6"/>
    </row>
    <row r="3" spans="1:17" ht="13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7" t="s">
        <v>0</v>
      </c>
      <c r="O3" s="194"/>
      <c r="P3" s="194"/>
      <c r="Q3" s="16"/>
    </row>
    <row r="4" spans="1:17" ht="6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6"/>
    </row>
    <row r="5" spans="1:17" ht="34.5" customHeight="1">
      <c r="A5" s="6"/>
      <c r="B5" s="21" t="s">
        <v>1</v>
      </c>
      <c r="C5" s="21" t="s">
        <v>2</v>
      </c>
      <c r="D5" s="192" t="s">
        <v>3</v>
      </c>
      <c r="E5" s="192"/>
      <c r="F5" s="192" t="s">
        <v>4</v>
      </c>
      <c r="G5" s="192"/>
      <c r="H5" s="192"/>
      <c r="I5" s="192" t="s">
        <v>116</v>
      </c>
      <c r="J5" s="192"/>
      <c r="K5" s="21" t="s">
        <v>117</v>
      </c>
      <c r="L5" s="21" t="s">
        <v>118</v>
      </c>
      <c r="M5" s="192" t="s">
        <v>119</v>
      </c>
      <c r="N5" s="192"/>
      <c r="O5" s="192"/>
      <c r="P5" s="192"/>
      <c r="Q5" s="192"/>
    </row>
    <row r="6" spans="1:17" ht="11.25" customHeight="1">
      <c r="A6" s="6"/>
      <c r="B6" s="65" t="s">
        <v>5</v>
      </c>
      <c r="C6" s="65" t="s">
        <v>6</v>
      </c>
      <c r="D6" s="191" t="s">
        <v>7</v>
      </c>
      <c r="E6" s="191"/>
      <c r="F6" s="191" t="s">
        <v>8</v>
      </c>
      <c r="G6" s="191"/>
      <c r="H6" s="191"/>
      <c r="I6" s="191" t="s">
        <v>9</v>
      </c>
      <c r="J6" s="191"/>
      <c r="K6" s="65" t="s">
        <v>120</v>
      </c>
      <c r="L6" s="65" t="s">
        <v>121</v>
      </c>
      <c r="M6" s="191" t="s">
        <v>122</v>
      </c>
      <c r="N6" s="191"/>
      <c r="O6" s="191"/>
      <c r="P6" s="191"/>
      <c r="Q6" s="191"/>
    </row>
    <row r="7" spans="1:17" ht="18.75" customHeight="1">
      <c r="A7" s="6"/>
      <c r="B7" s="193" t="s">
        <v>10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</row>
    <row r="8" spans="1:17" ht="22.5" customHeight="1">
      <c r="A8" s="6"/>
      <c r="B8" s="65" t="s">
        <v>289</v>
      </c>
      <c r="C8" s="66"/>
      <c r="D8" s="189"/>
      <c r="E8" s="189"/>
      <c r="F8" s="190" t="s">
        <v>290</v>
      </c>
      <c r="G8" s="190"/>
      <c r="H8" s="190"/>
      <c r="I8" s="188" t="s">
        <v>346</v>
      </c>
      <c r="J8" s="188"/>
      <c r="K8" s="67" t="s">
        <v>12</v>
      </c>
      <c r="L8" s="67" t="s">
        <v>347</v>
      </c>
      <c r="M8" s="188" t="s">
        <v>348</v>
      </c>
      <c r="N8" s="188"/>
      <c r="O8" s="188"/>
      <c r="P8" s="188"/>
      <c r="Q8" s="188"/>
    </row>
    <row r="9" spans="1:17" ht="28.5" customHeight="1">
      <c r="A9" s="6"/>
      <c r="B9" s="21"/>
      <c r="C9" s="66"/>
      <c r="D9" s="189"/>
      <c r="E9" s="189"/>
      <c r="F9" s="190" t="s">
        <v>11</v>
      </c>
      <c r="G9" s="190"/>
      <c r="H9" s="190"/>
      <c r="I9" s="188" t="s">
        <v>12</v>
      </c>
      <c r="J9" s="188"/>
      <c r="K9" s="67" t="s">
        <v>12</v>
      </c>
      <c r="L9" s="67" t="s">
        <v>12</v>
      </c>
      <c r="M9" s="188" t="s">
        <v>12</v>
      </c>
      <c r="N9" s="188"/>
      <c r="O9" s="188"/>
      <c r="P9" s="188"/>
      <c r="Q9" s="188"/>
    </row>
    <row r="10" spans="1:17" ht="22.5" customHeight="1">
      <c r="A10" s="6"/>
      <c r="B10" s="66"/>
      <c r="C10" s="65" t="s">
        <v>349</v>
      </c>
      <c r="D10" s="189"/>
      <c r="E10" s="189"/>
      <c r="F10" s="190" t="s">
        <v>350</v>
      </c>
      <c r="G10" s="190"/>
      <c r="H10" s="190"/>
      <c r="I10" s="188" t="s">
        <v>351</v>
      </c>
      <c r="J10" s="188"/>
      <c r="K10" s="67" t="s">
        <v>12</v>
      </c>
      <c r="L10" s="67" t="s">
        <v>347</v>
      </c>
      <c r="M10" s="188" t="s">
        <v>352</v>
      </c>
      <c r="N10" s="188"/>
      <c r="O10" s="188"/>
      <c r="P10" s="188"/>
      <c r="Q10" s="188"/>
    </row>
    <row r="11" spans="1:17" ht="29.25" customHeight="1">
      <c r="A11" s="6"/>
      <c r="B11" s="66"/>
      <c r="C11" s="21"/>
      <c r="D11" s="189"/>
      <c r="E11" s="189"/>
      <c r="F11" s="190" t="s">
        <v>11</v>
      </c>
      <c r="G11" s="190"/>
      <c r="H11" s="190"/>
      <c r="I11" s="188" t="s">
        <v>12</v>
      </c>
      <c r="J11" s="188"/>
      <c r="K11" s="67" t="s">
        <v>12</v>
      </c>
      <c r="L11" s="67" t="s">
        <v>12</v>
      </c>
      <c r="M11" s="188" t="s">
        <v>12</v>
      </c>
      <c r="N11" s="188"/>
      <c r="O11" s="188"/>
      <c r="P11" s="188"/>
      <c r="Q11" s="188"/>
    </row>
    <row r="12" spans="1:17" ht="29.25" customHeight="1">
      <c r="A12" s="6"/>
      <c r="B12" s="66"/>
      <c r="C12" s="66"/>
      <c r="D12" s="191" t="s">
        <v>178</v>
      </c>
      <c r="E12" s="191"/>
      <c r="F12" s="190" t="s">
        <v>292</v>
      </c>
      <c r="G12" s="190"/>
      <c r="H12" s="190"/>
      <c r="I12" s="188" t="s">
        <v>12</v>
      </c>
      <c r="J12" s="188"/>
      <c r="K12" s="67" t="s">
        <v>12</v>
      </c>
      <c r="L12" s="67" t="s">
        <v>347</v>
      </c>
      <c r="M12" s="188" t="s">
        <v>347</v>
      </c>
      <c r="N12" s="188"/>
      <c r="O12" s="188"/>
      <c r="P12" s="188"/>
      <c r="Q12" s="188"/>
    </row>
    <row r="13" spans="1:17" ht="19.5" customHeight="1">
      <c r="A13" s="6"/>
      <c r="B13" s="65" t="s">
        <v>353</v>
      </c>
      <c r="C13" s="66"/>
      <c r="D13" s="189"/>
      <c r="E13" s="189"/>
      <c r="F13" s="190" t="s">
        <v>296</v>
      </c>
      <c r="G13" s="190"/>
      <c r="H13" s="190"/>
      <c r="I13" s="188" t="s">
        <v>354</v>
      </c>
      <c r="J13" s="188"/>
      <c r="K13" s="67" t="s">
        <v>355</v>
      </c>
      <c r="L13" s="67" t="s">
        <v>12</v>
      </c>
      <c r="M13" s="188" t="s">
        <v>356</v>
      </c>
      <c r="N13" s="188"/>
      <c r="O13" s="188"/>
      <c r="P13" s="188"/>
      <c r="Q13" s="188"/>
    </row>
    <row r="14" spans="1:17" ht="27" customHeight="1">
      <c r="A14" s="6"/>
      <c r="B14" s="21"/>
      <c r="C14" s="66"/>
      <c r="D14" s="189"/>
      <c r="E14" s="189"/>
      <c r="F14" s="190" t="s">
        <v>11</v>
      </c>
      <c r="G14" s="190"/>
      <c r="H14" s="190"/>
      <c r="I14" s="188" t="s">
        <v>12</v>
      </c>
      <c r="J14" s="188"/>
      <c r="K14" s="67" t="s">
        <v>12</v>
      </c>
      <c r="L14" s="67" t="s">
        <v>12</v>
      </c>
      <c r="M14" s="188" t="s">
        <v>12</v>
      </c>
      <c r="N14" s="188"/>
      <c r="O14" s="188"/>
      <c r="P14" s="188"/>
      <c r="Q14" s="188"/>
    </row>
    <row r="15" spans="1:17" ht="19.5" customHeight="1">
      <c r="A15" s="6"/>
      <c r="B15" s="66"/>
      <c r="C15" s="65" t="s">
        <v>357</v>
      </c>
      <c r="D15" s="189"/>
      <c r="E15" s="189"/>
      <c r="F15" s="190" t="s">
        <v>358</v>
      </c>
      <c r="G15" s="190"/>
      <c r="H15" s="190"/>
      <c r="I15" s="188" t="s">
        <v>359</v>
      </c>
      <c r="J15" s="188"/>
      <c r="K15" s="67" t="s">
        <v>355</v>
      </c>
      <c r="L15" s="67" t="s">
        <v>12</v>
      </c>
      <c r="M15" s="188" t="s">
        <v>360</v>
      </c>
      <c r="N15" s="188"/>
      <c r="O15" s="188"/>
      <c r="P15" s="188"/>
      <c r="Q15" s="188"/>
    </row>
    <row r="16" spans="1:17" ht="28.5" customHeight="1">
      <c r="A16" s="6"/>
      <c r="B16" s="66"/>
      <c r="C16" s="21"/>
      <c r="D16" s="189"/>
      <c r="E16" s="189"/>
      <c r="F16" s="190" t="s">
        <v>11</v>
      </c>
      <c r="G16" s="190"/>
      <c r="H16" s="190"/>
      <c r="I16" s="188" t="s">
        <v>12</v>
      </c>
      <c r="J16" s="188"/>
      <c r="K16" s="67" t="s">
        <v>12</v>
      </c>
      <c r="L16" s="67" t="s">
        <v>12</v>
      </c>
      <c r="M16" s="188" t="s">
        <v>12</v>
      </c>
      <c r="N16" s="188"/>
      <c r="O16" s="188"/>
      <c r="P16" s="188"/>
      <c r="Q16" s="188"/>
    </row>
    <row r="17" spans="1:17" ht="32.25" customHeight="1">
      <c r="A17" s="6"/>
      <c r="B17" s="66"/>
      <c r="C17" s="66"/>
      <c r="D17" s="191" t="s">
        <v>361</v>
      </c>
      <c r="E17" s="191"/>
      <c r="F17" s="190" t="s">
        <v>362</v>
      </c>
      <c r="G17" s="190"/>
      <c r="H17" s="190"/>
      <c r="I17" s="188" t="s">
        <v>363</v>
      </c>
      <c r="J17" s="188"/>
      <c r="K17" s="67" t="s">
        <v>364</v>
      </c>
      <c r="L17" s="67" t="s">
        <v>12</v>
      </c>
      <c r="M17" s="188" t="s">
        <v>365</v>
      </c>
      <c r="N17" s="188"/>
      <c r="O17" s="188"/>
      <c r="P17" s="188"/>
      <c r="Q17" s="188"/>
    </row>
    <row r="18" spans="1:17" ht="32.25" customHeight="1">
      <c r="A18" s="6"/>
      <c r="B18" s="66"/>
      <c r="C18" s="66"/>
      <c r="D18" s="191" t="s">
        <v>366</v>
      </c>
      <c r="E18" s="191"/>
      <c r="F18" s="190" t="s">
        <v>367</v>
      </c>
      <c r="G18" s="190"/>
      <c r="H18" s="190"/>
      <c r="I18" s="188" t="s">
        <v>368</v>
      </c>
      <c r="J18" s="188"/>
      <c r="K18" s="67" t="s">
        <v>369</v>
      </c>
      <c r="L18" s="67" t="s">
        <v>12</v>
      </c>
      <c r="M18" s="188" t="s">
        <v>370</v>
      </c>
      <c r="N18" s="188"/>
      <c r="O18" s="188"/>
      <c r="P18" s="188"/>
      <c r="Q18" s="188"/>
    </row>
    <row r="19" spans="1:17" ht="21.75" customHeight="1">
      <c r="A19" s="6"/>
      <c r="B19" s="65" t="s">
        <v>371</v>
      </c>
      <c r="C19" s="66"/>
      <c r="D19" s="189"/>
      <c r="E19" s="189"/>
      <c r="F19" s="190" t="s">
        <v>372</v>
      </c>
      <c r="G19" s="190"/>
      <c r="H19" s="190"/>
      <c r="I19" s="188" t="s">
        <v>12</v>
      </c>
      <c r="J19" s="188"/>
      <c r="K19" s="67" t="s">
        <v>12</v>
      </c>
      <c r="L19" s="67" t="s">
        <v>373</v>
      </c>
      <c r="M19" s="188" t="s">
        <v>373</v>
      </c>
      <c r="N19" s="188"/>
      <c r="O19" s="188"/>
      <c r="P19" s="188"/>
      <c r="Q19" s="188"/>
    </row>
    <row r="20" spans="1:17" ht="26.25" customHeight="1">
      <c r="A20" s="6"/>
      <c r="B20" s="21"/>
      <c r="C20" s="66"/>
      <c r="D20" s="189"/>
      <c r="E20" s="189"/>
      <c r="F20" s="190" t="s">
        <v>11</v>
      </c>
      <c r="G20" s="190"/>
      <c r="H20" s="190"/>
      <c r="I20" s="188" t="s">
        <v>12</v>
      </c>
      <c r="J20" s="188"/>
      <c r="K20" s="67" t="s">
        <v>12</v>
      </c>
      <c r="L20" s="67" t="s">
        <v>12</v>
      </c>
      <c r="M20" s="188" t="s">
        <v>12</v>
      </c>
      <c r="N20" s="188"/>
      <c r="O20" s="188"/>
      <c r="P20" s="188"/>
      <c r="Q20" s="188"/>
    </row>
    <row r="21" spans="2:17" ht="21" customHeight="1">
      <c r="B21" s="66"/>
      <c r="C21" s="65" t="s">
        <v>374</v>
      </c>
      <c r="D21" s="189"/>
      <c r="E21" s="189"/>
      <c r="F21" s="190" t="s">
        <v>14</v>
      </c>
      <c r="G21" s="190"/>
      <c r="H21" s="190"/>
      <c r="I21" s="188" t="s">
        <v>12</v>
      </c>
      <c r="J21" s="188"/>
      <c r="K21" s="67" t="s">
        <v>12</v>
      </c>
      <c r="L21" s="67" t="s">
        <v>373</v>
      </c>
      <c r="M21" s="188" t="s">
        <v>373</v>
      </c>
      <c r="N21" s="188"/>
      <c r="O21" s="188"/>
      <c r="P21" s="188"/>
      <c r="Q21" s="188"/>
    </row>
    <row r="22" spans="2:17" ht="26.25" customHeight="1">
      <c r="B22" s="66"/>
      <c r="C22" s="21"/>
      <c r="D22" s="189"/>
      <c r="E22" s="189"/>
      <c r="F22" s="190" t="s">
        <v>11</v>
      </c>
      <c r="G22" s="190"/>
      <c r="H22" s="190"/>
      <c r="I22" s="188" t="s">
        <v>12</v>
      </c>
      <c r="J22" s="188"/>
      <c r="K22" s="67" t="s">
        <v>12</v>
      </c>
      <c r="L22" s="67" t="s">
        <v>12</v>
      </c>
      <c r="M22" s="188" t="s">
        <v>12</v>
      </c>
      <c r="N22" s="188"/>
      <c r="O22" s="188"/>
      <c r="P22" s="188"/>
      <c r="Q22" s="188"/>
    </row>
    <row r="23" spans="2:17" ht="34.5" customHeight="1">
      <c r="B23" s="66"/>
      <c r="C23" s="66"/>
      <c r="D23" s="191" t="s">
        <v>361</v>
      </c>
      <c r="E23" s="191"/>
      <c r="F23" s="190" t="s">
        <v>362</v>
      </c>
      <c r="G23" s="190"/>
      <c r="H23" s="190"/>
      <c r="I23" s="188" t="s">
        <v>12</v>
      </c>
      <c r="J23" s="188"/>
      <c r="K23" s="67" t="s">
        <v>12</v>
      </c>
      <c r="L23" s="67" t="s">
        <v>373</v>
      </c>
      <c r="M23" s="188" t="s">
        <v>373</v>
      </c>
      <c r="N23" s="188"/>
      <c r="O23" s="188"/>
      <c r="P23" s="188"/>
      <c r="Q23" s="188"/>
    </row>
    <row r="24" spans="2:17" ht="20.25" customHeight="1">
      <c r="B24" s="65" t="s">
        <v>375</v>
      </c>
      <c r="C24" s="66"/>
      <c r="D24" s="189"/>
      <c r="E24" s="189"/>
      <c r="F24" s="190" t="s">
        <v>376</v>
      </c>
      <c r="G24" s="190"/>
      <c r="H24" s="190"/>
      <c r="I24" s="188" t="s">
        <v>377</v>
      </c>
      <c r="J24" s="188"/>
      <c r="K24" s="67" t="s">
        <v>12</v>
      </c>
      <c r="L24" s="67" t="s">
        <v>378</v>
      </c>
      <c r="M24" s="188" t="s">
        <v>379</v>
      </c>
      <c r="N24" s="188"/>
      <c r="O24" s="188"/>
      <c r="P24" s="188"/>
      <c r="Q24" s="188"/>
    </row>
    <row r="25" spans="2:17" ht="30" customHeight="1">
      <c r="B25" s="21"/>
      <c r="C25" s="66"/>
      <c r="D25" s="189"/>
      <c r="E25" s="189"/>
      <c r="F25" s="190" t="s">
        <v>11</v>
      </c>
      <c r="G25" s="190"/>
      <c r="H25" s="190"/>
      <c r="I25" s="188" t="s">
        <v>12</v>
      </c>
      <c r="J25" s="188"/>
      <c r="K25" s="67" t="s">
        <v>12</v>
      </c>
      <c r="L25" s="67" t="s">
        <v>12</v>
      </c>
      <c r="M25" s="188" t="s">
        <v>12</v>
      </c>
      <c r="N25" s="188"/>
      <c r="O25" s="188"/>
      <c r="P25" s="188"/>
      <c r="Q25" s="188"/>
    </row>
    <row r="26" spans="2:17" ht="21" customHeight="1">
      <c r="B26" s="66"/>
      <c r="C26" s="65" t="s">
        <v>380</v>
      </c>
      <c r="D26" s="189"/>
      <c r="E26" s="189"/>
      <c r="F26" s="190" t="s">
        <v>381</v>
      </c>
      <c r="G26" s="190"/>
      <c r="H26" s="190"/>
      <c r="I26" s="188" t="s">
        <v>377</v>
      </c>
      <c r="J26" s="188"/>
      <c r="K26" s="67" t="s">
        <v>12</v>
      </c>
      <c r="L26" s="67" t="s">
        <v>378</v>
      </c>
      <c r="M26" s="188" t="s">
        <v>379</v>
      </c>
      <c r="N26" s="188"/>
      <c r="O26" s="188"/>
      <c r="P26" s="188"/>
      <c r="Q26" s="188"/>
    </row>
    <row r="27" spans="2:17" ht="28.5" customHeight="1">
      <c r="B27" s="66"/>
      <c r="C27" s="21"/>
      <c r="D27" s="189"/>
      <c r="E27" s="189"/>
      <c r="F27" s="190" t="s">
        <v>11</v>
      </c>
      <c r="G27" s="190"/>
      <c r="H27" s="190"/>
      <c r="I27" s="188" t="s">
        <v>12</v>
      </c>
      <c r="J27" s="188"/>
      <c r="K27" s="67" t="s">
        <v>12</v>
      </c>
      <c r="L27" s="67" t="s">
        <v>12</v>
      </c>
      <c r="M27" s="188" t="s">
        <v>12</v>
      </c>
      <c r="N27" s="188"/>
      <c r="O27" s="188"/>
      <c r="P27" s="188"/>
      <c r="Q27" s="188"/>
    </row>
    <row r="28" spans="2:17" ht="29.25" customHeight="1">
      <c r="B28" s="66"/>
      <c r="C28" s="66"/>
      <c r="D28" s="191" t="s">
        <v>361</v>
      </c>
      <c r="E28" s="191"/>
      <c r="F28" s="190" t="s">
        <v>362</v>
      </c>
      <c r="G28" s="190"/>
      <c r="H28" s="190"/>
      <c r="I28" s="188" t="s">
        <v>377</v>
      </c>
      <c r="J28" s="188"/>
      <c r="K28" s="67" t="s">
        <v>12</v>
      </c>
      <c r="L28" s="67" t="s">
        <v>378</v>
      </c>
      <c r="M28" s="188" t="s">
        <v>379</v>
      </c>
      <c r="N28" s="188"/>
      <c r="O28" s="188"/>
      <c r="P28" s="188"/>
      <c r="Q28" s="188"/>
    </row>
    <row r="29" spans="2:17" ht="19.5" customHeight="1">
      <c r="B29" s="65" t="s">
        <v>382</v>
      </c>
      <c r="C29" s="66"/>
      <c r="D29" s="189"/>
      <c r="E29" s="189"/>
      <c r="F29" s="190" t="s">
        <v>13</v>
      </c>
      <c r="G29" s="190"/>
      <c r="H29" s="190"/>
      <c r="I29" s="188" t="s">
        <v>383</v>
      </c>
      <c r="J29" s="188"/>
      <c r="K29" s="67" t="s">
        <v>12</v>
      </c>
      <c r="L29" s="67" t="s">
        <v>384</v>
      </c>
      <c r="M29" s="188" t="s">
        <v>385</v>
      </c>
      <c r="N29" s="188"/>
      <c r="O29" s="188"/>
      <c r="P29" s="188"/>
      <c r="Q29" s="188"/>
    </row>
    <row r="30" spans="2:17" ht="27.75" customHeight="1">
      <c r="B30" s="21"/>
      <c r="C30" s="66"/>
      <c r="D30" s="189"/>
      <c r="E30" s="189"/>
      <c r="F30" s="190" t="s">
        <v>11</v>
      </c>
      <c r="G30" s="190"/>
      <c r="H30" s="190"/>
      <c r="I30" s="188" t="s">
        <v>386</v>
      </c>
      <c r="J30" s="188"/>
      <c r="K30" s="67" t="s">
        <v>12</v>
      </c>
      <c r="L30" s="67" t="s">
        <v>387</v>
      </c>
      <c r="M30" s="188" t="s">
        <v>388</v>
      </c>
      <c r="N30" s="188"/>
      <c r="O30" s="188"/>
      <c r="P30" s="188"/>
      <c r="Q30" s="188"/>
    </row>
    <row r="31" spans="2:17" ht="22.5" customHeight="1">
      <c r="B31" s="66"/>
      <c r="C31" s="65" t="s">
        <v>389</v>
      </c>
      <c r="D31" s="189"/>
      <c r="E31" s="189"/>
      <c r="F31" s="190" t="s">
        <v>390</v>
      </c>
      <c r="G31" s="190"/>
      <c r="H31" s="190"/>
      <c r="I31" s="188" t="s">
        <v>12</v>
      </c>
      <c r="J31" s="188"/>
      <c r="K31" s="67" t="s">
        <v>12</v>
      </c>
      <c r="L31" s="67" t="s">
        <v>391</v>
      </c>
      <c r="M31" s="188" t="s">
        <v>391</v>
      </c>
      <c r="N31" s="188"/>
      <c r="O31" s="188"/>
      <c r="P31" s="188"/>
      <c r="Q31" s="188"/>
    </row>
    <row r="32" spans="2:17" ht="27" customHeight="1">
      <c r="B32" s="66"/>
      <c r="C32" s="21"/>
      <c r="D32" s="189"/>
      <c r="E32" s="189"/>
      <c r="F32" s="190" t="s">
        <v>11</v>
      </c>
      <c r="G32" s="190"/>
      <c r="H32" s="190"/>
      <c r="I32" s="188" t="s">
        <v>12</v>
      </c>
      <c r="J32" s="188"/>
      <c r="K32" s="67" t="s">
        <v>12</v>
      </c>
      <c r="L32" s="67" t="s">
        <v>12</v>
      </c>
      <c r="M32" s="188" t="s">
        <v>12</v>
      </c>
      <c r="N32" s="188"/>
      <c r="O32" s="188"/>
      <c r="P32" s="188"/>
      <c r="Q32" s="188"/>
    </row>
    <row r="33" spans="2:17" ht="26.25" customHeight="1">
      <c r="B33" s="66"/>
      <c r="C33" s="66"/>
      <c r="D33" s="191" t="s">
        <v>202</v>
      </c>
      <c r="E33" s="191"/>
      <c r="F33" s="190" t="s">
        <v>203</v>
      </c>
      <c r="G33" s="190"/>
      <c r="H33" s="190"/>
      <c r="I33" s="188" t="s">
        <v>12</v>
      </c>
      <c r="J33" s="188"/>
      <c r="K33" s="67" t="s">
        <v>12</v>
      </c>
      <c r="L33" s="67" t="s">
        <v>391</v>
      </c>
      <c r="M33" s="188" t="s">
        <v>391</v>
      </c>
      <c r="N33" s="188"/>
      <c r="O33" s="188"/>
      <c r="P33" s="188"/>
      <c r="Q33" s="188"/>
    </row>
    <row r="34" spans="2:17" ht="18.75" customHeight="1">
      <c r="B34" s="66"/>
      <c r="C34" s="65" t="s">
        <v>392</v>
      </c>
      <c r="D34" s="189"/>
      <c r="E34" s="189"/>
      <c r="F34" s="190" t="s">
        <v>14</v>
      </c>
      <c r="G34" s="190"/>
      <c r="H34" s="190"/>
      <c r="I34" s="188" t="s">
        <v>393</v>
      </c>
      <c r="J34" s="188"/>
      <c r="K34" s="67" t="s">
        <v>12</v>
      </c>
      <c r="L34" s="67" t="s">
        <v>394</v>
      </c>
      <c r="M34" s="188" t="s">
        <v>395</v>
      </c>
      <c r="N34" s="188"/>
      <c r="O34" s="188"/>
      <c r="P34" s="188"/>
      <c r="Q34" s="188"/>
    </row>
    <row r="35" spans="2:17" ht="29.25" customHeight="1">
      <c r="B35" s="66"/>
      <c r="C35" s="21"/>
      <c r="D35" s="189"/>
      <c r="E35" s="189"/>
      <c r="F35" s="190" t="s">
        <v>11</v>
      </c>
      <c r="G35" s="190"/>
      <c r="H35" s="190"/>
      <c r="I35" s="188" t="s">
        <v>396</v>
      </c>
      <c r="J35" s="188"/>
      <c r="K35" s="67" t="s">
        <v>12</v>
      </c>
      <c r="L35" s="67" t="s">
        <v>387</v>
      </c>
      <c r="M35" s="188" t="s">
        <v>397</v>
      </c>
      <c r="N35" s="188"/>
      <c r="O35" s="188"/>
      <c r="P35" s="188"/>
      <c r="Q35" s="188"/>
    </row>
    <row r="36" spans="2:17" ht="23.25" customHeight="1">
      <c r="B36" s="66"/>
      <c r="C36" s="66"/>
      <c r="D36" s="191" t="s">
        <v>398</v>
      </c>
      <c r="E36" s="191"/>
      <c r="F36" s="190" t="s">
        <v>399</v>
      </c>
      <c r="G36" s="190"/>
      <c r="H36" s="190"/>
      <c r="I36" s="188" t="s">
        <v>12</v>
      </c>
      <c r="J36" s="188"/>
      <c r="K36" s="67" t="s">
        <v>12</v>
      </c>
      <c r="L36" s="67" t="s">
        <v>400</v>
      </c>
      <c r="M36" s="188" t="s">
        <v>400</v>
      </c>
      <c r="N36" s="188"/>
      <c r="O36" s="188"/>
      <c r="P36" s="188"/>
      <c r="Q36" s="188"/>
    </row>
    <row r="37" spans="2:17" ht="28.5" customHeight="1">
      <c r="B37" s="66"/>
      <c r="C37" s="66"/>
      <c r="D37" s="191" t="s">
        <v>401</v>
      </c>
      <c r="E37" s="191"/>
      <c r="F37" s="190" t="s">
        <v>402</v>
      </c>
      <c r="G37" s="190"/>
      <c r="H37" s="190"/>
      <c r="I37" s="188" t="s">
        <v>396</v>
      </c>
      <c r="J37" s="188"/>
      <c r="K37" s="67" t="s">
        <v>12</v>
      </c>
      <c r="L37" s="67" t="s">
        <v>387</v>
      </c>
      <c r="M37" s="188" t="s">
        <v>397</v>
      </c>
      <c r="N37" s="188"/>
      <c r="O37" s="188"/>
      <c r="P37" s="188"/>
      <c r="Q37" s="188"/>
    </row>
    <row r="38" spans="2:17" ht="21" customHeight="1">
      <c r="B38" s="65" t="s">
        <v>403</v>
      </c>
      <c r="C38" s="66"/>
      <c r="D38" s="189"/>
      <c r="E38" s="189"/>
      <c r="F38" s="190" t="s">
        <v>299</v>
      </c>
      <c r="G38" s="190"/>
      <c r="H38" s="190"/>
      <c r="I38" s="188" t="s">
        <v>404</v>
      </c>
      <c r="J38" s="188"/>
      <c r="K38" s="67" t="s">
        <v>12</v>
      </c>
      <c r="L38" s="67" t="s">
        <v>405</v>
      </c>
      <c r="M38" s="188" t="s">
        <v>406</v>
      </c>
      <c r="N38" s="188"/>
      <c r="O38" s="188"/>
      <c r="P38" s="188"/>
      <c r="Q38" s="188"/>
    </row>
    <row r="39" spans="2:17" ht="27" customHeight="1">
      <c r="B39" s="21"/>
      <c r="C39" s="66"/>
      <c r="D39" s="189"/>
      <c r="E39" s="189"/>
      <c r="F39" s="190" t="s">
        <v>11</v>
      </c>
      <c r="G39" s="190"/>
      <c r="H39" s="190"/>
      <c r="I39" s="188" t="s">
        <v>12</v>
      </c>
      <c r="J39" s="188"/>
      <c r="K39" s="67" t="s">
        <v>12</v>
      </c>
      <c r="L39" s="67" t="s">
        <v>12</v>
      </c>
      <c r="M39" s="188" t="s">
        <v>12</v>
      </c>
      <c r="N39" s="188"/>
      <c r="O39" s="188"/>
      <c r="P39" s="188"/>
      <c r="Q39" s="188"/>
    </row>
    <row r="40" spans="2:17" ht="23.25" customHeight="1">
      <c r="B40" s="66"/>
      <c r="C40" s="65" t="s">
        <v>407</v>
      </c>
      <c r="D40" s="189"/>
      <c r="E40" s="189"/>
      <c r="F40" s="190" t="s">
        <v>300</v>
      </c>
      <c r="G40" s="190"/>
      <c r="H40" s="190"/>
      <c r="I40" s="188" t="s">
        <v>408</v>
      </c>
      <c r="J40" s="188"/>
      <c r="K40" s="67" t="s">
        <v>12</v>
      </c>
      <c r="L40" s="67" t="s">
        <v>409</v>
      </c>
      <c r="M40" s="188" t="s">
        <v>410</v>
      </c>
      <c r="N40" s="188"/>
      <c r="O40" s="188"/>
      <c r="P40" s="188"/>
      <c r="Q40" s="188"/>
    </row>
    <row r="41" spans="2:17" ht="27" customHeight="1">
      <c r="B41" s="66"/>
      <c r="C41" s="21"/>
      <c r="D41" s="189"/>
      <c r="E41" s="189"/>
      <c r="F41" s="190" t="s">
        <v>11</v>
      </c>
      <c r="G41" s="190"/>
      <c r="H41" s="190"/>
      <c r="I41" s="188" t="s">
        <v>12</v>
      </c>
      <c r="J41" s="188"/>
      <c r="K41" s="67" t="s">
        <v>12</v>
      </c>
      <c r="L41" s="67" t="s">
        <v>12</v>
      </c>
      <c r="M41" s="188" t="s">
        <v>12</v>
      </c>
      <c r="N41" s="188"/>
      <c r="O41" s="188"/>
      <c r="P41" s="188"/>
      <c r="Q41" s="188"/>
    </row>
    <row r="42" spans="2:17" ht="18.75" customHeight="1">
      <c r="B42" s="66"/>
      <c r="C42" s="66"/>
      <c r="D42" s="191" t="s">
        <v>411</v>
      </c>
      <c r="E42" s="191"/>
      <c r="F42" s="190" t="s">
        <v>412</v>
      </c>
      <c r="G42" s="190"/>
      <c r="H42" s="190"/>
      <c r="I42" s="188" t="s">
        <v>413</v>
      </c>
      <c r="J42" s="188"/>
      <c r="K42" s="67" t="s">
        <v>12</v>
      </c>
      <c r="L42" s="67" t="s">
        <v>409</v>
      </c>
      <c r="M42" s="188" t="s">
        <v>414</v>
      </c>
      <c r="N42" s="188"/>
      <c r="O42" s="188"/>
      <c r="P42" s="188"/>
      <c r="Q42" s="188"/>
    </row>
    <row r="43" spans="2:17" ht="20.25" customHeight="1">
      <c r="B43" s="66"/>
      <c r="C43" s="65" t="s">
        <v>415</v>
      </c>
      <c r="D43" s="189"/>
      <c r="E43" s="189"/>
      <c r="F43" s="190" t="s">
        <v>14</v>
      </c>
      <c r="G43" s="190"/>
      <c r="H43" s="190"/>
      <c r="I43" s="188" t="s">
        <v>416</v>
      </c>
      <c r="J43" s="188"/>
      <c r="K43" s="67" t="s">
        <v>12</v>
      </c>
      <c r="L43" s="67" t="s">
        <v>417</v>
      </c>
      <c r="M43" s="188" t="s">
        <v>418</v>
      </c>
      <c r="N43" s="188"/>
      <c r="O43" s="188"/>
      <c r="P43" s="188"/>
      <c r="Q43" s="188"/>
    </row>
    <row r="44" spans="2:17" ht="27" customHeight="1">
      <c r="B44" s="66"/>
      <c r="C44" s="21"/>
      <c r="D44" s="189"/>
      <c r="E44" s="189"/>
      <c r="F44" s="190" t="s">
        <v>11</v>
      </c>
      <c r="G44" s="190"/>
      <c r="H44" s="190"/>
      <c r="I44" s="188" t="s">
        <v>12</v>
      </c>
      <c r="J44" s="188"/>
      <c r="K44" s="67" t="s">
        <v>12</v>
      </c>
      <c r="L44" s="67" t="s">
        <v>12</v>
      </c>
      <c r="M44" s="188" t="s">
        <v>12</v>
      </c>
      <c r="N44" s="188"/>
      <c r="O44" s="188"/>
      <c r="P44" s="188"/>
      <c r="Q44" s="188"/>
    </row>
    <row r="45" spans="2:17" ht="24.75" customHeight="1">
      <c r="B45" s="66"/>
      <c r="C45" s="66"/>
      <c r="D45" s="191" t="s">
        <v>202</v>
      </c>
      <c r="E45" s="191"/>
      <c r="F45" s="190" t="s">
        <v>203</v>
      </c>
      <c r="G45" s="190"/>
      <c r="H45" s="190"/>
      <c r="I45" s="188" t="s">
        <v>419</v>
      </c>
      <c r="J45" s="188"/>
      <c r="K45" s="67" t="s">
        <v>12</v>
      </c>
      <c r="L45" s="67" t="s">
        <v>417</v>
      </c>
      <c r="M45" s="188" t="s">
        <v>420</v>
      </c>
      <c r="N45" s="188"/>
      <c r="O45" s="188"/>
      <c r="P45" s="188"/>
      <c r="Q45" s="188"/>
    </row>
    <row r="46" spans="2:17" ht="21" customHeight="1">
      <c r="B46" s="197" t="s">
        <v>10</v>
      </c>
      <c r="C46" s="197"/>
      <c r="D46" s="197"/>
      <c r="E46" s="197"/>
      <c r="F46" s="197"/>
      <c r="G46" s="197"/>
      <c r="H46" s="68" t="s">
        <v>17</v>
      </c>
      <c r="I46" s="198" t="s">
        <v>421</v>
      </c>
      <c r="J46" s="198"/>
      <c r="K46" s="69" t="s">
        <v>355</v>
      </c>
      <c r="L46" s="69" t="s">
        <v>422</v>
      </c>
      <c r="M46" s="198" t="s">
        <v>423</v>
      </c>
      <c r="N46" s="198"/>
      <c r="O46" s="198"/>
      <c r="P46" s="198"/>
      <c r="Q46" s="198"/>
    </row>
    <row r="47" spans="2:17" ht="28.5" customHeight="1">
      <c r="B47" s="199"/>
      <c r="C47" s="199"/>
      <c r="D47" s="199"/>
      <c r="E47" s="199"/>
      <c r="F47" s="200" t="s">
        <v>11</v>
      </c>
      <c r="G47" s="200"/>
      <c r="H47" s="200"/>
      <c r="I47" s="201" t="s">
        <v>128</v>
      </c>
      <c r="J47" s="201"/>
      <c r="K47" s="70" t="s">
        <v>12</v>
      </c>
      <c r="L47" s="70" t="s">
        <v>387</v>
      </c>
      <c r="M47" s="201" t="s">
        <v>424</v>
      </c>
      <c r="N47" s="201"/>
      <c r="O47" s="201"/>
      <c r="P47" s="201"/>
      <c r="Q47" s="201"/>
    </row>
    <row r="48" spans="2:17" ht="20.25" customHeight="1">
      <c r="B48" s="193" t="s">
        <v>18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</row>
    <row r="49" spans="2:17" ht="20.25" customHeight="1">
      <c r="B49" s="65" t="s">
        <v>371</v>
      </c>
      <c r="C49" s="66"/>
      <c r="D49" s="189"/>
      <c r="E49" s="189"/>
      <c r="F49" s="190" t="s">
        <v>372</v>
      </c>
      <c r="G49" s="190"/>
      <c r="H49" s="190"/>
      <c r="I49" s="188" t="s">
        <v>12</v>
      </c>
      <c r="J49" s="188"/>
      <c r="K49" s="67" t="s">
        <v>12</v>
      </c>
      <c r="L49" s="67" t="s">
        <v>425</v>
      </c>
      <c r="M49" s="188" t="s">
        <v>425</v>
      </c>
      <c r="N49" s="188"/>
      <c r="O49" s="188"/>
      <c r="P49" s="188"/>
      <c r="Q49" s="188"/>
    </row>
    <row r="50" spans="2:17" ht="29.25" customHeight="1">
      <c r="B50" s="21"/>
      <c r="C50" s="66"/>
      <c r="D50" s="189"/>
      <c r="E50" s="189"/>
      <c r="F50" s="190" t="s">
        <v>11</v>
      </c>
      <c r="G50" s="190"/>
      <c r="H50" s="190"/>
      <c r="I50" s="188" t="s">
        <v>12</v>
      </c>
      <c r="J50" s="188"/>
      <c r="K50" s="67" t="s">
        <v>12</v>
      </c>
      <c r="L50" s="67" t="s">
        <v>12</v>
      </c>
      <c r="M50" s="188" t="s">
        <v>12</v>
      </c>
      <c r="N50" s="188"/>
      <c r="O50" s="188"/>
      <c r="P50" s="188"/>
      <c r="Q50" s="188"/>
    </row>
    <row r="51" spans="2:17" ht="18.75" customHeight="1">
      <c r="B51" s="66"/>
      <c r="C51" s="65" t="s">
        <v>374</v>
      </c>
      <c r="D51" s="189"/>
      <c r="E51" s="189"/>
      <c r="F51" s="190" t="s">
        <v>14</v>
      </c>
      <c r="G51" s="190"/>
      <c r="H51" s="190"/>
      <c r="I51" s="188" t="s">
        <v>12</v>
      </c>
      <c r="J51" s="188"/>
      <c r="K51" s="67" t="s">
        <v>12</v>
      </c>
      <c r="L51" s="67" t="s">
        <v>425</v>
      </c>
      <c r="M51" s="188" t="s">
        <v>425</v>
      </c>
      <c r="N51" s="188"/>
      <c r="O51" s="188"/>
      <c r="P51" s="188"/>
      <c r="Q51" s="188"/>
    </row>
    <row r="52" spans="2:17" ht="30" customHeight="1">
      <c r="B52" s="66"/>
      <c r="C52" s="21"/>
      <c r="D52" s="189"/>
      <c r="E52" s="189"/>
      <c r="F52" s="190" t="s">
        <v>11</v>
      </c>
      <c r="G52" s="190"/>
      <c r="H52" s="190"/>
      <c r="I52" s="188" t="s">
        <v>12</v>
      </c>
      <c r="J52" s="188"/>
      <c r="K52" s="67" t="s">
        <v>12</v>
      </c>
      <c r="L52" s="67" t="s">
        <v>12</v>
      </c>
      <c r="M52" s="188" t="s">
        <v>12</v>
      </c>
      <c r="N52" s="188"/>
      <c r="O52" s="188"/>
      <c r="P52" s="188"/>
      <c r="Q52" s="188"/>
    </row>
    <row r="53" spans="2:17" ht="40.5" customHeight="1">
      <c r="B53" s="66"/>
      <c r="C53" s="66"/>
      <c r="D53" s="191" t="s">
        <v>426</v>
      </c>
      <c r="E53" s="191"/>
      <c r="F53" s="190" t="s">
        <v>427</v>
      </c>
      <c r="G53" s="190"/>
      <c r="H53" s="190"/>
      <c r="I53" s="188" t="s">
        <v>12</v>
      </c>
      <c r="J53" s="188"/>
      <c r="K53" s="67" t="s">
        <v>12</v>
      </c>
      <c r="L53" s="67" t="s">
        <v>425</v>
      </c>
      <c r="M53" s="188" t="s">
        <v>425</v>
      </c>
      <c r="N53" s="188"/>
      <c r="O53" s="188"/>
      <c r="P53" s="188"/>
      <c r="Q53" s="188"/>
    </row>
    <row r="54" spans="2:17" ht="21.75" customHeight="1">
      <c r="B54" s="65" t="s">
        <v>428</v>
      </c>
      <c r="C54" s="66"/>
      <c r="D54" s="189"/>
      <c r="E54" s="189"/>
      <c r="F54" s="190" t="s">
        <v>429</v>
      </c>
      <c r="G54" s="190"/>
      <c r="H54" s="190"/>
      <c r="I54" s="188" t="s">
        <v>430</v>
      </c>
      <c r="J54" s="188"/>
      <c r="K54" s="67" t="s">
        <v>12</v>
      </c>
      <c r="L54" s="67" t="s">
        <v>431</v>
      </c>
      <c r="M54" s="188" t="s">
        <v>432</v>
      </c>
      <c r="N54" s="188"/>
      <c r="O54" s="188"/>
      <c r="P54" s="188"/>
      <c r="Q54" s="188"/>
    </row>
    <row r="55" spans="2:17" ht="29.25" customHeight="1">
      <c r="B55" s="21"/>
      <c r="C55" s="66"/>
      <c r="D55" s="189"/>
      <c r="E55" s="189"/>
      <c r="F55" s="190" t="s">
        <v>11</v>
      </c>
      <c r="G55" s="190"/>
      <c r="H55" s="190"/>
      <c r="I55" s="188" t="s">
        <v>12</v>
      </c>
      <c r="J55" s="188"/>
      <c r="K55" s="67" t="s">
        <v>12</v>
      </c>
      <c r="L55" s="67" t="s">
        <v>12</v>
      </c>
      <c r="M55" s="188" t="s">
        <v>12</v>
      </c>
      <c r="N55" s="188"/>
      <c r="O55" s="188"/>
      <c r="P55" s="188"/>
      <c r="Q55" s="188"/>
    </row>
    <row r="56" spans="2:17" ht="23.25" customHeight="1">
      <c r="B56" s="66"/>
      <c r="C56" s="65" t="s">
        <v>433</v>
      </c>
      <c r="D56" s="189"/>
      <c r="E56" s="189"/>
      <c r="F56" s="190" t="s">
        <v>434</v>
      </c>
      <c r="G56" s="190"/>
      <c r="H56" s="190"/>
      <c r="I56" s="188" t="s">
        <v>430</v>
      </c>
      <c r="J56" s="188"/>
      <c r="K56" s="67" t="s">
        <v>12</v>
      </c>
      <c r="L56" s="67" t="s">
        <v>431</v>
      </c>
      <c r="M56" s="188" t="s">
        <v>432</v>
      </c>
      <c r="N56" s="188"/>
      <c r="O56" s="188"/>
      <c r="P56" s="188"/>
      <c r="Q56" s="188"/>
    </row>
    <row r="57" spans="2:17" ht="27.75" customHeight="1">
      <c r="B57" s="66"/>
      <c r="C57" s="21"/>
      <c r="D57" s="189"/>
      <c r="E57" s="189"/>
      <c r="F57" s="190" t="s">
        <v>11</v>
      </c>
      <c r="G57" s="190"/>
      <c r="H57" s="190"/>
      <c r="I57" s="188" t="s">
        <v>12</v>
      </c>
      <c r="J57" s="188"/>
      <c r="K57" s="67" t="s">
        <v>12</v>
      </c>
      <c r="L57" s="67" t="s">
        <v>12</v>
      </c>
      <c r="M57" s="188" t="s">
        <v>12</v>
      </c>
      <c r="N57" s="188"/>
      <c r="O57" s="188"/>
      <c r="P57" s="188"/>
      <c r="Q57" s="188"/>
    </row>
    <row r="58" spans="2:17" ht="45" customHeight="1">
      <c r="B58" s="66"/>
      <c r="C58" s="66"/>
      <c r="D58" s="191" t="s">
        <v>435</v>
      </c>
      <c r="E58" s="191"/>
      <c r="F58" s="190" t="s">
        <v>436</v>
      </c>
      <c r="G58" s="190"/>
      <c r="H58" s="190"/>
      <c r="I58" s="188" t="s">
        <v>430</v>
      </c>
      <c r="J58" s="188"/>
      <c r="K58" s="67" t="s">
        <v>12</v>
      </c>
      <c r="L58" s="67" t="s">
        <v>431</v>
      </c>
      <c r="M58" s="188" t="s">
        <v>432</v>
      </c>
      <c r="N58" s="188"/>
      <c r="O58" s="188"/>
      <c r="P58" s="188"/>
      <c r="Q58" s="188"/>
    </row>
    <row r="59" spans="2:17" ht="20.25" customHeight="1">
      <c r="B59" s="65" t="s">
        <v>403</v>
      </c>
      <c r="C59" s="66"/>
      <c r="D59" s="189"/>
      <c r="E59" s="189"/>
      <c r="F59" s="190" t="s">
        <v>299</v>
      </c>
      <c r="G59" s="190"/>
      <c r="H59" s="190"/>
      <c r="I59" s="188" t="s">
        <v>12</v>
      </c>
      <c r="J59" s="188"/>
      <c r="K59" s="67" t="s">
        <v>12</v>
      </c>
      <c r="L59" s="67" t="s">
        <v>437</v>
      </c>
      <c r="M59" s="188" t="s">
        <v>437</v>
      </c>
      <c r="N59" s="188"/>
      <c r="O59" s="188"/>
      <c r="P59" s="188"/>
      <c r="Q59" s="188"/>
    </row>
    <row r="60" spans="2:17" ht="30" customHeight="1">
      <c r="B60" s="21"/>
      <c r="C60" s="66"/>
      <c r="D60" s="189"/>
      <c r="E60" s="189"/>
      <c r="F60" s="190" t="s">
        <v>11</v>
      </c>
      <c r="G60" s="190"/>
      <c r="H60" s="190"/>
      <c r="I60" s="188" t="s">
        <v>12</v>
      </c>
      <c r="J60" s="188"/>
      <c r="K60" s="67" t="s">
        <v>12</v>
      </c>
      <c r="L60" s="67" t="s">
        <v>12</v>
      </c>
      <c r="M60" s="188" t="s">
        <v>12</v>
      </c>
      <c r="N60" s="188"/>
      <c r="O60" s="188"/>
      <c r="P60" s="188"/>
      <c r="Q60" s="188"/>
    </row>
    <row r="61" spans="2:17" ht="20.25" customHeight="1">
      <c r="B61" s="66"/>
      <c r="C61" s="65" t="s">
        <v>415</v>
      </c>
      <c r="D61" s="189"/>
      <c r="E61" s="189"/>
      <c r="F61" s="190" t="s">
        <v>14</v>
      </c>
      <c r="G61" s="190"/>
      <c r="H61" s="190"/>
      <c r="I61" s="188" t="s">
        <v>12</v>
      </c>
      <c r="J61" s="188"/>
      <c r="K61" s="67" t="s">
        <v>12</v>
      </c>
      <c r="L61" s="67" t="s">
        <v>437</v>
      </c>
      <c r="M61" s="188" t="s">
        <v>437</v>
      </c>
      <c r="N61" s="188"/>
      <c r="O61" s="188"/>
      <c r="P61" s="188"/>
      <c r="Q61" s="188"/>
    </row>
    <row r="62" spans="2:17" ht="29.25" customHeight="1">
      <c r="B62" s="66"/>
      <c r="C62" s="21"/>
      <c r="D62" s="189"/>
      <c r="E62" s="189"/>
      <c r="F62" s="190" t="s">
        <v>11</v>
      </c>
      <c r="G62" s="190"/>
      <c r="H62" s="190"/>
      <c r="I62" s="188" t="s">
        <v>12</v>
      </c>
      <c r="J62" s="188"/>
      <c r="K62" s="67" t="s">
        <v>12</v>
      </c>
      <c r="L62" s="67" t="s">
        <v>12</v>
      </c>
      <c r="M62" s="188" t="s">
        <v>12</v>
      </c>
      <c r="N62" s="188"/>
      <c r="O62" s="188"/>
      <c r="P62" s="188"/>
      <c r="Q62" s="188"/>
    </row>
    <row r="63" spans="2:17" ht="31.5" customHeight="1">
      <c r="B63" s="66"/>
      <c r="C63" s="66"/>
      <c r="D63" s="191" t="s">
        <v>438</v>
      </c>
      <c r="E63" s="191"/>
      <c r="F63" s="190" t="s">
        <v>439</v>
      </c>
      <c r="G63" s="190"/>
      <c r="H63" s="190"/>
      <c r="I63" s="188" t="s">
        <v>12</v>
      </c>
      <c r="J63" s="188"/>
      <c r="K63" s="67" t="s">
        <v>12</v>
      </c>
      <c r="L63" s="67" t="s">
        <v>437</v>
      </c>
      <c r="M63" s="188" t="s">
        <v>437</v>
      </c>
      <c r="N63" s="188"/>
      <c r="O63" s="188"/>
      <c r="P63" s="188"/>
      <c r="Q63" s="188"/>
    </row>
    <row r="64" spans="2:17" ht="21" customHeight="1">
      <c r="B64" s="197" t="s">
        <v>18</v>
      </c>
      <c r="C64" s="197"/>
      <c r="D64" s="197"/>
      <c r="E64" s="197"/>
      <c r="F64" s="197"/>
      <c r="G64" s="197"/>
      <c r="H64" s="68" t="s">
        <v>17</v>
      </c>
      <c r="I64" s="198" t="s">
        <v>293</v>
      </c>
      <c r="J64" s="198"/>
      <c r="K64" s="69" t="s">
        <v>12</v>
      </c>
      <c r="L64" s="69" t="s">
        <v>440</v>
      </c>
      <c r="M64" s="198" t="s">
        <v>441</v>
      </c>
      <c r="N64" s="198"/>
      <c r="O64" s="198"/>
      <c r="P64" s="198"/>
      <c r="Q64" s="198"/>
    </row>
    <row r="65" spans="2:17" ht="26.25" customHeight="1">
      <c r="B65" s="199"/>
      <c r="C65" s="199"/>
      <c r="D65" s="199"/>
      <c r="E65" s="199"/>
      <c r="F65" s="200" t="s">
        <v>11</v>
      </c>
      <c r="G65" s="200"/>
      <c r="H65" s="200"/>
      <c r="I65" s="201" t="s">
        <v>294</v>
      </c>
      <c r="J65" s="201"/>
      <c r="K65" s="70" t="s">
        <v>12</v>
      </c>
      <c r="L65" s="70" t="s">
        <v>12</v>
      </c>
      <c r="M65" s="201" t="s">
        <v>294</v>
      </c>
      <c r="N65" s="201"/>
      <c r="O65" s="201"/>
      <c r="P65" s="201"/>
      <c r="Q65" s="201"/>
    </row>
    <row r="66" spans="2:17" ht="20.25" customHeight="1">
      <c r="B66" s="193" t="s">
        <v>19</v>
      </c>
      <c r="C66" s="193"/>
      <c r="D66" s="193"/>
      <c r="E66" s="193"/>
      <c r="F66" s="193"/>
      <c r="G66" s="193"/>
      <c r="H66" s="193"/>
      <c r="I66" s="198" t="s">
        <v>442</v>
      </c>
      <c r="J66" s="198"/>
      <c r="K66" s="69" t="s">
        <v>355</v>
      </c>
      <c r="L66" s="69" t="s">
        <v>443</v>
      </c>
      <c r="M66" s="198" t="s">
        <v>444</v>
      </c>
      <c r="N66" s="198"/>
      <c r="O66" s="198"/>
      <c r="P66" s="198"/>
      <c r="Q66" s="198"/>
    </row>
    <row r="67" spans="2:17" ht="34.5" customHeight="1">
      <c r="B67" s="193"/>
      <c r="C67" s="193"/>
      <c r="D67" s="193"/>
      <c r="E67" s="193"/>
      <c r="F67" s="202" t="s">
        <v>11</v>
      </c>
      <c r="G67" s="202"/>
      <c r="H67" s="202"/>
      <c r="I67" s="203" t="s">
        <v>295</v>
      </c>
      <c r="J67" s="203"/>
      <c r="K67" s="71" t="s">
        <v>12</v>
      </c>
      <c r="L67" s="71" t="s">
        <v>387</v>
      </c>
      <c r="M67" s="203" t="s">
        <v>445</v>
      </c>
      <c r="N67" s="203"/>
      <c r="O67" s="203"/>
      <c r="P67" s="203"/>
      <c r="Q67" s="203"/>
    </row>
    <row r="68" spans="2:17" ht="18" customHeight="1">
      <c r="B68" s="204" t="s">
        <v>72</v>
      </c>
      <c r="C68" s="204"/>
      <c r="D68" s="204"/>
      <c r="E68" s="204"/>
      <c r="F68" s="204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</row>
  </sheetData>
  <sheetProtection/>
  <mergeCells count="248">
    <mergeCell ref="B67:E67"/>
    <mergeCell ref="F67:H67"/>
    <mergeCell ref="I67:J67"/>
    <mergeCell ref="M67:Q67"/>
    <mergeCell ref="B68:F68"/>
    <mergeCell ref="G68:Q68"/>
    <mergeCell ref="B65:E65"/>
    <mergeCell ref="F65:H65"/>
    <mergeCell ref="I65:J65"/>
    <mergeCell ref="M65:Q65"/>
    <mergeCell ref="B66:H66"/>
    <mergeCell ref="I66:J66"/>
    <mergeCell ref="M66:Q66"/>
    <mergeCell ref="D63:E63"/>
    <mergeCell ref="F63:H63"/>
    <mergeCell ref="I63:J63"/>
    <mergeCell ref="M63:Q63"/>
    <mergeCell ref="B64:G64"/>
    <mergeCell ref="I64:J64"/>
    <mergeCell ref="M64:Q64"/>
    <mergeCell ref="D61:E61"/>
    <mergeCell ref="F61:H61"/>
    <mergeCell ref="I61:J61"/>
    <mergeCell ref="M61:Q61"/>
    <mergeCell ref="D62:E62"/>
    <mergeCell ref="F62:H62"/>
    <mergeCell ref="I62:J62"/>
    <mergeCell ref="M62:Q62"/>
    <mergeCell ref="D59:E59"/>
    <mergeCell ref="F59:H59"/>
    <mergeCell ref="I59:J59"/>
    <mergeCell ref="M59:Q59"/>
    <mergeCell ref="D60:E60"/>
    <mergeCell ref="F60:H60"/>
    <mergeCell ref="I60:J60"/>
    <mergeCell ref="M60:Q60"/>
    <mergeCell ref="D57:E57"/>
    <mergeCell ref="F57:H57"/>
    <mergeCell ref="I57:J57"/>
    <mergeCell ref="M57:Q57"/>
    <mergeCell ref="D58:E58"/>
    <mergeCell ref="F58:H58"/>
    <mergeCell ref="I58:J58"/>
    <mergeCell ref="M58:Q58"/>
    <mergeCell ref="D55:E55"/>
    <mergeCell ref="F55:H55"/>
    <mergeCell ref="I55:J55"/>
    <mergeCell ref="M55:Q55"/>
    <mergeCell ref="D56:E56"/>
    <mergeCell ref="F56:H56"/>
    <mergeCell ref="I56:J56"/>
    <mergeCell ref="M56:Q56"/>
    <mergeCell ref="D53:E53"/>
    <mergeCell ref="F53:H53"/>
    <mergeCell ref="I53:J53"/>
    <mergeCell ref="M53:Q53"/>
    <mergeCell ref="D54:E54"/>
    <mergeCell ref="F54:H54"/>
    <mergeCell ref="I54:J54"/>
    <mergeCell ref="M54:Q54"/>
    <mergeCell ref="D51:E51"/>
    <mergeCell ref="F51:H51"/>
    <mergeCell ref="I51:J51"/>
    <mergeCell ref="M51:Q51"/>
    <mergeCell ref="D52:E52"/>
    <mergeCell ref="F52:H52"/>
    <mergeCell ref="I52:J52"/>
    <mergeCell ref="M52:Q52"/>
    <mergeCell ref="B48:Q48"/>
    <mergeCell ref="D49:E49"/>
    <mergeCell ref="F49:H49"/>
    <mergeCell ref="I49:J49"/>
    <mergeCell ref="M49:Q49"/>
    <mergeCell ref="D50:E50"/>
    <mergeCell ref="F50:H50"/>
    <mergeCell ref="I50:J50"/>
    <mergeCell ref="M50:Q50"/>
    <mergeCell ref="B46:G46"/>
    <mergeCell ref="I46:J46"/>
    <mergeCell ref="M46:Q46"/>
    <mergeCell ref="B47:E47"/>
    <mergeCell ref="F47:H47"/>
    <mergeCell ref="I47:J47"/>
    <mergeCell ref="M47:Q47"/>
    <mergeCell ref="D44:E44"/>
    <mergeCell ref="F44:H44"/>
    <mergeCell ref="I44:J44"/>
    <mergeCell ref="M44:Q44"/>
    <mergeCell ref="D45:E45"/>
    <mergeCell ref="F45:H45"/>
    <mergeCell ref="I45:J45"/>
    <mergeCell ref="M45:Q45"/>
    <mergeCell ref="D42:E42"/>
    <mergeCell ref="F42:H42"/>
    <mergeCell ref="I42:J42"/>
    <mergeCell ref="M42:Q42"/>
    <mergeCell ref="D43:E43"/>
    <mergeCell ref="F43:H43"/>
    <mergeCell ref="I43:J43"/>
    <mergeCell ref="M43:Q43"/>
    <mergeCell ref="D40:E40"/>
    <mergeCell ref="F40:H40"/>
    <mergeCell ref="I40:J40"/>
    <mergeCell ref="M40:Q40"/>
    <mergeCell ref="D41:E41"/>
    <mergeCell ref="F41:H41"/>
    <mergeCell ref="I41:J41"/>
    <mergeCell ref="M41:Q41"/>
    <mergeCell ref="D38:E38"/>
    <mergeCell ref="F38:H38"/>
    <mergeCell ref="I38:J38"/>
    <mergeCell ref="M38:Q38"/>
    <mergeCell ref="D39:E39"/>
    <mergeCell ref="F39:H39"/>
    <mergeCell ref="I39:J39"/>
    <mergeCell ref="M39:Q39"/>
    <mergeCell ref="D35:E35"/>
    <mergeCell ref="F35:H35"/>
    <mergeCell ref="D36:E36"/>
    <mergeCell ref="D37:E37"/>
    <mergeCell ref="F37:H37"/>
    <mergeCell ref="F36:H36"/>
    <mergeCell ref="M29:Q29"/>
    <mergeCell ref="I28:J28"/>
    <mergeCell ref="F20:H20"/>
    <mergeCell ref="D21:E21"/>
    <mergeCell ref="D22:E22"/>
    <mergeCell ref="F22:H22"/>
    <mergeCell ref="I22:J22"/>
    <mergeCell ref="M22:Q22"/>
    <mergeCell ref="I20:J20"/>
    <mergeCell ref="M20:Q20"/>
    <mergeCell ref="D26:E26"/>
    <mergeCell ref="F26:H26"/>
    <mergeCell ref="I26:J26"/>
    <mergeCell ref="M26:Q26"/>
    <mergeCell ref="D28:E28"/>
    <mergeCell ref="F28:H28"/>
    <mergeCell ref="M28:Q28"/>
    <mergeCell ref="D27:E27"/>
    <mergeCell ref="F27:H27"/>
    <mergeCell ref="I27:J27"/>
    <mergeCell ref="M27:Q27"/>
    <mergeCell ref="D25:E25"/>
    <mergeCell ref="I35:J35"/>
    <mergeCell ref="M35:Q35"/>
    <mergeCell ref="I32:J32"/>
    <mergeCell ref="M32:Q32"/>
    <mergeCell ref="I33:J33"/>
    <mergeCell ref="I24:J24"/>
    <mergeCell ref="M24:Q24"/>
    <mergeCell ref="D24:E24"/>
    <mergeCell ref="F24:H24"/>
    <mergeCell ref="F25:H25"/>
    <mergeCell ref="I25:J25"/>
    <mergeCell ref="M25:Q25"/>
    <mergeCell ref="D23:E23"/>
    <mergeCell ref="F23:H23"/>
    <mergeCell ref="I23:J23"/>
    <mergeCell ref="M23:Q23"/>
    <mergeCell ref="D20:E20"/>
    <mergeCell ref="M18:Q18"/>
    <mergeCell ref="I16:J16"/>
    <mergeCell ref="M16:Q16"/>
    <mergeCell ref="I14:J14"/>
    <mergeCell ref="I18:J18"/>
    <mergeCell ref="F21:H21"/>
    <mergeCell ref="I21:J21"/>
    <mergeCell ref="M21:Q21"/>
    <mergeCell ref="F19:H19"/>
    <mergeCell ref="M19:Q19"/>
    <mergeCell ref="F15:H15"/>
    <mergeCell ref="I15:J15"/>
    <mergeCell ref="F14:H14"/>
    <mergeCell ref="D16:E16"/>
    <mergeCell ref="M14:Q14"/>
    <mergeCell ref="F16:H16"/>
    <mergeCell ref="K1:P1"/>
    <mergeCell ref="A2:P2"/>
    <mergeCell ref="I8:J8"/>
    <mergeCell ref="D5:E5"/>
    <mergeCell ref="M5:Q5"/>
    <mergeCell ref="D6:E6"/>
    <mergeCell ref="M6:Q6"/>
    <mergeCell ref="O3:P3"/>
    <mergeCell ref="M8:Q8"/>
    <mergeCell ref="D8:E8"/>
    <mergeCell ref="F11:H11"/>
    <mergeCell ref="M10:Q10"/>
    <mergeCell ref="F9:H9"/>
    <mergeCell ref="F10:H10"/>
    <mergeCell ref="F5:H5"/>
    <mergeCell ref="F12:H12"/>
    <mergeCell ref="M11:Q11"/>
    <mergeCell ref="M12:Q12"/>
    <mergeCell ref="I11:J11"/>
    <mergeCell ref="M17:Q17"/>
    <mergeCell ref="D13:E13"/>
    <mergeCell ref="F13:H13"/>
    <mergeCell ref="M13:Q13"/>
    <mergeCell ref="I13:J13"/>
    <mergeCell ref="I17:J17"/>
    <mergeCell ref="M15:Q15"/>
    <mergeCell ref="F17:H17"/>
    <mergeCell ref="D14:E14"/>
    <mergeCell ref="D15:E15"/>
    <mergeCell ref="I5:J5"/>
    <mergeCell ref="I6:J6"/>
    <mergeCell ref="F6:H6"/>
    <mergeCell ref="B7:Q7"/>
    <mergeCell ref="M9:Q9"/>
    <mergeCell ref="D10:E10"/>
    <mergeCell ref="F8:H8"/>
    <mergeCell ref="I10:J10"/>
    <mergeCell ref="I19:J19"/>
    <mergeCell ref="D9:E9"/>
    <mergeCell ref="D11:E11"/>
    <mergeCell ref="D17:E17"/>
    <mergeCell ref="D18:E18"/>
    <mergeCell ref="F18:H18"/>
    <mergeCell ref="D19:E19"/>
    <mergeCell ref="I9:J9"/>
    <mergeCell ref="D12:E12"/>
    <mergeCell ref="I12:J12"/>
    <mergeCell ref="D29:E29"/>
    <mergeCell ref="F29:H29"/>
    <mergeCell ref="D30:E30"/>
    <mergeCell ref="D31:E31"/>
    <mergeCell ref="F31:H31"/>
    <mergeCell ref="I31:J31"/>
    <mergeCell ref="I29:J29"/>
    <mergeCell ref="F30:H30"/>
    <mergeCell ref="D32:E32"/>
    <mergeCell ref="F32:H32"/>
    <mergeCell ref="F34:H34"/>
    <mergeCell ref="M33:Q33"/>
    <mergeCell ref="M34:Q34"/>
    <mergeCell ref="I34:J34"/>
    <mergeCell ref="D33:E33"/>
    <mergeCell ref="F33:H33"/>
    <mergeCell ref="D34:E34"/>
    <mergeCell ref="I36:J36"/>
    <mergeCell ref="M36:Q36"/>
    <mergeCell ref="I37:J37"/>
    <mergeCell ref="M37:Q37"/>
    <mergeCell ref="I30:J30"/>
    <mergeCell ref="M31:Q31"/>
    <mergeCell ref="M30:Q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F16"/>
  <sheetViews>
    <sheetView view="pageLayout" workbookViewId="0" topLeftCell="A1">
      <selection activeCell="G6" sqref="G6"/>
    </sheetView>
  </sheetViews>
  <sheetFormatPr defaultColWidth="9.33203125" defaultRowHeight="12.75"/>
  <cols>
    <col min="1" max="1" width="5.5" style="27" customWidth="1"/>
    <col min="2" max="2" width="9.33203125" style="27" customWidth="1"/>
    <col min="3" max="3" width="12.33203125" style="27" customWidth="1"/>
    <col min="4" max="4" width="27" style="27" customWidth="1"/>
    <col min="5" max="5" width="28.33203125" style="27" customWidth="1"/>
    <col min="6" max="6" width="17.16015625" style="27" customWidth="1"/>
    <col min="7" max="16384" width="9.33203125" style="27" customWidth="1"/>
  </cols>
  <sheetData>
    <row r="1" spans="1:6" ht="12.75">
      <c r="A1" s="3"/>
      <c r="B1" s="3"/>
      <c r="C1" s="3"/>
      <c r="D1" s="3"/>
      <c r="E1" s="3"/>
      <c r="F1" s="3"/>
    </row>
    <row r="2" spans="1:6" ht="18">
      <c r="A2" s="330" t="s">
        <v>328</v>
      </c>
      <c r="B2" s="330"/>
      <c r="C2" s="330"/>
      <c r="D2" s="330"/>
      <c r="E2" s="330"/>
      <c r="F2" s="330"/>
    </row>
    <row r="3" spans="1:6" ht="12.75">
      <c r="A3" s="38"/>
      <c r="B3" s="38"/>
      <c r="C3" s="38"/>
      <c r="D3" s="36"/>
      <c r="E3" s="36"/>
      <c r="F3" s="147" t="s">
        <v>0</v>
      </c>
    </row>
    <row r="4" spans="1:6" ht="43.5" customHeight="1">
      <c r="A4" s="146" t="s">
        <v>47</v>
      </c>
      <c r="B4" s="146" t="s">
        <v>1</v>
      </c>
      <c r="C4" s="146" t="s">
        <v>2</v>
      </c>
      <c r="D4" s="145" t="s">
        <v>327</v>
      </c>
      <c r="E4" s="146" t="s">
        <v>326</v>
      </c>
      <c r="F4" s="145" t="s">
        <v>325</v>
      </c>
    </row>
    <row r="5" spans="1:6" ht="12.75">
      <c r="A5" s="144">
        <v>1</v>
      </c>
      <c r="B5" s="144">
        <v>2</v>
      </c>
      <c r="C5" s="144">
        <v>3</v>
      </c>
      <c r="D5" s="144">
        <v>4</v>
      </c>
      <c r="E5" s="144">
        <v>5</v>
      </c>
      <c r="F5" s="144">
        <v>6</v>
      </c>
    </row>
    <row r="6" spans="1:6" ht="26.25" customHeight="1">
      <c r="A6" s="334" t="s">
        <v>324</v>
      </c>
      <c r="B6" s="335"/>
      <c r="C6" s="335"/>
      <c r="D6" s="335"/>
      <c r="E6" s="336"/>
      <c r="F6" s="143">
        <f>SUM(F7:F12)</f>
        <v>385980</v>
      </c>
    </row>
    <row r="7" spans="1:6" ht="82.5" customHeight="1">
      <c r="A7" s="139" t="s">
        <v>44</v>
      </c>
      <c r="B7" s="139">
        <v>600</v>
      </c>
      <c r="C7" s="139">
        <v>60013</v>
      </c>
      <c r="D7" s="138" t="s">
        <v>330</v>
      </c>
      <c r="E7" s="53" t="s">
        <v>335</v>
      </c>
      <c r="F7" s="187">
        <v>100000</v>
      </c>
    </row>
    <row r="8" spans="1:6" ht="45" customHeight="1">
      <c r="A8" s="142" t="s">
        <v>43</v>
      </c>
      <c r="B8" s="142">
        <v>853</v>
      </c>
      <c r="C8" s="142">
        <v>85311</v>
      </c>
      <c r="D8" s="141" t="s">
        <v>323</v>
      </c>
      <c r="E8" s="141" t="s">
        <v>322</v>
      </c>
      <c r="F8" s="140">
        <v>17780</v>
      </c>
    </row>
    <row r="9" spans="1:6" ht="43.5" customHeight="1">
      <c r="A9" s="139" t="s">
        <v>42</v>
      </c>
      <c r="B9" s="139">
        <v>855</v>
      </c>
      <c r="C9" s="139">
        <v>85508</v>
      </c>
      <c r="D9" s="138" t="s">
        <v>321</v>
      </c>
      <c r="E9" s="138" t="s">
        <v>320</v>
      </c>
      <c r="F9" s="137">
        <v>160000</v>
      </c>
    </row>
    <row r="10" spans="1:6" ht="60.75" customHeight="1">
      <c r="A10" s="139" t="s">
        <v>41</v>
      </c>
      <c r="B10" s="139">
        <v>855</v>
      </c>
      <c r="C10" s="139">
        <v>85510</v>
      </c>
      <c r="D10" s="138" t="s">
        <v>319</v>
      </c>
      <c r="E10" s="138" t="s">
        <v>318</v>
      </c>
      <c r="F10" s="137">
        <v>93200</v>
      </c>
    </row>
    <row r="11" spans="1:6" ht="33.75" customHeight="1">
      <c r="A11" s="139" t="s">
        <v>40</v>
      </c>
      <c r="B11" s="139">
        <v>921</v>
      </c>
      <c r="C11" s="139">
        <v>92116</v>
      </c>
      <c r="D11" s="138" t="s">
        <v>317</v>
      </c>
      <c r="E11" s="138" t="s">
        <v>316</v>
      </c>
      <c r="F11" s="137">
        <v>5000</v>
      </c>
    </row>
    <row r="12" spans="1:6" ht="54" customHeight="1">
      <c r="A12" s="139" t="s">
        <v>39</v>
      </c>
      <c r="B12" s="139">
        <v>921</v>
      </c>
      <c r="C12" s="139">
        <v>92195</v>
      </c>
      <c r="D12" s="138" t="s">
        <v>329</v>
      </c>
      <c r="E12" s="138" t="s">
        <v>331</v>
      </c>
      <c r="F12" s="137">
        <v>10000</v>
      </c>
    </row>
    <row r="13" spans="1:6" ht="33.75" customHeight="1">
      <c r="A13" s="337" t="s">
        <v>315</v>
      </c>
      <c r="B13" s="338"/>
      <c r="C13" s="338"/>
      <c r="D13" s="338"/>
      <c r="E13" s="339"/>
      <c r="F13" s="136">
        <f>SUM(F14:F14)</f>
        <v>60725.88</v>
      </c>
    </row>
    <row r="14" spans="1:6" ht="47.25" customHeight="1">
      <c r="A14" s="135" t="s">
        <v>44</v>
      </c>
      <c r="B14" s="135">
        <v>755</v>
      </c>
      <c r="C14" s="135">
        <v>75515</v>
      </c>
      <c r="D14" s="134" t="s">
        <v>314</v>
      </c>
      <c r="E14" s="134" t="s">
        <v>313</v>
      </c>
      <c r="F14" s="133">
        <v>60725.88</v>
      </c>
    </row>
    <row r="15" spans="1:6" ht="21" customHeight="1">
      <c r="A15" s="331" t="s">
        <v>37</v>
      </c>
      <c r="B15" s="332"/>
      <c r="C15" s="332"/>
      <c r="D15" s="333"/>
      <c r="E15" s="132"/>
      <c r="F15" s="131">
        <f>SUM(F6+F13)</f>
        <v>446705.88</v>
      </c>
    </row>
    <row r="16" spans="1:6" ht="12.75">
      <c r="A16" s="4"/>
      <c r="B16" s="4"/>
      <c r="C16" s="4"/>
      <c r="D16" s="4"/>
      <c r="E16" s="4"/>
      <c r="F16" s="4"/>
    </row>
  </sheetData>
  <sheetProtection/>
  <mergeCells count="4">
    <mergeCell ref="A2:F2"/>
    <mergeCell ref="A15:D15"/>
    <mergeCell ref="A6:E6"/>
    <mergeCell ref="A13:E13"/>
  </mergeCells>
  <printOptions/>
  <pageMargins left="0.75" right="0.75" top="1.09375" bottom="1" header="0.5" footer="0.5"/>
  <pageSetup horizontalDpi="300" verticalDpi="300" orientation="portrait" paperSize="9" r:id="rId1"/>
  <headerFooter alignWithMargins="0">
    <oddHeader>&amp;RZałącznik nr &amp;A
do uchwały Rady Powiatu w Opatowie nr XLVII.26.2018
z dnia 11 czerwca 2018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130"/>
  <sheetViews>
    <sheetView showGridLines="0" zoomScalePageLayoutView="0" workbookViewId="0" topLeftCell="A1">
      <selection activeCell="AA4" sqref="AA4"/>
    </sheetView>
  </sheetViews>
  <sheetFormatPr defaultColWidth="9.33203125" defaultRowHeight="12.7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8.16015625" style="1" customWidth="1"/>
    <col min="6" max="6" width="5" style="1" customWidth="1"/>
    <col min="7" max="7" width="7.16015625" style="1" customWidth="1"/>
    <col min="8" max="8" width="12" style="1" customWidth="1"/>
    <col min="9" max="9" width="11.33203125" style="1" customWidth="1"/>
    <col min="10" max="10" width="12.16015625" style="1" customWidth="1"/>
    <col min="11" max="11" width="11.33203125" style="1" customWidth="1"/>
    <col min="12" max="12" width="10.5" style="1" customWidth="1"/>
    <col min="13" max="14" width="9.83203125" style="1" customWidth="1"/>
    <col min="15" max="15" width="8.83203125" style="1" customWidth="1"/>
    <col min="16" max="16" width="8.16015625" style="1" customWidth="1"/>
    <col min="17" max="17" width="11.33203125" style="1" customWidth="1"/>
    <col min="18" max="18" width="10.83203125" style="1" customWidth="1"/>
    <col min="19" max="19" width="6" style="1" customWidth="1"/>
    <col min="20" max="20" width="4.83203125" style="1" customWidth="1"/>
    <col min="21" max="21" width="5.66015625" style="1" customWidth="1"/>
    <col min="22" max="22" width="1.83203125" style="1" customWidth="1"/>
    <col min="23" max="23" width="2" style="1" customWidth="1"/>
    <col min="24" max="24" width="2.16015625" style="1" customWidth="1"/>
    <col min="25" max="16384" width="9.33203125" style="1" customWidth="1"/>
  </cols>
  <sheetData>
    <row r="1" spans="1:23" ht="63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8" t="s">
        <v>455</v>
      </c>
      <c r="O1" s="208"/>
      <c r="P1" s="208"/>
      <c r="Q1" s="208"/>
      <c r="R1" s="208"/>
      <c r="S1" s="208"/>
      <c r="T1" s="208"/>
      <c r="U1" s="19"/>
      <c r="V1" s="19"/>
      <c r="W1" s="18"/>
    </row>
    <row r="2" spans="1:23" ht="21.75" customHeight="1">
      <c r="A2" s="211" t="s">
        <v>110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18"/>
    </row>
    <row r="3" ht="7.5" customHeight="1"/>
    <row r="4" spans="1:24" ht="12.75" customHeight="1">
      <c r="A4" s="210" t="s">
        <v>1</v>
      </c>
      <c r="B4" s="210" t="s">
        <v>2</v>
      </c>
      <c r="C4" s="215" t="s">
        <v>4</v>
      </c>
      <c r="D4" s="216"/>
      <c r="E4" s="217"/>
      <c r="F4" s="209" t="s">
        <v>36</v>
      </c>
      <c r="G4" s="209"/>
      <c r="H4" s="209" t="s">
        <v>35</v>
      </c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</row>
    <row r="5" spans="1:24" ht="9" customHeight="1">
      <c r="A5" s="210"/>
      <c r="B5" s="210"/>
      <c r="C5" s="215"/>
      <c r="D5" s="216"/>
      <c r="E5" s="217"/>
      <c r="F5" s="209"/>
      <c r="G5" s="209"/>
      <c r="H5" s="209" t="s">
        <v>34</v>
      </c>
      <c r="I5" s="209" t="s">
        <v>29</v>
      </c>
      <c r="J5" s="209"/>
      <c r="K5" s="209"/>
      <c r="L5" s="209"/>
      <c r="M5" s="209"/>
      <c r="N5" s="209"/>
      <c r="O5" s="209"/>
      <c r="P5" s="209"/>
      <c r="Q5" s="209" t="s">
        <v>33</v>
      </c>
      <c r="R5" s="209" t="s">
        <v>29</v>
      </c>
      <c r="S5" s="209"/>
      <c r="T5" s="209"/>
      <c r="U5" s="209"/>
      <c r="V5" s="209"/>
      <c r="W5" s="209"/>
      <c r="X5" s="209"/>
    </row>
    <row r="6" spans="1:24" ht="5.25" customHeight="1">
      <c r="A6" s="210"/>
      <c r="B6" s="210"/>
      <c r="C6" s="215"/>
      <c r="D6" s="216"/>
      <c r="E6" s="217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 t="s">
        <v>32</v>
      </c>
      <c r="S6" s="209" t="s">
        <v>31</v>
      </c>
      <c r="T6" s="209"/>
      <c r="U6" s="209" t="s">
        <v>446</v>
      </c>
      <c r="V6" s="209" t="s">
        <v>447</v>
      </c>
      <c r="W6" s="209"/>
      <c r="X6" s="209"/>
    </row>
    <row r="7" spans="1:24" ht="12.75" customHeight="1">
      <c r="A7" s="210"/>
      <c r="B7" s="210"/>
      <c r="C7" s="215"/>
      <c r="D7" s="216"/>
      <c r="E7" s="217"/>
      <c r="F7" s="209"/>
      <c r="G7" s="209"/>
      <c r="H7" s="209"/>
      <c r="I7" s="209" t="s">
        <v>30</v>
      </c>
      <c r="J7" s="209" t="s">
        <v>29</v>
      </c>
      <c r="K7" s="209"/>
      <c r="L7" s="209" t="s">
        <v>28</v>
      </c>
      <c r="M7" s="209" t="s">
        <v>27</v>
      </c>
      <c r="N7" s="209" t="s">
        <v>26</v>
      </c>
      <c r="O7" s="209" t="s">
        <v>25</v>
      </c>
      <c r="P7" s="209" t="s">
        <v>24</v>
      </c>
      <c r="Q7" s="209"/>
      <c r="R7" s="209"/>
      <c r="S7" s="209"/>
      <c r="T7" s="209"/>
      <c r="U7" s="209"/>
      <c r="V7" s="209"/>
      <c r="W7" s="209"/>
      <c r="X7" s="209"/>
    </row>
    <row r="8" spans="1:24" ht="8.25" customHeight="1">
      <c r="A8" s="210"/>
      <c r="B8" s="210"/>
      <c r="C8" s="215"/>
      <c r="D8" s="216"/>
      <c r="E8" s="217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 t="s">
        <v>23</v>
      </c>
      <c r="T8" s="209"/>
      <c r="U8" s="209"/>
      <c r="V8" s="209"/>
      <c r="W8" s="209"/>
      <c r="X8" s="209"/>
    </row>
    <row r="9" spans="1:24" ht="46.5" customHeight="1">
      <c r="A9" s="210"/>
      <c r="B9" s="210"/>
      <c r="C9" s="215"/>
      <c r="D9" s="216"/>
      <c r="E9" s="217"/>
      <c r="F9" s="209"/>
      <c r="G9" s="209"/>
      <c r="H9" s="209"/>
      <c r="I9" s="209"/>
      <c r="J9" s="22" t="s">
        <v>22</v>
      </c>
      <c r="K9" s="22" t="s">
        <v>21</v>
      </c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</row>
    <row r="10" spans="1:24" ht="12.75">
      <c r="A10" s="173">
        <v>1</v>
      </c>
      <c r="B10" s="173">
        <v>2</v>
      </c>
      <c r="C10" s="176"/>
      <c r="D10" s="210">
        <v>4</v>
      </c>
      <c r="E10" s="210"/>
      <c r="F10" s="209">
        <v>5</v>
      </c>
      <c r="G10" s="209"/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22">
        <v>13</v>
      </c>
      <c r="P10" s="22">
        <v>14</v>
      </c>
      <c r="Q10" s="22">
        <v>15</v>
      </c>
      <c r="R10" s="22">
        <v>16</v>
      </c>
      <c r="S10" s="209">
        <v>17</v>
      </c>
      <c r="T10" s="209"/>
      <c r="U10" s="22">
        <v>18</v>
      </c>
      <c r="V10" s="209">
        <v>19</v>
      </c>
      <c r="W10" s="209"/>
      <c r="X10" s="209"/>
    </row>
    <row r="11" spans="1:24" ht="20.25" customHeight="1">
      <c r="A11" s="210">
        <v>600</v>
      </c>
      <c r="B11" s="210"/>
      <c r="C11" s="213" t="s">
        <v>290</v>
      </c>
      <c r="D11" s="213"/>
      <c r="E11" s="174" t="s">
        <v>112</v>
      </c>
      <c r="F11" s="206">
        <v>10557940</v>
      </c>
      <c r="G11" s="206"/>
      <c r="H11" s="177">
        <v>8773980</v>
      </c>
      <c r="I11" s="177">
        <v>8743980</v>
      </c>
      <c r="J11" s="177">
        <v>991187</v>
      </c>
      <c r="K11" s="177">
        <v>7752793</v>
      </c>
      <c r="L11" s="177">
        <v>0</v>
      </c>
      <c r="M11" s="177">
        <v>30000</v>
      </c>
      <c r="N11" s="177">
        <v>0</v>
      </c>
      <c r="O11" s="177">
        <v>0</v>
      </c>
      <c r="P11" s="177">
        <v>0</v>
      </c>
      <c r="Q11" s="177">
        <v>1783960</v>
      </c>
      <c r="R11" s="177">
        <v>1783960</v>
      </c>
      <c r="S11" s="206">
        <v>0</v>
      </c>
      <c r="T11" s="206"/>
      <c r="U11" s="177">
        <v>0</v>
      </c>
      <c r="V11" s="206">
        <v>0</v>
      </c>
      <c r="W11" s="206"/>
      <c r="X11" s="206"/>
    </row>
    <row r="12" spans="1:24" ht="18" customHeight="1">
      <c r="A12" s="210"/>
      <c r="B12" s="210"/>
      <c r="C12" s="213"/>
      <c r="D12" s="213"/>
      <c r="E12" s="174" t="s">
        <v>113</v>
      </c>
      <c r="F12" s="206">
        <v>0</v>
      </c>
      <c r="G12" s="206"/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  <c r="Q12" s="177">
        <v>0</v>
      </c>
      <c r="R12" s="177">
        <v>0</v>
      </c>
      <c r="S12" s="206">
        <v>0</v>
      </c>
      <c r="T12" s="206"/>
      <c r="U12" s="177">
        <v>0</v>
      </c>
      <c r="V12" s="206">
        <v>0</v>
      </c>
      <c r="W12" s="206"/>
      <c r="X12" s="206"/>
    </row>
    <row r="13" spans="1:24" ht="18" customHeight="1">
      <c r="A13" s="210"/>
      <c r="B13" s="210"/>
      <c r="C13" s="213"/>
      <c r="D13" s="213"/>
      <c r="E13" s="174" t="s">
        <v>114</v>
      </c>
      <c r="F13" s="206">
        <v>271330</v>
      </c>
      <c r="G13" s="206"/>
      <c r="H13" s="177">
        <v>66630</v>
      </c>
      <c r="I13" s="177">
        <v>66630</v>
      </c>
      <c r="J13" s="177">
        <v>0</v>
      </c>
      <c r="K13" s="177">
        <v>66630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7">
        <v>204700</v>
      </c>
      <c r="R13" s="177">
        <v>204700</v>
      </c>
      <c r="S13" s="206">
        <v>0</v>
      </c>
      <c r="T13" s="206"/>
      <c r="U13" s="177">
        <v>0</v>
      </c>
      <c r="V13" s="206">
        <v>0</v>
      </c>
      <c r="W13" s="206"/>
      <c r="X13" s="206"/>
    </row>
    <row r="14" spans="1:24" ht="21" customHeight="1" thickBot="1">
      <c r="A14" s="210"/>
      <c r="B14" s="210"/>
      <c r="C14" s="213"/>
      <c r="D14" s="213"/>
      <c r="E14" s="174" t="s">
        <v>115</v>
      </c>
      <c r="F14" s="206">
        <v>10829270</v>
      </c>
      <c r="G14" s="206"/>
      <c r="H14" s="177">
        <v>8840610</v>
      </c>
      <c r="I14" s="177">
        <v>8810610</v>
      </c>
      <c r="J14" s="177">
        <v>991187</v>
      </c>
      <c r="K14" s="177">
        <v>7819423</v>
      </c>
      <c r="L14" s="177">
        <v>0</v>
      </c>
      <c r="M14" s="177">
        <v>30000</v>
      </c>
      <c r="N14" s="177">
        <v>0</v>
      </c>
      <c r="O14" s="177">
        <v>0</v>
      </c>
      <c r="P14" s="177">
        <v>0</v>
      </c>
      <c r="Q14" s="177">
        <v>1988660</v>
      </c>
      <c r="R14" s="177">
        <v>1988660</v>
      </c>
      <c r="S14" s="206">
        <v>0</v>
      </c>
      <c r="T14" s="206"/>
      <c r="U14" s="177">
        <v>0</v>
      </c>
      <c r="V14" s="206">
        <v>0</v>
      </c>
      <c r="W14" s="206"/>
      <c r="X14" s="206"/>
    </row>
    <row r="15" spans="1:24" ht="14.25" customHeight="1" thickBot="1">
      <c r="A15" s="214"/>
      <c r="B15" s="214">
        <v>60013</v>
      </c>
      <c r="C15" s="207" t="s">
        <v>448</v>
      </c>
      <c r="D15" s="207"/>
      <c r="E15" s="175" t="s">
        <v>112</v>
      </c>
      <c r="F15" s="212">
        <v>30000</v>
      </c>
      <c r="G15" s="212"/>
      <c r="H15" s="178">
        <v>0</v>
      </c>
      <c r="I15" s="178">
        <v>0</v>
      </c>
      <c r="J15" s="178">
        <v>0</v>
      </c>
      <c r="K15" s="178">
        <v>0</v>
      </c>
      <c r="L15" s="178">
        <v>0</v>
      </c>
      <c r="M15" s="178">
        <v>0</v>
      </c>
      <c r="N15" s="178">
        <v>0</v>
      </c>
      <c r="O15" s="178">
        <v>0</v>
      </c>
      <c r="P15" s="178">
        <v>0</v>
      </c>
      <c r="Q15" s="178">
        <v>30000</v>
      </c>
      <c r="R15" s="178">
        <v>30000</v>
      </c>
      <c r="S15" s="212">
        <v>0</v>
      </c>
      <c r="T15" s="212"/>
      <c r="U15" s="178">
        <v>0</v>
      </c>
      <c r="V15" s="206">
        <v>0</v>
      </c>
      <c r="W15" s="206"/>
      <c r="X15" s="206"/>
    </row>
    <row r="16" spans="1:24" ht="21" customHeight="1" thickBot="1">
      <c r="A16" s="214"/>
      <c r="B16" s="214"/>
      <c r="C16" s="207"/>
      <c r="D16" s="207"/>
      <c r="E16" s="174" t="s">
        <v>113</v>
      </c>
      <c r="F16" s="206">
        <v>0</v>
      </c>
      <c r="G16" s="206"/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177">
        <v>0</v>
      </c>
      <c r="O16" s="177">
        <v>0</v>
      </c>
      <c r="P16" s="177">
        <v>0</v>
      </c>
      <c r="Q16" s="177">
        <v>0</v>
      </c>
      <c r="R16" s="177">
        <v>0</v>
      </c>
      <c r="S16" s="206">
        <v>0</v>
      </c>
      <c r="T16" s="206"/>
      <c r="U16" s="177">
        <v>0</v>
      </c>
      <c r="V16" s="206">
        <v>0</v>
      </c>
      <c r="W16" s="206"/>
      <c r="X16" s="206"/>
    </row>
    <row r="17" spans="1:24" ht="18.75" customHeight="1" thickBot="1">
      <c r="A17" s="214"/>
      <c r="B17" s="214"/>
      <c r="C17" s="207"/>
      <c r="D17" s="207"/>
      <c r="E17" s="174" t="s">
        <v>114</v>
      </c>
      <c r="F17" s="206">
        <v>100000</v>
      </c>
      <c r="G17" s="206"/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  <c r="Q17" s="177">
        <v>100000</v>
      </c>
      <c r="R17" s="177">
        <v>100000</v>
      </c>
      <c r="S17" s="206">
        <v>0</v>
      </c>
      <c r="T17" s="206"/>
      <c r="U17" s="177">
        <v>0</v>
      </c>
      <c r="V17" s="206">
        <v>0</v>
      </c>
      <c r="W17" s="206"/>
      <c r="X17" s="206"/>
    </row>
    <row r="18" spans="1:24" ht="19.5" customHeight="1" thickBot="1">
      <c r="A18" s="214"/>
      <c r="B18" s="214"/>
      <c r="C18" s="207"/>
      <c r="D18" s="207"/>
      <c r="E18" s="174" t="s">
        <v>115</v>
      </c>
      <c r="F18" s="206">
        <v>130000</v>
      </c>
      <c r="G18" s="206"/>
      <c r="H18" s="177">
        <v>0</v>
      </c>
      <c r="I18" s="177">
        <v>0</v>
      </c>
      <c r="J18" s="177">
        <v>0</v>
      </c>
      <c r="K18" s="177">
        <v>0</v>
      </c>
      <c r="L18" s="177">
        <v>0</v>
      </c>
      <c r="M18" s="177">
        <v>0</v>
      </c>
      <c r="N18" s="177">
        <v>0</v>
      </c>
      <c r="O18" s="177">
        <v>0</v>
      </c>
      <c r="P18" s="177">
        <v>0</v>
      </c>
      <c r="Q18" s="177">
        <v>130000</v>
      </c>
      <c r="R18" s="177">
        <v>130000</v>
      </c>
      <c r="S18" s="206">
        <v>0</v>
      </c>
      <c r="T18" s="206"/>
      <c r="U18" s="177">
        <v>0</v>
      </c>
      <c r="V18" s="206">
        <v>0</v>
      </c>
      <c r="W18" s="206"/>
      <c r="X18" s="206"/>
    </row>
    <row r="19" spans="1:24" ht="20.25" customHeight="1" thickBot="1">
      <c r="A19" s="214"/>
      <c r="B19" s="214">
        <v>60014</v>
      </c>
      <c r="C19" s="207" t="s">
        <v>291</v>
      </c>
      <c r="D19" s="207"/>
      <c r="E19" s="175" t="s">
        <v>112</v>
      </c>
      <c r="F19" s="212">
        <v>6753786</v>
      </c>
      <c r="G19" s="212"/>
      <c r="H19" s="178">
        <v>4999826</v>
      </c>
      <c r="I19" s="178">
        <v>4969826</v>
      </c>
      <c r="J19" s="178">
        <v>990637</v>
      </c>
      <c r="K19" s="178">
        <v>3979189</v>
      </c>
      <c r="L19" s="178">
        <v>0</v>
      </c>
      <c r="M19" s="178">
        <v>30000</v>
      </c>
      <c r="N19" s="178">
        <v>0</v>
      </c>
      <c r="O19" s="178">
        <v>0</v>
      </c>
      <c r="P19" s="178">
        <v>0</v>
      </c>
      <c r="Q19" s="178">
        <v>1753960</v>
      </c>
      <c r="R19" s="178">
        <v>1753960</v>
      </c>
      <c r="S19" s="212">
        <v>0</v>
      </c>
      <c r="T19" s="212"/>
      <c r="U19" s="178">
        <v>0</v>
      </c>
      <c r="V19" s="206">
        <v>0</v>
      </c>
      <c r="W19" s="206"/>
      <c r="X19" s="206"/>
    </row>
    <row r="20" spans="1:24" ht="18" customHeight="1" thickBot="1">
      <c r="A20" s="214"/>
      <c r="B20" s="214"/>
      <c r="C20" s="207"/>
      <c r="D20" s="207"/>
      <c r="E20" s="174" t="s">
        <v>113</v>
      </c>
      <c r="F20" s="206">
        <v>0</v>
      </c>
      <c r="G20" s="206"/>
      <c r="H20" s="177">
        <v>0</v>
      </c>
      <c r="I20" s="177">
        <v>0</v>
      </c>
      <c r="J20" s="177">
        <v>0</v>
      </c>
      <c r="K20" s="177">
        <v>0</v>
      </c>
      <c r="L20" s="177">
        <v>0</v>
      </c>
      <c r="M20" s="177">
        <v>0</v>
      </c>
      <c r="N20" s="177">
        <v>0</v>
      </c>
      <c r="O20" s="177">
        <v>0</v>
      </c>
      <c r="P20" s="177">
        <v>0</v>
      </c>
      <c r="Q20" s="177">
        <v>0</v>
      </c>
      <c r="R20" s="177">
        <v>0</v>
      </c>
      <c r="S20" s="206">
        <v>0</v>
      </c>
      <c r="T20" s="206"/>
      <c r="U20" s="177">
        <v>0</v>
      </c>
      <c r="V20" s="206">
        <v>0</v>
      </c>
      <c r="W20" s="206"/>
      <c r="X20" s="206"/>
    </row>
    <row r="21" spans="1:24" ht="18.75" customHeight="1" thickBot="1">
      <c r="A21" s="214"/>
      <c r="B21" s="214"/>
      <c r="C21" s="207"/>
      <c r="D21" s="207"/>
      <c r="E21" s="174" t="s">
        <v>114</v>
      </c>
      <c r="F21" s="206">
        <v>104700</v>
      </c>
      <c r="G21" s="206"/>
      <c r="H21" s="177">
        <v>0</v>
      </c>
      <c r="I21" s="177">
        <v>0</v>
      </c>
      <c r="J21" s="177">
        <v>0</v>
      </c>
      <c r="K21" s="177">
        <v>0</v>
      </c>
      <c r="L21" s="177">
        <v>0</v>
      </c>
      <c r="M21" s="177">
        <v>0</v>
      </c>
      <c r="N21" s="177">
        <v>0</v>
      </c>
      <c r="O21" s="177">
        <v>0</v>
      </c>
      <c r="P21" s="177">
        <v>0</v>
      </c>
      <c r="Q21" s="177">
        <v>104700</v>
      </c>
      <c r="R21" s="177">
        <v>104700</v>
      </c>
      <c r="S21" s="206">
        <v>0</v>
      </c>
      <c r="T21" s="206"/>
      <c r="U21" s="177">
        <v>0</v>
      </c>
      <c r="V21" s="206">
        <v>0</v>
      </c>
      <c r="W21" s="206"/>
      <c r="X21" s="206"/>
    </row>
    <row r="22" spans="1:24" ht="21" customHeight="1" thickBot="1">
      <c r="A22" s="214"/>
      <c r="B22" s="214"/>
      <c r="C22" s="207"/>
      <c r="D22" s="207"/>
      <c r="E22" s="174" t="s">
        <v>115</v>
      </c>
      <c r="F22" s="206">
        <v>6858486</v>
      </c>
      <c r="G22" s="206"/>
      <c r="H22" s="177">
        <v>4999826</v>
      </c>
      <c r="I22" s="177">
        <v>4969826</v>
      </c>
      <c r="J22" s="177">
        <v>990637</v>
      </c>
      <c r="K22" s="177">
        <v>3979189</v>
      </c>
      <c r="L22" s="177">
        <v>0</v>
      </c>
      <c r="M22" s="177">
        <v>30000</v>
      </c>
      <c r="N22" s="177">
        <v>0</v>
      </c>
      <c r="O22" s="177">
        <v>0</v>
      </c>
      <c r="P22" s="177">
        <v>0</v>
      </c>
      <c r="Q22" s="177">
        <v>1858660</v>
      </c>
      <c r="R22" s="177">
        <v>1858660</v>
      </c>
      <c r="S22" s="206">
        <v>0</v>
      </c>
      <c r="T22" s="206"/>
      <c r="U22" s="177">
        <v>0</v>
      </c>
      <c r="V22" s="206">
        <v>0</v>
      </c>
      <c r="W22" s="206"/>
      <c r="X22" s="206"/>
    </row>
    <row r="23" spans="1:24" ht="18.75" customHeight="1" thickBot="1">
      <c r="A23" s="214"/>
      <c r="B23" s="214">
        <v>60078</v>
      </c>
      <c r="C23" s="207" t="s">
        <v>350</v>
      </c>
      <c r="D23" s="207"/>
      <c r="E23" s="175" t="s">
        <v>112</v>
      </c>
      <c r="F23" s="212">
        <v>3773604</v>
      </c>
      <c r="G23" s="212"/>
      <c r="H23" s="178">
        <v>3773604</v>
      </c>
      <c r="I23" s="178">
        <v>3773604</v>
      </c>
      <c r="J23" s="178">
        <v>0</v>
      </c>
      <c r="K23" s="178">
        <v>3773604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78">
        <v>0</v>
      </c>
      <c r="R23" s="178">
        <v>0</v>
      </c>
      <c r="S23" s="212">
        <v>0</v>
      </c>
      <c r="T23" s="212"/>
      <c r="U23" s="178">
        <v>0</v>
      </c>
      <c r="V23" s="206">
        <v>0</v>
      </c>
      <c r="W23" s="206"/>
      <c r="X23" s="206"/>
    </row>
    <row r="24" spans="1:24" ht="16.5" customHeight="1" thickBot="1">
      <c r="A24" s="214"/>
      <c r="B24" s="214"/>
      <c r="C24" s="207"/>
      <c r="D24" s="207"/>
      <c r="E24" s="174" t="s">
        <v>113</v>
      </c>
      <c r="F24" s="206">
        <v>0</v>
      </c>
      <c r="G24" s="206"/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206">
        <v>0</v>
      </c>
      <c r="T24" s="206"/>
      <c r="U24" s="177">
        <v>0</v>
      </c>
      <c r="V24" s="206">
        <v>0</v>
      </c>
      <c r="W24" s="206"/>
      <c r="X24" s="206"/>
    </row>
    <row r="25" spans="1:24" ht="19.5" customHeight="1" thickBot="1">
      <c r="A25" s="214"/>
      <c r="B25" s="214"/>
      <c r="C25" s="207"/>
      <c r="D25" s="207"/>
      <c r="E25" s="174" t="s">
        <v>114</v>
      </c>
      <c r="F25" s="206">
        <v>66630</v>
      </c>
      <c r="G25" s="206"/>
      <c r="H25" s="177">
        <v>66630</v>
      </c>
      <c r="I25" s="177">
        <v>66630</v>
      </c>
      <c r="J25" s="177">
        <v>0</v>
      </c>
      <c r="K25" s="177">
        <v>66630</v>
      </c>
      <c r="L25" s="177">
        <v>0</v>
      </c>
      <c r="M25" s="177">
        <v>0</v>
      </c>
      <c r="N25" s="177">
        <v>0</v>
      </c>
      <c r="O25" s="177">
        <v>0</v>
      </c>
      <c r="P25" s="177">
        <v>0</v>
      </c>
      <c r="Q25" s="177">
        <v>0</v>
      </c>
      <c r="R25" s="177">
        <v>0</v>
      </c>
      <c r="S25" s="206">
        <v>0</v>
      </c>
      <c r="T25" s="206"/>
      <c r="U25" s="177">
        <v>0</v>
      </c>
      <c r="V25" s="206">
        <v>0</v>
      </c>
      <c r="W25" s="206"/>
      <c r="X25" s="206"/>
    </row>
    <row r="26" spans="1:24" ht="19.5" customHeight="1">
      <c r="A26" s="214"/>
      <c r="B26" s="214"/>
      <c r="C26" s="207"/>
      <c r="D26" s="207"/>
      <c r="E26" s="174" t="s">
        <v>115</v>
      </c>
      <c r="F26" s="206">
        <v>3840234</v>
      </c>
      <c r="G26" s="206"/>
      <c r="H26" s="177">
        <v>3840234</v>
      </c>
      <c r="I26" s="177">
        <v>3840234</v>
      </c>
      <c r="J26" s="177">
        <v>0</v>
      </c>
      <c r="K26" s="177">
        <v>3840234</v>
      </c>
      <c r="L26" s="177">
        <v>0</v>
      </c>
      <c r="M26" s="177">
        <v>0</v>
      </c>
      <c r="N26" s="177">
        <v>0</v>
      </c>
      <c r="O26" s="177">
        <v>0</v>
      </c>
      <c r="P26" s="177">
        <v>0</v>
      </c>
      <c r="Q26" s="177">
        <v>0</v>
      </c>
      <c r="R26" s="177">
        <v>0</v>
      </c>
      <c r="S26" s="206">
        <v>0</v>
      </c>
      <c r="T26" s="206"/>
      <c r="U26" s="177">
        <v>0</v>
      </c>
      <c r="V26" s="206">
        <v>0</v>
      </c>
      <c r="W26" s="206"/>
      <c r="X26" s="206"/>
    </row>
    <row r="27" spans="1:24" ht="18.75" customHeight="1">
      <c r="A27" s="210">
        <v>630</v>
      </c>
      <c r="B27" s="210"/>
      <c r="C27" s="213" t="s">
        <v>449</v>
      </c>
      <c r="D27" s="213"/>
      <c r="E27" s="174" t="s">
        <v>112</v>
      </c>
      <c r="F27" s="206">
        <v>332</v>
      </c>
      <c r="G27" s="206"/>
      <c r="H27" s="177">
        <v>332</v>
      </c>
      <c r="I27" s="177">
        <v>332</v>
      </c>
      <c r="J27" s="177">
        <v>0</v>
      </c>
      <c r="K27" s="177">
        <v>332</v>
      </c>
      <c r="L27" s="177">
        <v>0</v>
      </c>
      <c r="M27" s="177">
        <v>0</v>
      </c>
      <c r="N27" s="177">
        <v>0</v>
      </c>
      <c r="O27" s="177">
        <v>0</v>
      </c>
      <c r="P27" s="177">
        <v>0</v>
      </c>
      <c r="Q27" s="177">
        <v>0</v>
      </c>
      <c r="R27" s="177">
        <v>0</v>
      </c>
      <c r="S27" s="206">
        <v>0</v>
      </c>
      <c r="T27" s="206"/>
      <c r="U27" s="177">
        <v>0</v>
      </c>
      <c r="V27" s="206">
        <v>0</v>
      </c>
      <c r="W27" s="206"/>
      <c r="X27" s="206"/>
    </row>
    <row r="28" spans="1:24" ht="17.25" customHeight="1">
      <c r="A28" s="210"/>
      <c r="B28" s="210"/>
      <c r="C28" s="213"/>
      <c r="D28" s="213"/>
      <c r="E28" s="174" t="s">
        <v>113</v>
      </c>
      <c r="F28" s="206">
        <v>0</v>
      </c>
      <c r="G28" s="206"/>
      <c r="H28" s="177">
        <v>0</v>
      </c>
      <c r="I28" s="177">
        <v>0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  <c r="O28" s="177">
        <v>0</v>
      </c>
      <c r="P28" s="177">
        <v>0</v>
      </c>
      <c r="Q28" s="177">
        <v>0</v>
      </c>
      <c r="R28" s="177">
        <v>0</v>
      </c>
      <c r="S28" s="206">
        <v>0</v>
      </c>
      <c r="T28" s="206"/>
      <c r="U28" s="177">
        <v>0</v>
      </c>
      <c r="V28" s="206">
        <v>0</v>
      </c>
      <c r="W28" s="206"/>
      <c r="X28" s="206"/>
    </row>
    <row r="29" spans="1:24" ht="19.5" customHeight="1">
      <c r="A29" s="210"/>
      <c r="B29" s="210"/>
      <c r="C29" s="213"/>
      <c r="D29" s="213"/>
      <c r="E29" s="174" t="s">
        <v>114</v>
      </c>
      <c r="F29" s="206">
        <v>26</v>
      </c>
      <c r="G29" s="206"/>
      <c r="H29" s="177">
        <v>26</v>
      </c>
      <c r="I29" s="177">
        <v>26</v>
      </c>
      <c r="J29" s="177">
        <v>0</v>
      </c>
      <c r="K29" s="177">
        <v>26</v>
      </c>
      <c r="L29" s="177">
        <v>0</v>
      </c>
      <c r="M29" s="177">
        <v>0</v>
      </c>
      <c r="N29" s="177">
        <v>0</v>
      </c>
      <c r="O29" s="177">
        <v>0</v>
      </c>
      <c r="P29" s="177">
        <v>0</v>
      </c>
      <c r="Q29" s="177">
        <v>0</v>
      </c>
      <c r="R29" s="177">
        <v>0</v>
      </c>
      <c r="S29" s="206">
        <v>0</v>
      </c>
      <c r="T29" s="206"/>
      <c r="U29" s="177">
        <v>0</v>
      </c>
      <c r="V29" s="206">
        <v>0</v>
      </c>
      <c r="W29" s="206"/>
      <c r="X29" s="206"/>
    </row>
    <row r="30" spans="1:24" ht="19.5" customHeight="1" thickBot="1">
      <c r="A30" s="210"/>
      <c r="B30" s="210"/>
      <c r="C30" s="213"/>
      <c r="D30" s="213"/>
      <c r="E30" s="174" t="s">
        <v>115</v>
      </c>
      <c r="F30" s="206">
        <v>358</v>
      </c>
      <c r="G30" s="206"/>
      <c r="H30" s="177">
        <v>358</v>
      </c>
      <c r="I30" s="177">
        <v>358</v>
      </c>
      <c r="J30" s="177">
        <v>0</v>
      </c>
      <c r="K30" s="177">
        <v>358</v>
      </c>
      <c r="L30" s="177">
        <v>0</v>
      </c>
      <c r="M30" s="177">
        <v>0</v>
      </c>
      <c r="N30" s="177">
        <v>0</v>
      </c>
      <c r="O30" s="177">
        <v>0</v>
      </c>
      <c r="P30" s="177">
        <v>0</v>
      </c>
      <c r="Q30" s="177">
        <v>0</v>
      </c>
      <c r="R30" s="177">
        <v>0</v>
      </c>
      <c r="S30" s="206">
        <v>0</v>
      </c>
      <c r="T30" s="206"/>
      <c r="U30" s="177">
        <v>0</v>
      </c>
      <c r="V30" s="206">
        <v>0</v>
      </c>
      <c r="W30" s="206"/>
      <c r="X30" s="206"/>
    </row>
    <row r="31" spans="1:24" ht="18.75" customHeight="1" thickBot="1">
      <c r="A31" s="214"/>
      <c r="B31" s="214">
        <v>63095</v>
      </c>
      <c r="C31" s="207" t="s">
        <v>14</v>
      </c>
      <c r="D31" s="207"/>
      <c r="E31" s="175" t="s">
        <v>112</v>
      </c>
      <c r="F31" s="212">
        <v>332</v>
      </c>
      <c r="G31" s="212"/>
      <c r="H31" s="178">
        <v>332</v>
      </c>
      <c r="I31" s="178">
        <v>332</v>
      </c>
      <c r="J31" s="178">
        <v>0</v>
      </c>
      <c r="K31" s="178">
        <v>332</v>
      </c>
      <c r="L31" s="178">
        <v>0</v>
      </c>
      <c r="M31" s="178">
        <v>0</v>
      </c>
      <c r="N31" s="178">
        <v>0</v>
      </c>
      <c r="O31" s="178">
        <v>0</v>
      </c>
      <c r="P31" s="178">
        <v>0</v>
      </c>
      <c r="Q31" s="178">
        <v>0</v>
      </c>
      <c r="R31" s="178">
        <v>0</v>
      </c>
      <c r="S31" s="212">
        <v>0</v>
      </c>
      <c r="T31" s="212"/>
      <c r="U31" s="178">
        <v>0</v>
      </c>
      <c r="V31" s="206">
        <v>0</v>
      </c>
      <c r="W31" s="206"/>
      <c r="X31" s="206"/>
    </row>
    <row r="32" spans="1:24" ht="18" customHeight="1" thickBot="1">
      <c r="A32" s="214"/>
      <c r="B32" s="214"/>
      <c r="C32" s="207"/>
      <c r="D32" s="207"/>
      <c r="E32" s="174" t="s">
        <v>113</v>
      </c>
      <c r="F32" s="206">
        <v>0</v>
      </c>
      <c r="G32" s="206"/>
      <c r="H32" s="177">
        <v>0</v>
      </c>
      <c r="I32" s="177">
        <v>0</v>
      </c>
      <c r="J32" s="177">
        <v>0</v>
      </c>
      <c r="K32" s="177">
        <v>0</v>
      </c>
      <c r="L32" s="177">
        <v>0</v>
      </c>
      <c r="M32" s="177">
        <v>0</v>
      </c>
      <c r="N32" s="177">
        <v>0</v>
      </c>
      <c r="O32" s="177">
        <v>0</v>
      </c>
      <c r="P32" s="177">
        <v>0</v>
      </c>
      <c r="Q32" s="177">
        <v>0</v>
      </c>
      <c r="R32" s="177">
        <v>0</v>
      </c>
      <c r="S32" s="206">
        <v>0</v>
      </c>
      <c r="T32" s="206"/>
      <c r="U32" s="177">
        <v>0</v>
      </c>
      <c r="V32" s="206">
        <v>0</v>
      </c>
      <c r="W32" s="206"/>
      <c r="X32" s="206"/>
    </row>
    <row r="33" spans="1:24" ht="18" customHeight="1" thickBot="1">
      <c r="A33" s="214"/>
      <c r="B33" s="214"/>
      <c r="C33" s="207"/>
      <c r="D33" s="207"/>
      <c r="E33" s="174" t="s">
        <v>114</v>
      </c>
      <c r="F33" s="206">
        <v>26</v>
      </c>
      <c r="G33" s="206"/>
      <c r="H33" s="177">
        <v>26</v>
      </c>
      <c r="I33" s="177">
        <v>26</v>
      </c>
      <c r="J33" s="177">
        <v>0</v>
      </c>
      <c r="K33" s="177">
        <v>26</v>
      </c>
      <c r="L33" s="177">
        <v>0</v>
      </c>
      <c r="M33" s="177">
        <v>0</v>
      </c>
      <c r="N33" s="177">
        <v>0</v>
      </c>
      <c r="O33" s="177">
        <v>0</v>
      </c>
      <c r="P33" s="177">
        <v>0</v>
      </c>
      <c r="Q33" s="177">
        <v>0</v>
      </c>
      <c r="R33" s="177">
        <v>0</v>
      </c>
      <c r="S33" s="206">
        <v>0</v>
      </c>
      <c r="T33" s="206"/>
      <c r="U33" s="177">
        <v>0</v>
      </c>
      <c r="V33" s="206">
        <v>0</v>
      </c>
      <c r="W33" s="206"/>
      <c r="X33" s="206"/>
    </row>
    <row r="34" spans="1:24" ht="20.25" customHeight="1">
      <c r="A34" s="214"/>
      <c r="B34" s="214"/>
      <c r="C34" s="207"/>
      <c r="D34" s="207"/>
      <c r="E34" s="174" t="s">
        <v>115</v>
      </c>
      <c r="F34" s="206">
        <v>358</v>
      </c>
      <c r="G34" s="206"/>
      <c r="H34" s="177">
        <v>358</v>
      </c>
      <c r="I34" s="177">
        <v>358</v>
      </c>
      <c r="J34" s="177">
        <v>0</v>
      </c>
      <c r="K34" s="177">
        <v>358</v>
      </c>
      <c r="L34" s="177">
        <v>0</v>
      </c>
      <c r="M34" s="177">
        <v>0</v>
      </c>
      <c r="N34" s="177">
        <v>0</v>
      </c>
      <c r="O34" s="177">
        <v>0</v>
      </c>
      <c r="P34" s="177">
        <v>0</v>
      </c>
      <c r="Q34" s="177">
        <v>0</v>
      </c>
      <c r="R34" s="177">
        <v>0</v>
      </c>
      <c r="S34" s="206">
        <v>0</v>
      </c>
      <c r="T34" s="206"/>
      <c r="U34" s="177">
        <v>0</v>
      </c>
      <c r="V34" s="206">
        <v>0</v>
      </c>
      <c r="W34" s="206"/>
      <c r="X34" s="206"/>
    </row>
    <row r="35" spans="1:24" ht="17.25" customHeight="1">
      <c r="A35" s="210">
        <v>750</v>
      </c>
      <c r="B35" s="210"/>
      <c r="C35" s="213" t="s">
        <v>296</v>
      </c>
      <c r="D35" s="213"/>
      <c r="E35" s="174" t="s">
        <v>112</v>
      </c>
      <c r="F35" s="206">
        <v>7792840</v>
      </c>
      <c r="G35" s="206"/>
      <c r="H35" s="177">
        <v>7720040</v>
      </c>
      <c r="I35" s="177">
        <v>7415340</v>
      </c>
      <c r="J35" s="177">
        <v>5313400</v>
      </c>
      <c r="K35" s="177">
        <v>2101940</v>
      </c>
      <c r="L35" s="177">
        <v>0</v>
      </c>
      <c r="M35" s="177">
        <v>304700</v>
      </c>
      <c r="N35" s="177">
        <v>0</v>
      </c>
      <c r="O35" s="177">
        <v>0</v>
      </c>
      <c r="P35" s="177">
        <v>0</v>
      </c>
      <c r="Q35" s="177">
        <v>72800</v>
      </c>
      <c r="R35" s="177">
        <v>72800</v>
      </c>
      <c r="S35" s="206">
        <v>0</v>
      </c>
      <c r="T35" s="206"/>
      <c r="U35" s="177">
        <v>0</v>
      </c>
      <c r="V35" s="206">
        <v>0</v>
      </c>
      <c r="W35" s="206"/>
      <c r="X35" s="206"/>
    </row>
    <row r="36" spans="1:24" ht="18.75" customHeight="1">
      <c r="A36" s="210"/>
      <c r="B36" s="210"/>
      <c r="C36" s="213"/>
      <c r="D36" s="213"/>
      <c r="E36" s="174" t="s">
        <v>113</v>
      </c>
      <c r="F36" s="206">
        <v>-23764</v>
      </c>
      <c r="G36" s="206"/>
      <c r="H36" s="177">
        <v>-23764</v>
      </c>
      <c r="I36" s="177">
        <v>-7564</v>
      </c>
      <c r="J36" s="177">
        <v>-4913</v>
      </c>
      <c r="K36" s="177">
        <v>-2651</v>
      </c>
      <c r="L36" s="177">
        <v>0</v>
      </c>
      <c r="M36" s="177">
        <v>-16200</v>
      </c>
      <c r="N36" s="177">
        <v>0</v>
      </c>
      <c r="O36" s="177">
        <v>0</v>
      </c>
      <c r="P36" s="177">
        <v>0</v>
      </c>
      <c r="Q36" s="177">
        <v>0</v>
      </c>
      <c r="R36" s="177">
        <v>0</v>
      </c>
      <c r="S36" s="206">
        <v>0</v>
      </c>
      <c r="T36" s="206"/>
      <c r="U36" s="177">
        <v>0</v>
      </c>
      <c r="V36" s="206">
        <v>0</v>
      </c>
      <c r="W36" s="206"/>
      <c r="X36" s="206"/>
    </row>
    <row r="37" spans="1:24" ht="19.5" customHeight="1">
      <c r="A37" s="210"/>
      <c r="B37" s="210"/>
      <c r="C37" s="213"/>
      <c r="D37" s="213"/>
      <c r="E37" s="174" t="s">
        <v>114</v>
      </c>
      <c r="F37" s="206">
        <v>0</v>
      </c>
      <c r="G37" s="206"/>
      <c r="H37" s="177">
        <v>0</v>
      </c>
      <c r="I37" s="177">
        <v>0</v>
      </c>
      <c r="J37" s="177">
        <v>0</v>
      </c>
      <c r="K37" s="177">
        <v>0</v>
      </c>
      <c r="L37" s="177">
        <v>0</v>
      </c>
      <c r="M37" s="177">
        <v>0</v>
      </c>
      <c r="N37" s="177">
        <v>0</v>
      </c>
      <c r="O37" s="177">
        <v>0</v>
      </c>
      <c r="P37" s="177">
        <v>0</v>
      </c>
      <c r="Q37" s="177">
        <v>0</v>
      </c>
      <c r="R37" s="177">
        <v>0</v>
      </c>
      <c r="S37" s="206">
        <v>0</v>
      </c>
      <c r="T37" s="206"/>
      <c r="U37" s="177">
        <v>0</v>
      </c>
      <c r="V37" s="206">
        <v>0</v>
      </c>
      <c r="W37" s="206"/>
      <c r="X37" s="206"/>
    </row>
    <row r="38" spans="1:24" ht="19.5" customHeight="1" thickBot="1">
      <c r="A38" s="210"/>
      <c r="B38" s="210"/>
      <c r="C38" s="213"/>
      <c r="D38" s="213"/>
      <c r="E38" s="174" t="s">
        <v>115</v>
      </c>
      <c r="F38" s="206">
        <v>7769076</v>
      </c>
      <c r="G38" s="206"/>
      <c r="H38" s="177">
        <v>7696276</v>
      </c>
      <c r="I38" s="177">
        <v>7407776</v>
      </c>
      <c r="J38" s="177">
        <v>5308487</v>
      </c>
      <c r="K38" s="177">
        <v>2099289</v>
      </c>
      <c r="L38" s="177">
        <v>0</v>
      </c>
      <c r="M38" s="177">
        <v>288500</v>
      </c>
      <c r="N38" s="177">
        <v>0</v>
      </c>
      <c r="O38" s="177">
        <v>0</v>
      </c>
      <c r="P38" s="177">
        <v>0</v>
      </c>
      <c r="Q38" s="177">
        <v>72800</v>
      </c>
      <c r="R38" s="177">
        <v>72800</v>
      </c>
      <c r="S38" s="206">
        <v>0</v>
      </c>
      <c r="T38" s="206"/>
      <c r="U38" s="177">
        <v>0</v>
      </c>
      <c r="V38" s="206">
        <v>0</v>
      </c>
      <c r="W38" s="206"/>
      <c r="X38" s="206"/>
    </row>
    <row r="39" spans="1:24" ht="19.5" customHeight="1" thickBot="1">
      <c r="A39" s="214"/>
      <c r="B39" s="214">
        <v>75020</v>
      </c>
      <c r="C39" s="207" t="s">
        <v>297</v>
      </c>
      <c r="D39" s="207"/>
      <c r="E39" s="175" t="s">
        <v>112</v>
      </c>
      <c r="F39" s="212">
        <v>7290940</v>
      </c>
      <c r="G39" s="212"/>
      <c r="H39" s="178">
        <v>7218140</v>
      </c>
      <c r="I39" s="178">
        <v>7214140</v>
      </c>
      <c r="J39" s="178">
        <v>5288200</v>
      </c>
      <c r="K39" s="178">
        <v>1925940</v>
      </c>
      <c r="L39" s="178">
        <v>0</v>
      </c>
      <c r="M39" s="178">
        <v>4000</v>
      </c>
      <c r="N39" s="178">
        <v>0</v>
      </c>
      <c r="O39" s="178">
        <v>0</v>
      </c>
      <c r="P39" s="178">
        <v>0</v>
      </c>
      <c r="Q39" s="178">
        <v>72800</v>
      </c>
      <c r="R39" s="178">
        <v>72800</v>
      </c>
      <c r="S39" s="212">
        <v>0</v>
      </c>
      <c r="T39" s="212"/>
      <c r="U39" s="178">
        <v>0</v>
      </c>
      <c r="V39" s="206">
        <v>0</v>
      </c>
      <c r="W39" s="206"/>
      <c r="X39" s="206"/>
    </row>
    <row r="40" spans="1:24" ht="18.75" customHeight="1" thickBot="1">
      <c r="A40" s="214"/>
      <c r="B40" s="214"/>
      <c r="C40" s="207"/>
      <c r="D40" s="207"/>
      <c r="E40" s="174" t="s">
        <v>113</v>
      </c>
      <c r="F40" s="206">
        <v>-27</v>
      </c>
      <c r="G40" s="206"/>
      <c r="H40" s="177">
        <v>-27</v>
      </c>
      <c r="I40" s="177">
        <v>-27</v>
      </c>
      <c r="J40" s="177">
        <v>0</v>
      </c>
      <c r="K40" s="177">
        <v>-27</v>
      </c>
      <c r="L40" s="177">
        <v>0</v>
      </c>
      <c r="M40" s="177">
        <v>0</v>
      </c>
      <c r="N40" s="177">
        <v>0</v>
      </c>
      <c r="O40" s="177">
        <v>0</v>
      </c>
      <c r="P40" s="177">
        <v>0</v>
      </c>
      <c r="Q40" s="177">
        <v>0</v>
      </c>
      <c r="R40" s="177">
        <v>0</v>
      </c>
      <c r="S40" s="206">
        <v>0</v>
      </c>
      <c r="T40" s="206"/>
      <c r="U40" s="177">
        <v>0</v>
      </c>
      <c r="V40" s="206">
        <v>0</v>
      </c>
      <c r="W40" s="206"/>
      <c r="X40" s="206"/>
    </row>
    <row r="41" spans="1:24" ht="18.75" customHeight="1" thickBot="1">
      <c r="A41" s="214"/>
      <c r="B41" s="214"/>
      <c r="C41" s="207"/>
      <c r="D41" s="207"/>
      <c r="E41" s="174" t="s">
        <v>114</v>
      </c>
      <c r="F41" s="206">
        <v>0</v>
      </c>
      <c r="G41" s="206"/>
      <c r="H41" s="177">
        <v>0</v>
      </c>
      <c r="I41" s="177">
        <v>0</v>
      </c>
      <c r="J41" s="177">
        <v>0</v>
      </c>
      <c r="K41" s="177">
        <v>0</v>
      </c>
      <c r="L41" s="177">
        <v>0</v>
      </c>
      <c r="M41" s="177">
        <v>0</v>
      </c>
      <c r="N41" s="177">
        <v>0</v>
      </c>
      <c r="O41" s="177">
        <v>0</v>
      </c>
      <c r="P41" s="177">
        <v>0</v>
      </c>
      <c r="Q41" s="177">
        <v>0</v>
      </c>
      <c r="R41" s="177">
        <v>0</v>
      </c>
      <c r="S41" s="206">
        <v>0</v>
      </c>
      <c r="T41" s="206"/>
      <c r="U41" s="177">
        <v>0</v>
      </c>
      <c r="V41" s="206">
        <v>0</v>
      </c>
      <c r="W41" s="206"/>
      <c r="X41" s="206"/>
    </row>
    <row r="42" spans="1:24" ht="19.5" customHeight="1" thickBot="1">
      <c r="A42" s="214"/>
      <c r="B42" s="214"/>
      <c r="C42" s="207"/>
      <c r="D42" s="207"/>
      <c r="E42" s="174" t="s">
        <v>115</v>
      </c>
      <c r="F42" s="206">
        <v>7290913</v>
      </c>
      <c r="G42" s="206"/>
      <c r="H42" s="177">
        <v>7218113</v>
      </c>
      <c r="I42" s="177">
        <v>7214113</v>
      </c>
      <c r="J42" s="177">
        <v>5288200</v>
      </c>
      <c r="K42" s="177">
        <v>1925913</v>
      </c>
      <c r="L42" s="177">
        <v>0</v>
      </c>
      <c r="M42" s="177">
        <v>4000</v>
      </c>
      <c r="N42" s="177">
        <v>0</v>
      </c>
      <c r="O42" s="177">
        <v>0</v>
      </c>
      <c r="P42" s="177">
        <v>0</v>
      </c>
      <c r="Q42" s="177">
        <v>72800</v>
      </c>
      <c r="R42" s="177">
        <v>72800</v>
      </c>
      <c r="S42" s="206">
        <v>0</v>
      </c>
      <c r="T42" s="206"/>
      <c r="U42" s="177">
        <v>0</v>
      </c>
      <c r="V42" s="206">
        <v>0</v>
      </c>
      <c r="W42" s="206"/>
      <c r="X42" s="206"/>
    </row>
    <row r="43" spans="1:24" ht="18" customHeight="1" thickBot="1">
      <c r="A43" s="214"/>
      <c r="B43" s="214">
        <v>75045</v>
      </c>
      <c r="C43" s="207" t="s">
        <v>358</v>
      </c>
      <c r="D43" s="207"/>
      <c r="E43" s="175" t="s">
        <v>112</v>
      </c>
      <c r="F43" s="212">
        <v>47100</v>
      </c>
      <c r="G43" s="212"/>
      <c r="H43" s="178">
        <v>47100</v>
      </c>
      <c r="I43" s="178">
        <v>30900</v>
      </c>
      <c r="J43" s="178">
        <v>21200</v>
      </c>
      <c r="K43" s="178">
        <v>9700</v>
      </c>
      <c r="L43" s="178">
        <v>0</v>
      </c>
      <c r="M43" s="178">
        <v>16200</v>
      </c>
      <c r="N43" s="178">
        <v>0</v>
      </c>
      <c r="O43" s="178">
        <v>0</v>
      </c>
      <c r="P43" s="178">
        <v>0</v>
      </c>
      <c r="Q43" s="178">
        <v>0</v>
      </c>
      <c r="R43" s="178">
        <v>0</v>
      </c>
      <c r="S43" s="212">
        <v>0</v>
      </c>
      <c r="T43" s="212"/>
      <c r="U43" s="178">
        <v>0</v>
      </c>
      <c r="V43" s="206">
        <v>0</v>
      </c>
      <c r="W43" s="206"/>
      <c r="X43" s="206"/>
    </row>
    <row r="44" spans="1:24" ht="16.5" customHeight="1" thickBot="1">
      <c r="A44" s="214"/>
      <c r="B44" s="214"/>
      <c r="C44" s="207"/>
      <c r="D44" s="207"/>
      <c r="E44" s="174" t="s">
        <v>113</v>
      </c>
      <c r="F44" s="206">
        <v>-23737</v>
      </c>
      <c r="G44" s="206"/>
      <c r="H44" s="177">
        <v>-23737</v>
      </c>
      <c r="I44" s="177">
        <v>-7537</v>
      </c>
      <c r="J44" s="177">
        <v>-4913</v>
      </c>
      <c r="K44" s="177">
        <v>-2624</v>
      </c>
      <c r="L44" s="177">
        <v>0</v>
      </c>
      <c r="M44" s="177">
        <v>-16200</v>
      </c>
      <c r="N44" s="177">
        <v>0</v>
      </c>
      <c r="O44" s="177">
        <v>0</v>
      </c>
      <c r="P44" s="177">
        <v>0</v>
      </c>
      <c r="Q44" s="177">
        <v>0</v>
      </c>
      <c r="R44" s="177">
        <v>0</v>
      </c>
      <c r="S44" s="206">
        <v>0</v>
      </c>
      <c r="T44" s="206"/>
      <c r="U44" s="177">
        <v>0</v>
      </c>
      <c r="V44" s="206">
        <v>0</v>
      </c>
      <c r="W44" s="206"/>
      <c r="X44" s="206"/>
    </row>
    <row r="45" spans="1:24" ht="18.75" customHeight="1" thickBot="1">
      <c r="A45" s="214"/>
      <c r="B45" s="214"/>
      <c r="C45" s="207"/>
      <c r="D45" s="207"/>
      <c r="E45" s="174" t="s">
        <v>114</v>
      </c>
      <c r="F45" s="206">
        <v>0</v>
      </c>
      <c r="G45" s="206"/>
      <c r="H45" s="177">
        <v>0</v>
      </c>
      <c r="I45" s="177">
        <v>0</v>
      </c>
      <c r="J45" s="177">
        <v>0</v>
      </c>
      <c r="K45" s="177">
        <v>0</v>
      </c>
      <c r="L45" s="177">
        <v>0</v>
      </c>
      <c r="M45" s="177">
        <v>0</v>
      </c>
      <c r="N45" s="177">
        <v>0</v>
      </c>
      <c r="O45" s="177">
        <v>0</v>
      </c>
      <c r="P45" s="177">
        <v>0</v>
      </c>
      <c r="Q45" s="177">
        <v>0</v>
      </c>
      <c r="R45" s="177">
        <v>0</v>
      </c>
      <c r="S45" s="206">
        <v>0</v>
      </c>
      <c r="T45" s="206"/>
      <c r="U45" s="177">
        <v>0</v>
      </c>
      <c r="V45" s="206">
        <v>0</v>
      </c>
      <c r="W45" s="206"/>
      <c r="X45" s="206"/>
    </row>
    <row r="46" spans="1:24" ht="18.75" customHeight="1">
      <c r="A46" s="214"/>
      <c r="B46" s="214"/>
      <c r="C46" s="207"/>
      <c r="D46" s="207"/>
      <c r="E46" s="174" t="s">
        <v>115</v>
      </c>
      <c r="F46" s="206">
        <v>23363</v>
      </c>
      <c r="G46" s="206"/>
      <c r="H46" s="177">
        <v>23363</v>
      </c>
      <c r="I46" s="177">
        <v>23363</v>
      </c>
      <c r="J46" s="177">
        <v>16287</v>
      </c>
      <c r="K46" s="177">
        <v>7076</v>
      </c>
      <c r="L46" s="177">
        <v>0</v>
      </c>
      <c r="M46" s="177">
        <v>0</v>
      </c>
      <c r="N46" s="177">
        <v>0</v>
      </c>
      <c r="O46" s="177">
        <v>0</v>
      </c>
      <c r="P46" s="177">
        <v>0</v>
      </c>
      <c r="Q46" s="177">
        <v>0</v>
      </c>
      <c r="R46" s="177">
        <v>0</v>
      </c>
      <c r="S46" s="206">
        <v>0</v>
      </c>
      <c r="T46" s="206"/>
      <c r="U46" s="177">
        <v>0</v>
      </c>
      <c r="V46" s="206">
        <v>0</v>
      </c>
      <c r="W46" s="206"/>
      <c r="X46" s="206"/>
    </row>
    <row r="47" spans="1:24" ht="18.75" customHeight="1">
      <c r="A47" s="210">
        <v>752</v>
      </c>
      <c r="B47" s="210"/>
      <c r="C47" s="213" t="s">
        <v>372</v>
      </c>
      <c r="D47" s="213"/>
      <c r="E47" s="174" t="s">
        <v>112</v>
      </c>
      <c r="F47" s="206">
        <v>0</v>
      </c>
      <c r="G47" s="206"/>
      <c r="H47" s="177">
        <v>0</v>
      </c>
      <c r="I47" s="177">
        <v>0</v>
      </c>
      <c r="J47" s="177">
        <v>0</v>
      </c>
      <c r="K47" s="177">
        <v>0</v>
      </c>
      <c r="L47" s="177">
        <v>0</v>
      </c>
      <c r="M47" s="177">
        <v>0</v>
      </c>
      <c r="N47" s="177">
        <v>0</v>
      </c>
      <c r="O47" s="177">
        <v>0</v>
      </c>
      <c r="P47" s="177">
        <v>0</v>
      </c>
      <c r="Q47" s="177">
        <v>0</v>
      </c>
      <c r="R47" s="177">
        <v>0</v>
      </c>
      <c r="S47" s="206">
        <v>0</v>
      </c>
      <c r="T47" s="206"/>
      <c r="U47" s="177">
        <v>0</v>
      </c>
      <c r="V47" s="206">
        <v>0</v>
      </c>
      <c r="W47" s="206"/>
      <c r="X47" s="206"/>
    </row>
    <row r="48" spans="1:24" ht="17.25" customHeight="1">
      <c r="A48" s="210"/>
      <c r="B48" s="210"/>
      <c r="C48" s="213"/>
      <c r="D48" s="213"/>
      <c r="E48" s="174" t="s">
        <v>113</v>
      </c>
      <c r="F48" s="206">
        <v>0</v>
      </c>
      <c r="G48" s="206"/>
      <c r="H48" s="177">
        <v>0</v>
      </c>
      <c r="I48" s="177">
        <v>0</v>
      </c>
      <c r="J48" s="177">
        <v>0</v>
      </c>
      <c r="K48" s="177">
        <v>0</v>
      </c>
      <c r="L48" s="177">
        <v>0</v>
      </c>
      <c r="M48" s="177">
        <v>0</v>
      </c>
      <c r="N48" s="177">
        <v>0</v>
      </c>
      <c r="O48" s="177">
        <v>0</v>
      </c>
      <c r="P48" s="177">
        <v>0</v>
      </c>
      <c r="Q48" s="177">
        <v>0</v>
      </c>
      <c r="R48" s="177">
        <v>0</v>
      </c>
      <c r="S48" s="206">
        <v>0</v>
      </c>
      <c r="T48" s="206"/>
      <c r="U48" s="177">
        <v>0</v>
      </c>
      <c r="V48" s="206">
        <v>0</v>
      </c>
      <c r="W48" s="206"/>
      <c r="X48" s="206"/>
    </row>
    <row r="49" spans="1:24" ht="18.75" customHeight="1">
      <c r="A49" s="210"/>
      <c r="B49" s="210"/>
      <c r="C49" s="213"/>
      <c r="D49" s="213"/>
      <c r="E49" s="174" t="s">
        <v>114</v>
      </c>
      <c r="F49" s="206">
        <v>36913</v>
      </c>
      <c r="G49" s="206"/>
      <c r="H49" s="177">
        <v>26813</v>
      </c>
      <c r="I49" s="177">
        <v>26813</v>
      </c>
      <c r="J49" s="177">
        <v>0</v>
      </c>
      <c r="K49" s="177">
        <v>26813</v>
      </c>
      <c r="L49" s="177">
        <v>0</v>
      </c>
      <c r="M49" s="177">
        <v>0</v>
      </c>
      <c r="N49" s="177">
        <v>0</v>
      </c>
      <c r="O49" s="177">
        <v>0</v>
      </c>
      <c r="P49" s="177">
        <v>0</v>
      </c>
      <c r="Q49" s="177">
        <v>10100</v>
      </c>
      <c r="R49" s="177">
        <v>10100</v>
      </c>
      <c r="S49" s="206">
        <v>0</v>
      </c>
      <c r="T49" s="206"/>
      <c r="U49" s="177">
        <v>0</v>
      </c>
      <c r="V49" s="206">
        <v>0</v>
      </c>
      <c r="W49" s="206"/>
      <c r="X49" s="206"/>
    </row>
    <row r="50" spans="1:24" ht="20.25" customHeight="1" thickBot="1">
      <c r="A50" s="210"/>
      <c r="B50" s="210"/>
      <c r="C50" s="213"/>
      <c r="D50" s="213"/>
      <c r="E50" s="174" t="s">
        <v>115</v>
      </c>
      <c r="F50" s="206">
        <v>36913</v>
      </c>
      <c r="G50" s="206"/>
      <c r="H50" s="177">
        <v>26813</v>
      </c>
      <c r="I50" s="177">
        <v>26813</v>
      </c>
      <c r="J50" s="177">
        <v>0</v>
      </c>
      <c r="K50" s="177">
        <v>26813</v>
      </c>
      <c r="L50" s="177">
        <v>0</v>
      </c>
      <c r="M50" s="177">
        <v>0</v>
      </c>
      <c r="N50" s="177">
        <v>0</v>
      </c>
      <c r="O50" s="177">
        <v>0</v>
      </c>
      <c r="P50" s="177">
        <v>0</v>
      </c>
      <c r="Q50" s="177">
        <v>10100</v>
      </c>
      <c r="R50" s="177">
        <v>10100</v>
      </c>
      <c r="S50" s="206">
        <v>0</v>
      </c>
      <c r="T50" s="206"/>
      <c r="U50" s="177">
        <v>0</v>
      </c>
      <c r="V50" s="206">
        <v>0</v>
      </c>
      <c r="W50" s="206"/>
      <c r="X50" s="206"/>
    </row>
    <row r="51" spans="1:24" ht="15.75" customHeight="1" thickBot="1">
      <c r="A51" s="214"/>
      <c r="B51" s="214">
        <v>75295</v>
      </c>
      <c r="C51" s="207" t="s">
        <v>14</v>
      </c>
      <c r="D51" s="207"/>
      <c r="E51" s="175" t="s">
        <v>112</v>
      </c>
      <c r="F51" s="212">
        <v>0</v>
      </c>
      <c r="G51" s="212"/>
      <c r="H51" s="178">
        <v>0</v>
      </c>
      <c r="I51" s="178">
        <v>0</v>
      </c>
      <c r="J51" s="178">
        <v>0</v>
      </c>
      <c r="K51" s="178">
        <v>0</v>
      </c>
      <c r="L51" s="178">
        <v>0</v>
      </c>
      <c r="M51" s="178">
        <v>0</v>
      </c>
      <c r="N51" s="178">
        <v>0</v>
      </c>
      <c r="O51" s="178">
        <v>0</v>
      </c>
      <c r="P51" s="178">
        <v>0</v>
      </c>
      <c r="Q51" s="178">
        <v>0</v>
      </c>
      <c r="R51" s="178">
        <v>0</v>
      </c>
      <c r="S51" s="212">
        <v>0</v>
      </c>
      <c r="T51" s="212"/>
      <c r="U51" s="178">
        <v>0</v>
      </c>
      <c r="V51" s="206">
        <v>0</v>
      </c>
      <c r="W51" s="206"/>
      <c r="X51" s="206"/>
    </row>
    <row r="52" spans="1:24" ht="16.5" customHeight="1" thickBot="1">
      <c r="A52" s="214"/>
      <c r="B52" s="214"/>
      <c r="C52" s="207"/>
      <c r="D52" s="207"/>
      <c r="E52" s="174" t="s">
        <v>113</v>
      </c>
      <c r="F52" s="206">
        <v>0</v>
      </c>
      <c r="G52" s="206"/>
      <c r="H52" s="177">
        <v>0</v>
      </c>
      <c r="I52" s="177">
        <v>0</v>
      </c>
      <c r="J52" s="177">
        <v>0</v>
      </c>
      <c r="K52" s="177">
        <v>0</v>
      </c>
      <c r="L52" s="177">
        <v>0</v>
      </c>
      <c r="M52" s="177">
        <v>0</v>
      </c>
      <c r="N52" s="177">
        <v>0</v>
      </c>
      <c r="O52" s="177">
        <v>0</v>
      </c>
      <c r="P52" s="177">
        <v>0</v>
      </c>
      <c r="Q52" s="177">
        <v>0</v>
      </c>
      <c r="R52" s="177">
        <v>0</v>
      </c>
      <c r="S52" s="206">
        <v>0</v>
      </c>
      <c r="T52" s="206"/>
      <c r="U52" s="177">
        <v>0</v>
      </c>
      <c r="V52" s="206">
        <v>0</v>
      </c>
      <c r="W52" s="206"/>
      <c r="X52" s="206"/>
    </row>
    <row r="53" spans="1:24" ht="17.25" customHeight="1" thickBot="1">
      <c r="A53" s="214"/>
      <c r="B53" s="214"/>
      <c r="C53" s="207"/>
      <c r="D53" s="207"/>
      <c r="E53" s="174" t="s">
        <v>114</v>
      </c>
      <c r="F53" s="206">
        <v>36913</v>
      </c>
      <c r="G53" s="206"/>
      <c r="H53" s="177">
        <v>26813</v>
      </c>
      <c r="I53" s="177">
        <v>26813</v>
      </c>
      <c r="J53" s="177">
        <v>0</v>
      </c>
      <c r="K53" s="177">
        <v>26813</v>
      </c>
      <c r="L53" s="177">
        <v>0</v>
      </c>
      <c r="M53" s="177">
        <v>0</v>
      </c>
      <c r="N53" s="177">
        <v>0</v>
      </c>
      <c r="O53" s="177">
        <v>0</v>
      </c>
      <c r="P53" s="177">
        <v>0</v>
      </c>
      <c r="Q53" s="177">
        <v>10100</v>
      </c>
      <c r="R53" s="177">
        <v>10100</v>
      </c>
      <c r="S53" s="206">
        <v>0</v>
      </c>
      <c r="T53" s="206"/>
      <c r="U53" s="177">
        <v>0</v>
      </c>
      <c r="V53" s="206">
        <v>0</v>
      </c>
      <c r="W53" s="206"/>
      <c r="X53" s="206"/>
    </row>
    <row r="54" spans="1:24" ht="20.25" customHeight="1">
      <c r="A54" s="214"/>
      <c r="B54" s="214"/>
      <c r="C54" s="207"/>
      <c r="D54" s="207"/>
      <c r="E54" s="174" t="s">
        <v>115</v>
      </c>
      <c r="F54" s="206">
        <v>36913</v>
      </c>
      <c r="G54" s="206"/>
      <c r="H54" s="177">
        <v>26813</v>
      </c>
      <c r="I54" s="177">
        <v>26813</v>
      </c>
      <c r="J54" s="177">
        <v>0</v>
      </c>
      <c r="K54" s="177">
        <v>26813</v>
      </c>
      <c r="L54" s="177">
        <v>0</v>
      </c>
      <c r="M54" s="177">
        <v>0</v>
      </c>
      <c r="N54" s="177">
        <v>0</v>
      </c>
      <c r="O54" s="177">
        <v>0</v>
      </c>
      <c r="P54" s="177">
        <v>0</v>
      </c>
      <c r="Q54" s="177">
        <v>10100</v>
      </c>
      <c r="R54" s="177">
        <v>10100</v>
      </c>
      <c r="S54" s="206">
        <v>0</v>
      </c>
      <c r="T54" s="206"/>
      <c r="U54" s="177">
        <v>0</v>
      </c>
      <c r="V54" s="206">
        <v>0</v>
      </c>
      <c r="W54" s="206"/>
      <c r="X54" s="206"/>
    </row>
    <row r="55" spans="1:24" ht="17.25" customHeight="1">
      <c r="A55" s="210">
        <v>754</v>
      </c>
      <c r="B55" s="210"/>
      <c r="C55" s="213" t="s">
        <v>376</v>
      </c>
      <c r="D55" s="213"/>
      <c r="E55" s="174" t="s">
        <v>112</v>
      </c>
      <c r="F55" s="206">
        <v>3981190</v>
      </c>
      <c r="G55" s="206"/>
      <c r="H55" s="177">
        <v>3981190</v>
      </c>
      <c r="I55" s="177">
        <v>3788590</v>
      </c>
      <c r="J55" s="177">
        <v>3322256</v>
      </c>
      <c r="K55" s="177">
        <v>466334</v>
      </c>
      <c r="L55" s="177">
        <v>0</v>
      </c>
      <c r="M55" s="177">
        <v>192600</v>
      </c>
      <c r="N55" s="177">
        <v>0</v>
      </c>
      <c r="O55" s="177">
        <v>0</v>
      </c>
      <c r="P55" s="177">
        <v>0</v>
      </c>
      <c r="Q55" s="177">
        <v>0</v>
      </c>
      <c r="R55" s="177">
        <v>0</v>
      </c>
      <c r="S55" s="206">
        <v>0</v>
      </c>
      <c r="T55" s="206"/>
      <c r="U55" s="177">
        <v>0</v>
      </c>
      <c r="V55" s="206">
        <v>0</v>
      </c>
      <c r="W55" s="206"/>
      <c r="X55" s="206"/>
    </row>
    <row r="56" spans="1:24" ht="15" customHeight="1">
      <c r="A56" s="210"/>
      <c r="B56" s="210"/>
      <c r="C56" s="213"/>
      <c r="D56" s="213"/>
      <c r="E56" s="174" t="s">
        <v>113</v>
      </c>
      <c r="F56" s="206">
        <v>0</v>
      </c>
      <c r="G56" s="206"/>
      <c r="H56" s="177">
        <v>0</v>
      </c>
      <c r="I56" s="177">
        <v>0</v>
      </c>
      <c r="J56" s="177">
        <v>0</v>
      </c>
      <c r="K56" s="177">
        <v>0</v>
      </c>
      <c r="L56" s="177">
        <v>0</v>
      </c>
      <c r="M56" s="177">
        <v>0</v>
      </c>
      <c r="N56" s="177">
        <v>0</v>
      </c>
      <c r="O56" s="177">
        <v>0</v>
      </c>
      <c r="P56" s="177">
        <v>0</v>
      </c>
      <c r="Q56" s="177">
        <v>0</v>
      </c>
      <c r="R56" s="177">
        <v>0</v>
      </c>
      <c r="S56" s="206">
        <v>0</v>
      </c>
      <c r="T56" s="206"/>
      <c r="U56" s="177">
        <v>0</v>
      </c>
      <c r="V56" s="206">
        <v>0</v>
      </c>
      <c r="W56" s="206"/>
      <c r="X56" s="206"/>
    </row>
    <row r="57" spans="1:24" ht="19.5" customHeight="1">
      <c r="A57" s="210"/>
      <c r="B57" s="210"/>
      <c r="C57" s="213"/>
      <c r="D57" s="213"/>
      <c r="E57" s="174" t="s">
        <v>114</v>
      </c>
      <c r="F57" s="206">
        <v>48381</v>
      </c>
      <c r="G57" s="206"/>
      <c r="H57" s="177">
        <v>48381</v>
      </c>
      <c r="I57" s="177">
        <v>48381</v>
      </c>
      <c r="J57" s="177">
        <v>48381</v>
      </c>
      <c r="K57" s="177">
        <v>0</v>
      </c>
      <c r="L57" s="177">
        <v>0</v>
      </c>
      <c r="M57" s="177">
        <v>0</v>
      </c>
      <c r="N57" s="177">
        <v>0</v>
      </c>
      <c r="O57" s="177">
        <v>0</v>
      </c>
      <c r="P57" s="177">
        <v>0</v>
      </c>
      <c r="Q57" s="177">
        <v>0</v>
      </c>
      <c r="R57" s="177">
        <v>0</v>
      </c>
      <c r="S57" s="206">
        <v>0</v>
      </c>
      <c r="T57" s="206"/>
      <c r="U57" s="177">
        <v>0</v>
      </c>
      <c r="V57" s="206">
        <v>0</v>
      </c>
      <c r="W57" s="206"/>
      <c r="X57" s="206"/>
    </row>
    <row r="58" spans="1:24" ht="20.25" customHeight="1" thickBot="1">
      <c r="A58" s="210"/>
      <c r="B58" s="210"/>
      <c r="C58" s="213"/>
      <c r="D58" s="213"/>
      <c r="E58" s="174" t="s">
        <v>115</v>
      </c>
      <c r="F58" s="206">
        <v>4029571</v>
      </c>
      <c r="G58" s="206"/>
      <c r="H58" s="177">
        <v>4029571</v>
      </c>
      <c r="I58" s="177">
        <v>3836971</v>
      </c>
      <c r="J58" s="177">
        <v>3370637</v>
      </c>
      <c r="K58" s="177">
        <v>466334</v>
      </c>
      <c r="L58" s="177">
        <v>0</v>
      </c>
      <c r="M58" s="177">
        <v>192600</v>
      </c>
      <c r="N58" s="177">
        <v>0</v>
      </c>
      <c r="O58" s="177">
        <v>0</v>
      </c>
      <c r="P58" s="177">
        <v>0</v>
      </c>
      <c r="Q58" s="177">
        <v>0</v>
      </c>
      <c r="R58" s="177">
        <v>0</v>
      </c>
      <c r="S58" s="206">
        <v>0</v>
      </c>
      <c r="T58" s="206"/>
      <c r="U58" s="177">
        <v>0</v>
      </c>
      <c r="V58" s="206">
        <v>0</v>
      </c>
      <c r="W58" s="206"/>
      <c r="X58" s="206"/>
    </row>
    <row r="59" spans="1:24" ht="16.5" customHeight="1" thickBot="1">
      <c r="A59" s="214"/>
      <c r="B59" s="214">
        <v>75411</v>
      </c>
      <c r="C59" s="207" t="s">
        <v>381</v>
      </c>
      <c r="D59" s="207"/>
      <c r="E59" s="175" t="s">
        <v>112</v>
      </c>
      <c r="F59" s="212">
        <v>3791690</v>
      </c>
      <c r="G59" s="212"/>
      <c r="H59" s="178">
        <v>3791690</v>
      </c>
      <c r="I59" s="178">
        <v>3603090</v>
      </c>
      <c r="J59" s="178">
        <v>3319256</v>
      </c>
      <c r="K59" s="178">
        <v>283834</v>
      </c>
      <c r="L59" s="178">
        <v>0</v>
      </c>
      <c r="M59" s="178">
        <v>188600</v>
      </c>
      <c r="N59" s="178">
        <v>0</v>
      </c>
      <c r="O59" s="178">
        <v>0</v>
      </c>
      <c r="P59" s="178">
        <v>0</v>
      </c>
      <c r="Q59" s="178">
        <v>0</v>
      </c>
      <c r="R59" s="178">
        <v>0</v>
      </c>
      <c r="S59" s="212">
        <v>0</v>
      </c>
      <c r="T59" s="212"/>
      <c r="U59" s="178">
        <v>0</v>
      </c>
      <c r="V59" s="206">
        <v>0</v>
      </c>
      <c r="W59" s="206"/>
      <c r="X59" s="206"/>
    </row>
    <row r="60" spans="1:24" ht="17.25" customHeight="1" thickBot="1">
      <c r="A60" s="214"/>
      <c r="B60" s="214"/>
      <c r="C60" s="207"/>
      <c r="D60" s="207"/>
      <c r="E60" s="174" t="s">
        <v>113</v>
      </c>
      <c r="F60" s="206">
        <v>0</v>
      </c>
      <c r="G60" s="206"/>
      <c r="H60" s="177">
        <v>0</v>
      </c>
      <c r="I60" s="177">
        <v>0</v>
      </c>
      <c r="J60" s="177">
        <v>0</v>
      </c>
      <c r="K60" s="177">
        <v>0</v>
      </c>
      <c r="L60" s="177">
        <v>0</v>
      </c>
      <c r="M60" s="177">
        <v>0</v>
      </c>
      <c r="N60" s="177">
        <v>0</v>
      </c>
      <c r="O60" s="177">
        <v>0</v>
      </c>
      <c r="P60" s="177">
        <v>0</v>
      </c>
      <c r="Q60" s="177">
        <v>0</v>
      </c>
      <c r="R60" s="177">
        <v>0</v>
      </c>
      <c r="S60" s="206">
        <v>0</v>
      </c>
      <c r="T60" s="206"/>
      <c r="U60" s="177">
        <v>0</v>
      </c>
      <c r="V60" s="206">
        <v>0</v>
      </c>
      <c r="W60" s="206"/>
      <c r="X60" s="206"/>
    </row>
    <row r="61" spans="1:24" ht="18" customHeight="1" thickBot="1">
      <c r="A61" s="214"/>
      <c r="B61" s="214"/>
      <c r="C61" s="207"/>
      <c r="D61" s="207"/>
      <c r="E61" s="174" t="s">
        <v>114</v>
      </c>
      <c r="F61" s="206">
        <v>48381</v>
      </c>
      <c r="G61" s="206"/>
      <c r="H61" s="177">
        <v>48381</v>
      </c>
      <c r="I61" s="177">
        <v>48381</v>
      </c>
      <c r="J61" s="177">
        <v>48381</v>
      </c>
      <c r="K61" s="177">
        <v>0</v>
      </c>
      <c r="L61" s="177">
        <v>0</v>
      </c>
      <c r="M61" s="177">
        <v>0</v>
      </c>
      <c r="N61" s="177">
        <v>0</v>
      </c>
      <c r="O61" s="177">
        <v>0</v>
      </c>
      <c r="P61" s="177">
        <v>0</v>
      </c>
      <c r="Q61" s="177">
        <v>0</v>
      </c>
      <c r="R61" s="177">
        <v>0</v>
      </c>
      <c r="S61" s="206">
        <v>0</v>
      </c>
      <c r="T61" s="206"/>
      <c r="U61" s="177">
        <v>0</v>
      </c>
      <c r="V61" s="206">
        <v>0</v>
      </c>
      <c r="W61" s="206"/>
      <c r="X61" s="206"/>
    </row>
    <row r="62" spans="1:24" ht="18" customHeight="1">
      <c r="A62" s="214"/>
      <c r="B62" s="214"/>
      <c r="C62" s="207"/>
      <c r="D62" s="207"/>
      <c r="E62" s="174" t="s">
        <v>115</v>
      </c>
      <c r="F62" s="206">
        <v>3840071</v>
      </c>
      <c r="G62" s="206"/>
      <c r="H62" s="177">
        <v>3840071</v>
      </c>
      <c r="I62" s="177">
        <v>3651471</v>
      </c>
      <c r="J62" s="177">
        <v>3367637</v>
      </c>
      <c r="K62" s="177">
        <v>283834</v>
      </c>
      <c r="L62" s="177">
        <v>0</v>
      </c>
      <c r="M62" s="177">
        <v>188600</v>
      </c>
      <c r="N62" s="177">
        <v>0</v>
      </c>
      <c r="O62" s="177">
        <v>0</v>
      </c>
      <c r="P62" s="177">
        <v>0</v>
      </c>
      <c r="Q62" s="177">
        <v>0</v>
      </c>
      <c r="R62" s="177">
        <v>0</v>
      </c>
      <c r="S62" s="206">
        <v>0</v>
      </c>
      <c r="T62" s="206"/>
      <c r="U62" s="177">
        <v>0</v>
      </c>
      <c r="V62" s="206">
        <v>0</v>
      </c>
      <c r="W62" s="206"/>
      <c r="X62" s="206"/>
    </row>
    <row r="63" spans="1:24" ht="18.75" customHeight="1">
      <c r="A63" s="210">
        <v>801</v>
      </c>
      <c r="B63" s="210"/>
      <c r="C63" s="213" t="s">
        <v>13</v>
      </c>
      <c r="D63" s="213"/>
      <c r="E63" s="174" t="s">
        <v>112</v>
      </c>
      <c r="F63" s="206">
        <v>27708378</v>
      </c>
      <c r="G63" s="206"/>
      <c r="H63" s="177">
        <v>17766117</v>
      </c>
      <c r="I63" s="177">
        <v>16487829</v>
      </c>
      <c r="J63" s="177">
        <v>12847383</v>
      </c>
      <c r="K63" s="177">
        <v>3640446</v>
      </c>
      <c r="L63" s="177">
        <v>920000</v>
      </c>
      <c r="M63" s="177">
        <v>328186</v>
      </c>
      <c r="N63" s="177">
        <v>30102</v>
      </c>
      <c r="O63" s="177">
        <v>0</v>
      </c>
      <c r="P63" s="177">
        <v>0</v>
      </c>
      <c r="Q63" s="177">
        <v>9942261</v>
      </c>
      <c r="R63" s="177">
        <v>9942261</v>
      </c>
      <c r="S63" s="206">
        <v>8226774</v>
      </c>
      <c r="T63" s="206"/>
      <c r="U63" s="177">
        <v>0</v>
      </c>
      <c r="V63" s="206">
        <v>0</v>
      </c>
      <c r="W63" s="206"/>
      <c r="X63" s="206"/>
    </row>
    <row r="64" spans="1:24" ht="17.25" customHeight="1">
      <c r="A64" s="210"/>
      <c r="B64" s="210"/>
      <c r="C64" s="213"/>
      <c r="D64" s="213"/>
      <c r="E64" s="174" t="s">
        <v>113</v>
      </c>
      <c r="F64" s="206">
        <v>-3900</v>
      </c>
      <c r="G64" s="206"/>
      <c r="H64" s="177">
        <v>-3900</v>
      </c>
      <c r="I64" s="177">
        <v>-3900</v>
      </c>
      <c r="J64" s="177">
        <v>-2800</v>
      </c>
      <c r="K64" s="177">
        <v>-1100</v>
      </c>
      <c r="L64" s="177">
        <v>0</v>
      </c>
      <c r="M64" s="177">
        <v>0</v>
      </c>
      <c r="N64" s="177">
        <v>0</v>
      </c>
      <c r="O64" s="177">
        <v>0</v>
      </c>
      <c r="P64" s="177">
        <v>0</v>
      </c>
      <c r="Q64" s="177">
        <v>0</v>
      </c>
      <c r="R64" s="177">
        <v>0</v>
      </c>
      <c r="S64" s="206">
        <v>0</v>
      </c>
      <c r="T64" s="206"/>
      <c r="U64" s="177">
        <v>0</v>
      </c>
      <c r="V64" s="206">
        <v>0</v>
      </c>
      <c r="W64" s="206"/>
      <c r="X64" s="206"/>
    </row>
    <row r="65" spans="1:24" ht="12.75">
      <c r="A65" s="210"/>
      <c r="B65" s="210"/>
      <c r="C65" s="213"/>
      <c r="D65" s="213"/>
      <c r="E65" s="174" t="s">
        <v>114</v>
      </c>
      <c r="F65" s="206">
        <v>241063</v>
      </c>
      <c r="G65" s="206"/>
      <c r="H65" s="177">
        <v>241063</v>
      </c>
      <c r="I65" s="177">
        <v>9481</v>
      </c>
      <c r="J65" s="177">
        <v>2800</v>
      </c>
      <c r="K65" s="177">
        <v>6681</v>
      </c>
      <c r="L65" s="177">
        <v>0</v>
      </c>
      <c r="M65" s="177">
        <v>0</v>
      </c>
      <c r="N65" s="177">
        <v>231582</v>
      </c>
      <c r="O65" s="177">
        <v>0</v>
      </c>
      <c r="P65" s="177">
        <v>0</v>
      </c>
      <c r="Q65" s="177">
        <v>0</v>
      </c>
      <c r="R65" s="177">
        <v>0</v>
      </c>
      <c r="S65" s="206">
        <v>0</v>
      </c>
      <c r="T65" s="206"/>
      <c r="U65" s="177">
        <v>0</v>
      </c>
      <c r="V65" s="206">
        <v>0</v>
      </c>
      <c r="W65" s="206"/>
      <c r="X65" s="206"/>
    </row>
    <row r="66" spans="1:24" ht="19.5" customHeight="1" thickBot="1">
      <c r="A66" s="210"/>
      <c r="B66" s="210"/>
      <c r="C66" s="213"/>
      <c r="D66" s="213"/>
      <c r="E66" s="174" t="s">
        <v>115</v>
      </c>
      <c r="F66" s="206">
        <v>27945541</v>
      </c>
      <c r="G66" s="206"/>
      <c r="H66" s="177">
        <v>18003280</v>
      </c>
      <c r="I66" s="177">
        <v>16493410</v>
      </c>
      <c r="J66" s="177">
        <v>12847383</v>
      </c>
      <c r="K66" s="177">
        <v>3646027</v>
      </c>
      <c r="L66" s="177">
        <v>920000</v>
      </c>
      <c r="M66" s="177">
        <v>328186</v>
      </c>
      <c r="N66" s="177">
        <v>261684</v>
      </c>
      <c r="O66" s="177">
        <v>0</v>
      </c>
      <c r="P66" s="177">
        <v>0</v>
      </c>
      <c r="Q66" s="177">
        <v>9942261</v>
      </c>
      <c r="R66" s="177">
        <v>9942261</v>
      </c>
      <c r="S66" s="206">
        <v>8226774</v>
      </c>
      <c r="T66" s="206"/>
      <c r="U66" s="177">
        <v>0</v>
      </c>
      <c r="V66" s="206">
        <v>0</v>
      </c>
      <c r="W66" s="206"/>
      <c r="X66" s="206"/>
    </row>
    <row r="67" spans="1:24" ht="18.75" customHeight="1" thickBot="1">
      <c r="A67" s="214"/>
      <c r="B67" s="214">
        <v>80105</v>
      </c>
      <c r="C67" s="207" t="s">
        <v>390</v>
      </c>
      <c r="D67" s="207"/>
      <c r="E67" s="175" t="s">
        <v>112</v>
      </c>
      <c r="F67" s="212">
        <v>409888</v>
      </c>
      <c r="G67" s="212"/>
      <c r="H67" s="178">
        <v>409888</v>
      </c>
      <c r="I67" s="178">
        <v>386341</v>
      </c>
      <c r="J67" s="178">
        <v>352241</v>
      </c>
      <c r="K67" s="178">
        <v>34100</v>
      </c>
      <c r="L67" s="178">
        <v>0</v>
      </c>
      <c r="M67" s="178">
        <v>23547</v>
      </c>
      <c r="N67" s="178">
        <v>0</v>
      </c>
      <c r="O67" s="178">
        <v>0</v>
      </c>
      <c r="P67" s="178">
        <v>0</v>
      </c>
      <c r="Q67" s="178">
        <v>0</v>
      </c>
      <c r="R67" s="178">
        <v>0</v>
      </c>
      <c r="S67" s="212">
        <v>0</v>
      </c>
      <c r="T67" s="212"/>
      <c r="U67" s="178">
        <v>0</v>
      </c>
      <c r="V67" s="206">
        <v>0</v>
      </c>
      <c r="W67" s="206"/>
      <c r="X67" s="206"/>
    </row>
    <row r="68" spans="1:24" ht="16.5" customHeight="1" thickBot="1">
      <c r="A68" s="214"/>
      <c r="B68" s="214"/>
      <c r="C68" s="207"/>
      <c r="D68" s="207"/>
      <c r="E68" s="174" t="s">
        <v>113</v>
      </c>
      <c r="F68" s="206">
        <v>0</v>
      </c>
      <c r="G68" s="206"/>
      <c r="H68" s="177">
        <v>0</v>
      </c>
      <c r="I68" s="177">
        <v>0</v>
      </c>
      <c r="J68" s="177">
        <v>0</v>
      </c>
      <c r="K68" s="177">
        <v>0</v>
      </c>
      <c r="L68" s="177">
        <v>0</v>
      </c>
      <c r="M68" s="177">
        <v>0</v>
      </c>
      <c r="N68" s="177">
        <v>0</v>
      </c>
      <c r="O68" s="177">
        <v>0</v>
      </c>
      <c r="P68" s="177">
        <v>0</v>
      </c>
      <c r="Q68" s="177">
        <v>0</v>
      </c>
      <c r="R68" s="177">
        <v>0</v>
      </c>
      <c r="S68" s="206">
        <v>0</v>
      </c>
      <c r="T68" s="206"/>
      <c r="U68" s="177">
        <v>0</v>
      </c>
      <c r="V68" s="206">
        <v>0</v>
      </c>
      <c r="W68" s="206"/>
      <c r="X68" s="206"/>
    </row>
    <row r="69" spans="1:24" ht="20.25" customHeight="1" thickBot="1">
      <c r="A69" s="214"/>
      <c r="B69" s="214"/>
      <c r="C69" s="207"/>
      <c r="D69" s="207"/>
      <c r="E69" s="174" t="s">
        <v>114</v>
      </c>
      <c r="F69" s="206">
        <v>5480</v>
      </c>
      <c r="G69" s="206"/>
      <c r="H69" s="177">
        <v>5480</v>
      </c>
      <c r="I69" s="177">
        <v>5480</v>
      </c>
      <c r="J69" s="177">
        <v>0</v>
      </c>
      <c r="K69" s="177">
        <v>5480</v>
      </c>
      <c r="L69" s="177">
        <v>0</v>
      </c>
      <c r="M69" s="177">
        <v>0</v>
      </c>
      <c r="N69" s="177">
        <v>0</v>
      </c>
      <c r="O69" s="177">
        <v>0</v>
      </c>
      <c r="P69" s="177">
        <v>0</v>
      </c>
      <c r="Q69" s="177">
        <v>0</v>
      </c>
      <c r="R69" s="177">
        <v>0</v>
      </c>
      <c r="S69" s="206">
        <v>0</v>
      </c>
      <c r="T69" s="206"/>
      <c r="U69" s="177">
        <v>0</v>
      </c>
      <c r="V69" s="206">
        <v>0</v>
      </c>
      <c r="W69" s="206"/>
      <c r="X69" s="206"/>
    </row>
    <row r="70" spans="1:24" ht="18.75" customHeight="1" thickBot="1">
      <c r="A70" s="214"/>
      <c r="B70" s="214"/>
      <c r="C70" s="207"/>
      <c r="D70" s="207"/>
      <c r="E70" s="174" t="s">
        <v>115</v>
      </c>
      <c r="F70" s="206">
        <v>415368</v>
      </c>
      <c r="G70" s="206"/>
      <c r="H70" s="177">
        <v>415368</v>
      </c>
      <c r="I70" s="177">
        <v>391821</v>
      </c>
      <c r="J70" s="177">
        <v>352241</v>
      </c>
      <c r="K70" s="177">
        <v>39580</v>
      </c>
      <c r="L70" s="177">
        <v>0</v>
      </c>
      <c r="M70" s="177">
        <v>23547</v>
      </c>
      <c r="N70" s="177">
        <v>0</v>
      </c>
      <c r="O70" s="177">
        <v>0</v>
      </c>
      <c r="P70" s="177">
        <v>0</v>
      </c>
      <c r="Q70" s="177">
        <v>0</v>
      </c>
      <c r="R70" s="177">
        <v>0</v>
      </c>
      <c r="S70" s="206">
        <v>0</v>
      </c>
      <c r="T70" s="206"/>
      <c r="U70" s="177">
        <v>0</v>
      </c>
      <c r="V70" s="206">
        <v>0</v>
      </c>
      <c r="W70" s="206"/>
      <c r="X70" s="206"/>
    </row>
    <row r="71" spans="1:24" ht="13.5" customHeight="1" thickBot="1">
      <c r="A71" s="214"/>
      <c r="B71" s="214">
        <v>80120</v>
      </c>
      <c r="C71" s="207" t="s">
        <v>450</v>
      </c>
      <c r="D71" s="207"/>
      <c r="E71" s="175" t="s">
        <v>112</v>
      </c>
      <c r="F71" s="212">
        <v>3798577</v>
      </c>
      <c r="G71" s="212"/>
      <c r="H71" s="178">
        <v>3798577</v>
      </c>
      <c r="I71" s="178">
        <v>3645554</v>
      </c>
      <c r="J71" s="178">
        <v>3348725</v>
      </c>
      <c r="K71" s="178">
        <v>296829</v>
      </c>
      <c r="L71" s="178">
        <v>120000</v>
      </c>
      <c r="M71" s="178">
        <v>33023</v>
      </c>
      <c r="N71" s="178">
        <v>0</v>
      </c>
      <c r="O71" s="178">
        <v>0</v>
      </c>
      <c r="P71" s="178">
        <v>0</v>
      </c>
      <c r="Q71" s="178">
        <v>0</v>
      </c>
      <c r="R71" s="178">
        <v>0</v>
      </c>
      <c r="S71" s="212">
        <v>0</v>
      </c>
      <c r="T71" s="212"/>
      <c r="U71" s="178">
        <v>0</v>
      </c>
      <c r="V71" s="206">
        <v>0</v>
      </c>
      <c r="W71" s="206"/>
      <c r="X71" s="206"/>
    </row>
    <row r="72" spans="1:24" ht="13.5" thickBot="1">
      <c r="A72" s="214"/>
      <c r="B72" s="214"/>
      <c r="C72" s="207"/>
      <c r="D72" s="207"/>
      <c r="E72" s="174" t="s">
        <v>113</v>
      </c>
      <c r="F72" s="206">
        <v>0</v>
      </c>
      <c r="G72" s="206"/>
      <c r="H72" s="177">
        <v>0</v>
      </c>
      <c r="I72" s="177">
        <v>0</v>
      </c>
      <c r="J72" s="177">
        <v>0</v>
      </c>
      <c r="K72" s="177">
        <v>0</v>
      </c>
      <c r="L72" s="177">
        <v>0</v>
      </c>
      <c r="M72" s="177">
        <v>0</v>
      </c>
      <c r="N72" s="177">
        <v>0</v>
      </c>
      <c r="O72" s="177">
        <v>0</v>
      </c>
      <c r="P72" s="177">
        <v>0</v>
      </c>
      <c r="Q72" s="177">
        <v>0</v>
      </c>
      <c r="R72" s="177">
        <v>0</v>
      </c>
      <c r="S72" s="206">
        <v>0</v>
      </c>
      <c r="T72" s="206"/>
      <c r="U72" s="177">
        <v>0</v>
      </c>
      <c r="V72" s="206">
        <v>0</v>
      </c>
      <c r="W72" s="206"/>
      <c r="X72" s="206"/>
    </row>
    <row r="73" spans="1:24" ht="13.5" thickBot="1">
      <c r="A73" s="214"/>
      <c r="B73" s="214"/>
      <c r="C73" s="207"/>
      <c r="D73" s="207"/>
      <c r="E73" s="174" t="s">
        <v>114</v>
      </c>
      <c r="F73" s="206">
        <v>1000</v>
      </c>
      <c r="G73" s="206"/>
      <c r="H73" s="177">
        <v>1000</v>
      </c>
      <c r="I73" s="177">
        <v>1000</v>
      </c>
      <c r="J73" s="177">
        <v>0</v>
      </c>
      <c r="K73" s="177">
        <v>1000</v>
      </c>
      <c r="L73" s="177">
        <v>0</v>
      </c>
      <c r="M73" s="177">
        <v>0</v>
      </c>
      <c r="N73" s="177">
        <v>0</v>
      </c>
      <c r="O73" s="177">
        <v>0</v>
      </c>
      <c r="P73" s="177">
        <v>0</v>
      </c>
      <c r="Q73" s="177">
        <v>0</v>
      </c>
      <c r="R73" s="177">
        <v>0</v>
      </c>
      <c r="S73" s="206">
        <v>0</v>
      </c>
      <c r="T73" s="206"/>
      <c r="U73" s="177">
        <v>0</v>
      </c>
      <c r="V73" s="206">
        <v>0</v>
      </c>
      <c r="W73" s="206"/>
      <c r="X73" s="206"/>
    </row>
    <row r="74" spans="1:24" ht="13.5" thickBot="1">
      <c r="A74" s="214"/>
      <c r="B74" s="214"/>
      <c r="C74" s="207"/>
      <c r="D74" s="207"/>
      <c r="E74" s="174" t="s">
        <v>115</v>
      </c>
      <c r="F74" s="206">
        <v>3799577</v>
      </c>
      <c r="G74" s="206"/>
      <c r="H74" s="177">
        <v>3799577</v>
      </c>
      <c r="I74" s="177">
        <v>3646554</v>
      </c>
      <c r="J74" s="177">
        <v>3348725</v>
      </c>
      <c r="K74" s="177">
        <v>297829</v>
      </c>
      <c r="L74" s="177">
        <v>120000</v>
      </c>
      <c r="M74" s="177">
        <v>33023</v>
      </c>
      <c r="N74" s="177">
        <v>0</v>
      </c>
      <c r="O74" s="177">
        <v>0</v>
      </c>
      <c r="P74" s="177">
        <v>0</v>
      </c>
      <c r="Q74" s="177">
        <v>0</v>
      </c>
      <c r="R74" s="177">
        <v>0</v>
      </c>
      <c r="S74" s="206">
        <v>0</v>
      </c>
      <c r="T74" s="206"/>
      <c r="U74" s="177">
        <v>0</v>
      </c>
      <c r="V74" s="206">
        <v>0</v>
      </c>
      <c r="W74" s="206"/>
      <c r="X74" s="206"/>
    </row>
    <row r="75" spans="1:24" ht="16.5" customHeight="1" thickBot="1">
      <c r="A75" s="214"/>
      <c r="B75" s="214">
        <v>80130</v>
      </c>
      <c r="C75" s="207" t="s">
        <v>451</v>
      </c>
      <c r="D75" s="207"/>
      <c r="E75" s="175" t="s">
        <v>112</v>
      </c>
      <c r="F75" s="212">
        <v>3088796</v>
      </c>
      <c r="G75" s="212"/>
      <c r="H75" s="178">
        <v>3088796</v>
      </c>
      <c r="I75" s="178">
        <v>3031894</v>
      </c>
      <c r="J75" s="178">
        <v>2149840</v>
      </c>
      <c r="K75" s="178">
        <v>882054</v>
      </c>
      <c r="L75" s="178">
        <v>0</v>
      </c>
      <c r="M75" s="178">
        <v>28800</v>
      </c>
      <c r="N75" s="178">
        <v>28102</v>
      </c>
      <c r="O75" s="178">
        <v>0</v>
      </c>
      <c r="P75" s="178">
        <v>0</v>
      </c>
      <c r="Q75" s="178">
        <v>0</v>
      </c>
      <c r="R75" s="178">
        <v>0</v>
      </c>
      <c r="S75" s="212">
        <v>0</v>
      </c>
      <c r="T75" s="212"/>
      <c r="U75" s="178">
        <v>0</v>
      </c>
      <c r="V75" s="206">
        <v>0</v>
      </c>
      <c r="W75" s="206"/>
      <c r="X75" s="206"/>
    </row>
    <row r="76" spans="1:24" ht="13.5" thickBot="1">
      <c r="A76" s="214"/>
      <c r="B76" s="214"/>
      <c r="C76" s="207"/>
      <c r="D76" s="207"/>
      <c r="E76" s="174" t="s">
        <v>113</v>
      </c>
      <c r="F76" s="206">
        <v>-2800</v>
      </c>
      <c r="G76" s="206"/>
      <c r="H76" s="177">
        <v>-2800</v>
      </c>
      <c r="I76" s="177">
        <v>-2800</v>
      </c>
      <c r="J76" s="177">
        <v>-2800</v>
      </c>
      <c r="K76" s="177">
        <v>0</v>
      </c>
      <c r="L76" s="177">
        <v>0</v>
      </c>
      <c r="M76" s="177">
        <v>0</v>
      </c>
      <c r="N76" s="177">
        <v>0</v>
      </c>
      <c r="O76" s="177">
        <v>0</v>
      </c>
      <c r="P76" s="177">
        <v>0</v>
      </c>
      <c r="Q76" s="177">
        <v>0</v>
      </c>
      <c r="R76" s="177">
        <v>0</v>
      </c>
      <c r="S76" s="206">
        <v>0</v>
      </c>
      <c r="T76" s="206"/>
      <c r="U76" s="177">
        <v>0</v>
      </c>
      <c r="V76" s="206">
        <v>0</v>
      </c>
      <c r="W76" s="206"/>
      <c r="X76" s="206"/>
    </row>
    <row r="77" spans="1:24" ht="13.5" thickBot="1">
      <c r="A77" s="214"/>
      <c r="B77" s="214"/>
      <c r="C77" s="207"/>
      <c r="D77" s="207"/>
      <c r="E77" s="174" t="s">
        <v>114</v>
      </c>
      <c r="F77" s="206">
        <v>0</v>
      </c>
      <c r="G77" s="206"/>
      <c r="H77" s="177">
        <v>0</v>
      </c>
      <c r="I77" s="177">
        <v>0</v>
      </c>
      <c r="J77" s="177">
        <v>0</v>
      </c>
      <c r="K77" s="177">
        <v>0</v>
      </c>
      <c r="L77" s="177">
        <v>0</v>
      </c>
      <c r="M77" s="177">
        <v>0</v>
      </c>
      <c r="N77" s="177">
        <v>0</v>
      </c>
      <c r="O77" s="177">
        <v>0</v>
      </c>
      <c r="P77" s="177">
        <v>0</v>
      </c>
      <c r="Q77" s="177">
        <v>0</v>
      </c>
      <c r="R77" s="177">
        <v>0</v>
      </c>
      <c r="S77" s="206">
        <v>0</v>
      </c>
      <c r="T77" s="206"/>
      <c r="U77" s="177">
        <v>0</v>
      </c>
      <c r="V77" s="206">
        <v>0</v>
      </c>
      <c r="W77" s="206"/>
      <c r="X77" s="206"/>
    </row>
    <row r="78" spans="1:24" ht="13.5" thickBot="1">
      <c r="A78" s="214"/>
      <c r="B78" s="214"/>
      <c r="C78" s="207"/>
      <c r="D78" s="207"/>
      <c r="E78" s="174" t="s">
        <v>115</v>
      </c>
      <c r="F78" s="206">
        <v>3085996</v>
      </c>
      <c r="G78" s="206"/>
      <c r="H78" s="177">
        <v>3085996</v>
      </c>
      <c r="I78" s="177">
        <v>3029094</v>
      </c>
      <c r="J78" s="177">
        <v>2147040</v>
      </c>
      <c r="K78" s="177">
        <v>882054</v>
      </c>
      <c r="L78" s="177">
        <v>0</v>
      </c>
      <c r="M78" s="177">
        <v>28800</v>
      </c>
      <c r="N78" s="177">
        <v>28102</v>
      </c>
      <c r="O78" s="177">
        <v>0</v>
      </c>
      <c r="P78" s="177">
        <v>0</v>
      </c>
      <c r="Q78" s="177">
        <v>0</v>
      </c>
      <c r="R78" s="177">
        <v>0</v>
      </c>
      <c r="S78" s="206">
        <v>0</v>
      </c>
      <c r="T78" s="206"/>
      <c r="U78" s="177">
        <v>0</v>
      </c>
      <c r="V78" s="206">
        <v>0</v>
      </c>
      <c r="W78" s="206"/>
      <c r="X78" s="206"/>
    </row>
    <row r="79" spans="1:24" ht="13.5" thickBot="1">
      <c r="A79" s="214"/>
      <c r="B79" s="214">
        <v>80134</v>
      </c>
      <c r="C79" s="207" t="s">
        <v>452</v>
      </c>
      <c r="D79" s="207"/>
      <c r="E79" s="175" t="s">
        <v>112</v>
      </c>
      <c r="F79" s="212">
        <v>1360965</v>
      </c>
      <c r="G79" s="212"/>
      <c r="H79" s="178">
        <v>1360965</v>
      </c>
      <c r="I79" s="178">
        <v>1290113</v>
      </c>
      <c r="J79" s="178">
        <v>1191533</v>
      </c>
      <c r="K79" s="178">
        <v>98580</v>
      </c>
      <c r="L79" s="178">
        <v>0</v>
      </c>
      <c r="M79" s="178">
        <v>70852</v>
      </c>
      <c r="N79" s="178">
        <v>0</v>
      </c>
      <c r="O79" s="178">
        <v>0</v>
      </c>
      <c r="P79" s="178">
        <v>0</v>
      </c>
      <c r="Q79" s="178">
        <v>0</v>
      </c>
      <c r="R79" s="178">
        <v>0</v>
      </c>
      <c r="S79" s="212">
        <v>0</v>
      </c>
      <c r="T79" s="212"/>
      <c r="U79" s="178">
        <v>0</v>
      </c>
      <c r="V79" s="206">
        <v>0</v>
      </c>
      <c r="W79" s="206"/>
      <c r="X79" s="206"/>
    </row>
    <row r="80" spans="1:24" ht="13.5" thickBot="1">
      <c r="A80" s="214"/>
      <c r="B80" s="214"/>
      <c r="C80" s="207"/>
      <c r="D80" s="207"/>
      <c r="E80" s="174" t="s">
        <v>113</v>
      </c>
      <c r="F80" s="206">
        <v>-100</v>
      </c>
      <c r="G80" s="206"/>
      <c r="H80" s="177">
        <v>-100</v>
      </c>
      <c r="I80" s="177">
        <v>-100</v>
      </c>
      <c r="J80" s="177">
        <v>0</v>
      </c>
      <c r="K80" s="177">
        <v>-100</v>
      </c>
      <c r="L80" s="177">
        <v>0</v>
      </c>
      <c r="M80" s="177">
        <v>0</v>
      </c>
      <c r="N80" s="177">
        <v>0</v>
      </c>
      <c r="O80" s="177">
        <v>0</v>
      </c>
      <c r="P80" s="177">
        <v>0</v>
      </c>
      <c r="Q80" s="177">
        <v>0</v>
      </c>
      <c r="R80" s="177">
        <v>0</v>
      </c>
      <c r="S80" s="206">
        <v>0</v>
      </c>
      <c r="T80" s="206"/>
      <c r="U80" s="177">
        <v>0</v>
      </c>
      <c r="V80" s="206">
        <v>0</v>
      </c>
      <c r="W80" s="206"/>
      <c r="X80" s="206"/>
    </row>
    <row r="81" spans="1:24" ht="13.5" thickBot="1">
      <c r="A81" s="214"/>
      <c r="B81" s="214"/>
      <c r="C81" s="207"/>
      <c r="D81" s="207"/>
      <c r="E81" s="174" t="s">
        <v>114</v>
      </c>
      <c r="F81" s="206">
        <v>100</v>
      </c>
      <c r="G81" s="206"/>
      <c r="H81" s="177">
        <v>100</v>
      </c>
      <c r="I81" s="177">
        <v>100</v>
      </c>
      <c r="J81" s="177">
        <v>0</v>
      </c>
      <c r="K81" s="177">
        <v>100</v>
      </c>
      <c r="L81" s="177">
        <v>0</v>
      </c>
      <c r="M81" s="177">
        <v>0</v>
      </c>
      <c r="N81" s="177">
        <v>0</v>
      </c>
      <c r="O81" s="177">
        <v>0</v>
      </c>
      <c r="P81" s="177">
        <v>0</v>
      </c>
      <c r="Q81" s="177">
        <v>0</v>
      </c>
      <c r="R81" s="177">
        <v>0</v>
      </c>
      <c r="S81" s="206">
        <v>0</v>
      </c>
      <c r="T81" s="206"/>
      <c r="U81" s="177">
        <v>0</v>
      </c>
      <c r="V81" s="206">
        <v>0</v>
      </c>
      <c r="W81" s="206"/>
      <c r="X81" s="206"/>
    </row>
    <row r="82" spans="1:24" ht="13.5" thickBot="1">
      <c r="A82" s="214"/>
      <c r="B82" s="214"/>
      <c r="C82" s="207"/>
      <c r="D82" s="207"/>
      <c r="E82" s="174" t="s">
        <v>115</v>
      </c>
      <c r="F82" s="206">
        <v>1360965</v>
      </c>
      <c r="G82" s="206"/>
      <c r="H82" s="177">
        <v>1360965</v>
      </c>
      <c r="I82" s="177">
        <v>1290113</v>
      </c>
      <c r="J82" s="177">
        <v>1191533</v>
      </c>
      <c r="K82" s="177">
        <v>98580</v>
      </c>
      <c r="L82" s="177">
        <v>0</v>
      </c>
      <c r="M82" s="177">
        <v>70852</v>
      </c>
      <c r="N82" s="177">
        <v>0</v>
      </c>
      <c r="O82" s="177">
        <v>0</v>
      </c>
      <c r="P82" s="177">
        <v>0</v>
      </c>
      <c r="Q82" s="177">
        <v>0</v>
      </c>
      <c r="R82" s="177">
        <v>0</v>
      </c>
      <c r="S82" s="206">
        <v>0</v>
      </c>
      <c r="T82" s="206"/>
      <c r="U82" s="177">
        <v>0</v>
      </c>
      <c r="V82" s="206">
        <v>0</v>
      </c>
      <c r="W82" s="206"/>
      <c r="X82" s="206"/>
    </row>
    <row r="83" spans="1:24" ht="13.5" thickBot="1">
      <c r="A83" s="214"/>
      <c r="B83" s="214">
        <v>80148</v>
      </c>
      <c r="C83" s="207" t="s">
        <v>453</v>
      </c>
      <c r="D83" s="207"/>
      <c r="E83" s="175" t="s">
        <v>112</v>
      </c>
      <c r="F83" s="212">
        <v>119811</v>
      </c>
      <c r="G83" s="212"/>
      <c r="H83" s="178">
        <v>119811</v>
      </c>
      <c r="I83" s="178">
        <v>119611</v>
      </c>
      <c r="J83" s="178">
        <v>93932</v>
      </c>
      <c r="K83" s="178">
        <v>25679</v>
      </c>
      <c r="L83" s="178">
        <v>0</v>
      </c>
      <c r="M83" s="178">
        <v>200</v>
      </c>
      <c r="N83" s="178">
        <v>0</v>
      </c>
      <c r="O83" s="178">
        <v>0</v>
      </c>
      <c r="P83" s="178">
        <v>0</v>
      </c>
      <c r="Q83" s="178">
        <v>0</v>
      </c>
      <c r="R83" s="178">
        <v>0</v>
      </c>
      <c r="S83" s="212">
        <v>0</v>
      </c>
      <c r="T83" s="212"/>
      <c r="U83" s="178">
        <v>0</v>
      </c>
      <c r="V83" s="206">
        <v>0</v>
      </c>
      <c r="W83" s="206"/>
      <c r="X83" s="206"/>
    </row>
    <row r="84" spans="1:24" ht="13.5" thickBot="1">
      <c r="A84" s="214"/>
      <c r="B84" s="214"/>
      <c r="C84" s="207"/>
      <c r="D84" s="207"/>
      <c r="E84" s="174" t="s">
        <v>113</v>
      </c>
      <c r="F84" s="206">
        <v>0</v>
      </c>
      <c r="G84" s="206"/>
      <c r="H84" s="177">
        <v>0</v>
      </c>
      <c r="I84" s="177">
        <v>0</v>
      </c>
      <c r="J84" s="177">
        <v>0</v>
      </c>
      <c r="K84" s="177">
        <v>0</v>
      </c>
      <c r="L84" s="177">
        <v>0</v>
      </c>
      <c r="M84" s="177">
        <v>0</v>
      </c>
      <c r="N84" s="177">
        <v>0</v>
      </c>
      <c r="O84" s="177">
        <v>0</v>
      </c>
      <c r="P84" s="177">
        <v>0</v>
      </c>
      <c r="Q84" s="177">
        <v>0</v>
      </c>
      <c r="R84" s="177">
        <v>0</v>
      </c>
      <c r="S84" s="206">
        <v>0</v>
      </c>
      <c r="T84" s="206"/>
      <c r="U84" s="177">
        <v>0</v>
      </c>
      <c r="V84" s="206">
        <v>0</v>
      </c>
      <c r="W84" s="206"/>
      <c r="X84" s="206"/>
    </row>
    <row r="85" spans="1:24" ht="13.5" thickBot="1">
      <c r="A85" s="214"/>
      <c r="B85" s="214"/>
      <c r="C85" s="207"/>
      <c r="D85" s="207"/>
      <c r="E85" s="174" t="s">
        <v>114</v>
      </c>
      <c r="F85" s="206">
        <v>2800</v>
      </c>
      <c r="G85" s="206"/>
      <c r="H85" s="177">
        <v>2800</v>
      </c>
      <c r="I85" s="177">
        <v>2800</v>
      </c>
      <c r="J85" s="177">
        <v>2800</v>
      </c>
      <c r="K85" s="177">
        <v>0</v>
      </c>
      <c r="L85" s="177">
        <v>0</v>
      </c>
      <c r="M85" s="177">
        <v>0</v>
      </c>
      <c r="N85" s="177">
        <v>0</v>
      </c>
      <c r="O85" s="177">
        <v>0</v>
      </c>
      <c r="P85" s="177">
        <v>0</v>
      </c>
      <c r="Q85" s="177">
        <v>0</v>
      </c>
      <c r="R85" s="177">
        <v>0</v>
      </c>
      <c r="S85" s="206">
        <v>0</v>
      </c>
      <c r="T85" s="206"/>
      <c r="U85" s="177">
        <v>0</v>
      </c>
      <c r="V85" s="206">
        <v>0</v>
      </c>
      <c r="W85" s="206"/>
      <c r="X85" s="206"/>
    </row>
    <row r="86" spans="1:24" ht="13.5" thickBot="1">
      <c r="A86" s="214"/>
      <c r="B86" s="214"/>
      <c r="C86" s="207"/>
      <c r="D86" s="207"/>
      <c r="E86" s="174" t="s">
        <v>115</v>
      </c>
      <c r="F86" s="206">
        <v>122611</v>
      </c>
      <c r="G86" s="206"/>
      <c r="H86" s="177">
        <v>122611</v>
      </c>
      <c r="I86" s="177">
        <v>122411</v>
      </c>
      <c r="J86" s="177">
        <v>96732</v>
      </c>
      <c r="K86" s="177">
        <v>25679</v>
      </c>
      <c r="L86" s="177">
        <v>0</v>
      </c>
      <c r="M86" s="177">
        <v>200</v>
      </c>
      <c r="N86" s="177">
        <v>0</v>
      </c>
      <c r="O86" s="177">
        <v>0</v>
      </c>
      <c r="P86" s="177">
        <v>0</v>
      </c>
      <c r="Q86" s="177">
        <v>0</v>
      </c>
      <c r="R86" s="177">
        <v>0</v>
      </c>
      <c r="S86" s="206">
        <v>0</v>
      </c>
      <c r="T86" s="206"/>
      <c r="U86" s="177">
        <v>0</v>
      </c>
      <c r="V86" s="206">
        <v>0</v>
      </c>
      <c r="W86" s="206"/>
      <c r="X86" s="206"/>
    </row>
    <row r="87" spans="1:24" ht="13.5" thickBot="1">
      <c r="A87" s="214"/>
      <c r="B87" s="214">
        <v>80195</v>
      </c>
      <c r="C87" s="207" t="s">
        <v>14</v>
      </c>
      <c r="D87" s="207"/>
      <c r="E87" s="175" t="s">
        <v>112</v>
      </c>
      <c r="F87" s="212">
        <v>11779679</v>
      </c>
      <c r="G87" s="212"/>
      <c r="H87" s="178">
        <v>1837418</v>
      </c>
      <c r="I87" s="178">
        <v>1835418</v>
      </c>
      <c r="J87" s="178">
        <v>57000</v>
      </c>
      <c r="K87" s="178">
        <v>1778418</v>
      </c>
      <c r="L87" s="178">
        <v>0</v>
      </c>
      <c r="M87" s="178">
        <v>0</v>
      </c>
      <c r="N87" s="178">
        <v>2000</v>
      </c>
      <c r="O87" s="178">
        <v>0</v>
      </c>
      <c r="P87" s="178">
        <v>0</v>
      </c>
      <c r="Q87" s="178">
        <v>9942261</v>
      </c>
      <c r="R87" s="178">
        <v>9942261</v>
      </c>
      <c r="S87" s="212">
        <v>8226774</v>
      </c>
      <c r="T87" s="212"/>
      <c r="U87" s="178">
        <v>0</v>
      </c>
      <c r="V87" s="206">
        <v>0</v>
      </c>
      <c r="W87" s="206"/>
      <c r="X87" s="206"/>
    </row>
    <row r="88" spans="1:24" ht="13.5" thickBot="1">
      <c r="A88" s="214"/>
      <c r="B88" s="214"/>
      <c r="C88" s="207"/>
      <c r="D88" s="207"/>
      <c r="E88" s="174" t="s">
        <v>113</v>
      </c>
      <c r="F88" s="206">
        <v>-1000</v>
      </c>
      <c r="G88" s="206"/>
      <c r="H88" s="177">
        <v>-1000</v>
      </c>
      <c r="I88" s="177">
        <v>-1000</v>
      </c>
      <c r="J88" s="177">
        <v>0</v>
      </c>
      <c r="K88" s="177">
        <v>-1000</v>
      </c>
      <c r="L88" s="177">
        <v>0</v>
      </c>
      <c r="M88" s="177">
        <v>0</v>
      </c>
      <c r="N88" s="177">
        <v>0</v>
      </c>
      <c r="O88" s="177">
        <v>0</v>
      </c>
      <c r="P88" s="177">
        <v>0</v>
      </c>
      <c r="Q88" s="177">
        <v>0</v>
      </c>
      <c r="R88" s="177">
        <v>0</v>
      </c>
      <c r="S88" s="206">
        <v>0</v>
      </c>
      <c r="T88" s="206"/>
      <c r="U88" s="177">
        <v>0</v>
      </c>
      <c r="V88" s="206">
        <v>0</v>
      </c>
      <c r="W88" s="206"/>
      <c r="X88" s="206"/>
    </row>
    <row r="89" spans="1:24" ht="13.5" thickBot="1">
      <c r="A89" s="214"/>
      <c r="B89" s="214"/>
      <c r="C89" s="207"/>
      <c r="D89" s="207"/>
      <c r="E89" s="174" t="s">
        <v>114</v>
      </c>
      <c r="F89" s="206">
        <v>231683</v>
      </c>
      <c r="G89" s="206"/>
      <c r="H89" s="177">
        <v>231683</v>
      </c>
      <c r="I89" s="177">
        <v>101</v>
      </c>
      <c r="J89" s="177">
        <v>0</v>
      </c>
      <c r="K89" s="177">
        <v>101</v>
      </c>
      <c r="L89" s="177">
        <v>0</v>
      </c>
      <c r="M89" s="177">
        <v>0</v>
      </c>
      <c r="N89" s="177">
        <v>231582</v>
      </c>
      <c r="O89" s="177">
        <v>0</v>
      </c>
      <c r="P89" s="177">
        <v>0</v>
      </c>
      <c r="Q89" s="177">
        <v>0</v>
      </c>
      <c r="R89" s="177">
        <v>0</v>
      </c>
      <c r="S89" s="206">
        <v>0</v>
      </c>
      <c r="T89" s="206"/>
      <c r="U89" s="177">
        <v>0</v>
      </c>
      <c r="V89" s="206">
        <v>0</v>
      </c>
      <c r="W89" s="206"/>
      <c r="X89" s="206"/>
    </row>
    <row r="90" spans="1:24" ht="12.75">
      <c r="A90" s="214"/>
      <c r="B90" s="214"/>
      <c r="C90" s="207"/>
      <c r="D90" s="207"/>
      <c r="E90" s="174" t="s">
        <v>115</v>
      </c>
      <c r="F90" s="206">
        <v>12010362</v>
      </c>
      <c r="G90" s="206"/>
      <c r="H90" s="177">
        <v>2068101</v>
      </c>
      <c r="I90" s="177">
        <v>1834519</v>
      </c>
      <c r="J90" s="177">
        <v>57000</v>
      </c>
      <c r="K90" s="177">
        <v>1777519</v>
      </c>
      <c r="L90" s="177">
        <v>0</v>
      </c>
      <c r="M90" s="177">
        <v>0</v>
      </c>
      <c r="N90" s="177">
        <v>233582</v>
      </c>
      <c r="O90" s="177">
        <v>0</v>
      </c>
      <c r="P90" s="177">
        <v>0</v>
      </c>
      <c r="Q90" s="177">
        <v>9942261</v>
      </c>
      <c r="R90" s="177">
        <v>9942261</v>
      </c>
      <c r="S90" s="206">
        <v>8226774</v>
      </c>
      <c r="T90" s="206"/>
      <c r="U90" s="177">
        <v>0</v>
      </c>
      <c r="V90" s="206">
        <v>0</v>
      </c>
      <c r="W90" s="206"/>
      <c r="X90" s="206"/>
    </row>
    <row r="91" spans="1:24" ht="12.75">
      <c r="A91" s="210">
        <v>852</v>
      </c>
      <c r="B91" s="210"/>
      <c r="C91" s="213" t="s">
        <v>299</v>
      </c>
      <c r="D91" s="213"/>
      <c r="E91" s="174" t="s">
        <v>112</v>
      </c>
      <c r="F91" s="206">
        <v>20932847</v>
      </c>
      <c r="G91" s="206"/>
      <c r="H91" s="177">
        <v>17721990</v>
      </c>
      <c r="I91" s="177">
        <v>17667890</v>
      </c>
      <c r="J91" s="177">
        <v>12619482</v>
      </c>
      <c r="K91" s="177">
        <v>5048408</v>
      </c>
      <c r="L91" s="177">
        <v>0</v>
      </c>
      <c r="M91" s="177">
        <v>54100</v>
      </c>
      <c r="N91" s="177">
        <v>0</v>
      </c>
      <c r="O91" s="177">
        <v>0</v>
      </c>
      <c r="P91" s="177">
        <v>0</v>
      </c>
      <c r="Q91" s="177">
        <v>3210857</v>
      </c>
      <c r="R91" s="177">
        <v>3210857</v>
      </c>
      <c r="S91" s="206">
        <v>0</v>
      </c>
      <c r="T91" s="206"/>
      <c r="U91" s="177">
        <v>0</v>
      </c>
      <c r="V91" s="206">
        <v>0</v>
      </c>
      <c r="W91" s="206"/>
      <c r="X91" s="206"/>
    </row>
    <row r="92" spans="1:24" ht="12.75">
      <c r="A92" s="210"/>
      <c r="B92" s="210"/>
      <c r="C92" s="213"/>
      <c r="D92" s="213"/>
      <c r="E92" s="174" t="s">
        <v>113</v>
      </c>
      <c r="F92" s="206">
        <v>-146578</v>
      </c>
      <c r="G92" s="206"/>
      <c r="H92" s="177">
        <v>-146578</v>
      </c>
      <c r="I92" s="177">
        <v>-146578</v>
      </c>
      <c r="J92" s="177">
        <v>0</v>
      </c>
      <c r="K92" s="177">
        <v>-146578</v>
      </c>
      <c r="L92" s="177">
        <v>0</v>
      </c>
      <c r="M92" s="177">
        <v>0</v>
      </c>
      <c r="N92" s="177">
        <v>0</v>
      </c>
      <c r="O92" s="177">
        <v>0</v>
      </c>
      <c r="P92" s="177">
        <v>0</v>
      </c>
      <c r="Q92" s="177">
        <v>0</v>
      </c>
      <c r="R92" s="177">
        <v>0</v>
      </c>
      <c r="S92" s="206">
        <v>0</v>
      </c>
      <c r="T92" s="206"/>
      <c r="U92" s="177">
        <v>0</v>
      </c>
      <c r="V92" s="206">
        <v>0</v>
      </c>
      <c r="W92" s="206"/>
      <c r="X92" s="206"/>
    </row>
    <row r="93" spans="1:24" ht="12.75">
      <c r="A93" s="210"/>
      <c r="B93" s="210"/>
      <c r="C93" s="213"/>
      <c r="D93" s="213"/>
      <c r="E93" s="174" t="s">
        <v>114</v>
      </c>
      <c r="F93" s="206">
        <v>1227267</v>
      </c>
      <c r="G93" s="206"/>
      <c r="H93" s="177">
        <v>594062</v>
      </c>
      <c r="I93" s="177">
        <v>594062</v>
      </c>
      <c r="J93" s="177">
        <v>523063</v>
      </c>
      <c r="K93" s="177">
        <v>70999</v>
      </c>
      <c r="L93" s="177">
        <v>0</v>
      </c>
      <c r="M93" s="177">
        <v>0</v>
      </c>
      <c r="N93" s="177">
        <v>0</v>
      </c>
      <c r="O93" s="177">
        <v>0</v>
      </c>
      <c r="P93" s="177">
        <v>0</v>
      </c>
      <c r="Q93" s="177">
        <v>633205</v>
      </c>
      <c r="R93" s="177">
        <v>633205</v>
      </c>
      <c r="S93" s="206">
        <v>0</v>
      </c>
      <c r="T93" s="206"/>
      <c r="U93" s="177">
        <v>0</v>
      </c>
      <c r="V93" s="206">
        <v>0</v>
      </c>
      <c r="W93" s="206"/>
      <c r="X93" s="206"/>
    </row>
    <row r="94" spans="1:24" ht="13.5" thickBot="1">
      <c r="A94" s="210"/>
      <c r="B94" s="210"/>
      <c r="C94" s="213"/>
      <c r="D94" s="213"/>
      <c r="E94" s="174" t="s">
        <v>115</v>
      </c>
      <c r="F94" s="206">
        <v>22013536</v>
      </c>
      <c r="G94" s="206"/>
      <c r="H94" s="177">
        <v>18169474</v>
      </c>
      <c r="I94" s="177">
        <v>18115374</v>
      </c>
      <c r="J94" s="177">
        <v>13142545</v>
      </c>
      <c r="K94" s="177">
        <v>4972829</v>
      </c>
      <c r="L94" s="177">
        <v>0</v>
      </c>
      <c r="M94" s="177">
        <v>54100</v>
      </c>
      <c r="N94" s="177">
        <v>0</v>
      </c>
      <c r="O94" s="177">
        <v>0</v>
      </c>
      <c r="P94" s="177">
        <v>0</v>
      </c>
      <c r="Q94" s="177">
        <v>3844062</v>
      </c>
      <c r="R94" s="177">
        <v>3844062</v>
      </c>
      <c r="S94" s="206">
        <v>0</v>
      </c>
      <c r="T94" s="206"/>
      <c r="U94" s="177">
        <v>0</v>
      </c>
      <c r="V94" s="206">
        <v>0</v>
      </c>
      <c r="W94" s="206"/>
      <c r="X94" s="206"/>
    </row>
    <row r="95" spans="1:24" ht="13.5" thickBot="1">
      <c r="A95" s="214"/>
      <c r="B95" s="214">
        <v>85202</v>
      </c>
      <c r="C95" s="207" t="s">
        <v>300</v>
      </c>
      <c r="D95" s="207"/>
      <c r="E95" s="175" t="s">
        <v>112</v>
      </c>
      <c r="F95" s="212">
        <v>19869218</v>
      </c>
      <c r="G95" s="212"/>
      <c r="H95" s="178">
        <v>16658361</v>
      </c>
      <c r="I95" s="178">
        <v>16605361</v>
      </c>
      <c r="J95" s="178">
        <v>11788243</v>
      </c>
      <c r="K95" s="178">
        <v>4817118</v>
      </c>
      <c r="L95" s="178">
        <v>0</v>
      </c>
      <c r="M95" s="178">
        <v>53000</v>
      </c>
      <c r="N95" s="178">
        <v>0</v>
      </c>
      <c r="O95" s="178">
        <v>0</v>
      </c>
      <c r="P95" s="178">
        <v>0</v>
      </c>
      <c r="Q95" s="178">
        <v>3210857</v>
      </c>
      <c r="R95" s="178">
        <v>3210857</v>
      </c>
      <c r="S95" s="212">
        <v>0</v>
      </c>
      <c r="T95" s="212"/>
      <c r="U95" s="178">
        <v>0</v>
      </c>
      <c r="V95" s="206">
        <v>0</v>
      </c>
      <c r="W95" s="206"/>
      <c r="X95" s="206"/>
    </row>
    <row r="96" spans="1:24" ht="13.5" thickBot="1">
      <c r="A96" s="214"/>
      <c r="B96" s="214"/>
      <c r="C96" s="207"/>
      <c r="D96" s="207"/>
      <c r="E96" s="174" t="s">
        <v>113</v>
      </c>
      <c r="F96" s="206">
        <v>-146578</v>
      </c>
      <c r="G96" s="206"/>
      <c r="H96" s="177">
        <v>-146578</v>
      </c>
      <c r="I96" s="177">
        <v>-146578</v>
      </c>
      <c r="J96" s="177">
        <v>0</v>
      </c>
      <c r="K96" s="177">
        <v>-146578</v>
      </c>
      <c r="L96" s="177">
        <v>0</v>
      </c>
      <c r="M96" s="177">
        <v>0</v>
      </c>
      <c r="N96" s="177">
        <v>0</v>
      </c>
      <c r="O96" s="177">
        <v>0</v>
      </c>
      <c r="P96" s="177">
        <v>0</v>
      </c>
      <c r="Q96" s="177">
        <v>0</v>
      </c>
      <c r="R96" s="177">
        <v>0</v>
      </c>
      <c r="S96" s="206">
        <v>0</v>
      </c>
      <c r="T96" s="206"/>
      <c r="U96" s="177">
        <v>0</v>
      </c>
      <c r="V96" s="206">
        <v>0</v>
      </c>
      <c r="W96" s="206"/>
      <c r="X96" s="206"/>
    </row>
    <row r="97" spans="1:24" ht="13.5" thickBot="1">
      <c r="A97" s="214"/>
      <c r="B97" s="214"/>
      <c r="C97" s="207"/>
      <c r="D97" s="207"/>
      <c r="E97" s="174" t="s">
        <v>114</v>
      </c>
      <c r="F97" s="206">
        <v>674563</v>
      </c>
      <c r="G97" s="206"/>
      <c r="H97" s="177">
        <v>523063</v>
      </c>
      <c r="I97" s="177">
        <v>523063</v>
      </c>
      <c r="J97" s="177">
        <v>523063</v>
      </c>
      <c r="K97" s="177">
        <v>0</v>
      </c>
      <c r="L97" s="177">
        <v>0</v>
      </c>
      <c r="M97" s="177">
        <v>0</v>
      </c>
      <c r="N97" s="177">
        <v>0</v>
      </c>
      <c r="O97" s="177">
        <v>0</v>
      </c>
      <c r="P97" s="177">
        <v>0</v>
      </c>
      <c r="Q97" s="177">
        <v>151500</v>
      </c>
      <c r="R97" s="177">
        <v>151500</v>
      </c>
      <c r="S97" s="206">
        <v>0</v>
      </c>
      <c r="T97" s="206"/>
      <c r="U97" s="177">
        <v>0</v>
      </c>
      <c r="V97" s="206">
        <v>0</v>
      </c>
      <c r="W97" s="206"/>
      <c r="X97" s="206"/>
    </row>
    <row r="98" spans="1:24" ht="13.5" thickBot="1">
      <c r="A98" s="214"/>
      <c r="B98" s="214"/>
      <c r="C98" s="207"/>
      <c r="D98" s="207"/>
      <c r="E98" s="174" t="s">
        <v>115</v>
      </c>
      <c r="F98" s="206">
        <v>20397203</v>
      </c>
      <c r="G98" s="206"/>
      <c r="H98" s="177">
        <v>17034846</v>
      </c>
      <c r="I98" s="177">
        <v>16981846</v>
      </c>
      <c r="J98" s="177">
        <v>12311306</v>
      </c>
      <c r="K98" s="177">
        <v>4670540</v>
      </c>
      <c r="L98" s="177">
        <v>0</v>
      </c>
      <c r="M98" s="177">
        <v>53000</v>
      </c>
      <c r="N98" s="177">
        <v>0</v>
      </c>
      <c r="O98" s="177">
        <v>0</v>
      </c>
      <c r="P98" s="177">
        <v>0</v>
      </c>
      <c r="Q98" s="177">
        <v>3362357</v>
      </c>
      <c r="R98" s="177">
        <v>3362357</v>
      </c>
      <c r="S98" s="206">
        <v>0</v>
      </c>
      <c r="T98" s="206"/>
      <c r="U98" s="177">
        <v>0</v>
      </c>
      <c r="V98" s="206">
        <v>0</v>
      </c>
      <c r="W98" s="206"/>
      <c r="X98" s="206"/>
    </row>
    <row r="99" spans="1:24" ht="13.5" thickBot="1">
      <c r="A99" s="214"/>
      <c r="B99" s="214">
        <v>85295</v>
      </c>
      <c r="C99" s="207" t="s">
        <v>14</v>
      </c>
      <c r="D99" s="207"/>
      <c r="E99" s="175" t="s">
        <v>112</v>
      </c>
      <c r="F99" s="212">
        <v>221384</v>
      </c>
      <c r="G99" s="212"/>
      <c r="H99" s="178">
        <v>221384</v>
      </c>
      <c r="I99" s="178">
        <v>221184</v>
      </c>
      <c r="J99" s="178">
        <v>137900</v>
      </c>
      <c r="K99" s="178">
        <v>83284</v>
      </c>
      <c r="L99" s="178">
        <v>0</v>
      </c>
      <c r="M99" s="178">
        <v>200</v>
      </c>
      <c r="N99" s="178">
        <v>0</v>
      </c>
      <c r="O99" s="178">
        <v>0</v>
      </c>
      <c r="P99" s="178">
        <v>0</v>
      </c>
      <c r="Q99" s="178">
        <v>0</v>
      </c>
      <c r="R99" s="178">
        <v>0</v>
      </c>
      <c r="S99" s="212">
        <v>0</v>
      </c>
      <c r="T99" s="212"/>
      <c r="U99" s="178">
        <v>0</v>
      </c>
      <c r="V99" s="206">
        <v>0</v>
      </c>
      <c r="W99" s="206"/>
      <c r="X99" s="206"/>
    </row>
    <row r="100" spans="1:24" ht="13.5" thickBot="1">
      <c r="A100" s="214"/>
      <c r="B100" s="214"/>
      <c r="C100" s="207"/>
      <c r="D100" s="207"/>
      <c r="E100" s="174" t="s">
        <v>113</v>
      </c>
      <c r="F100" s="206">
        <v>0</v>
      </c>
      <c r="G100" s="206"/>
      <c r="H100" s="177">
        <v>0</v>
      </c>
      <c r="I100" s="177">
        <v>0</v>
      </c>
      <c r="J100" s="177">
        <v>0</v>
      </c>
      <c r="K100" s="177">
        <v>0</v>
      </c>
      <c r="L100" s="177">
        <v>0</v>
      </c>
      <c r="M100" s="177">
        <v>0</v>
      </c>
      <c r="N100" s="177">
        <v>0</v>
      </c>
      <c r="O100" s="177">
        <v>0</v>
      </c>
      <c r="P100" s="177">
        <v>0</v>
      </c>
      <c r="Q100" s="177">
        <v>0</v>
      </c>
      <c r="R100" s="177">
        <v>0</v>
      </c>
      <c r="S100" s="206">
        <v>0</v>
      </c>
      <c r="T100" s="206"/>
      <c r="U100" s="177">
        <v>0</v>
      </c>
      <c r="V100" s="206">
        <v>0</v>
      </c>
      <c r="W100" s="206"/>
      <c r="X100" s="206"/>
    </row>
    <row r="101" spans="1:24" ht="13.5" thickBot="1">
      <c r="A101" s="214"/>
      <c r="B101" s="214"/>
      <c r="C101" s="207"/>
      <c r="D101" s="207"/>
      <c r="E101" s="174" t="s">
        <v>114</v>
      </c>
      <c r="F101" s="206">
        <v>552704</v>
      </c>
      <c r="G101" s="206"/>
      <c r="H101" s="177">
        <v>70999</v>
      </c>
      <c r="I101" s="177">
        <v>70999</v>
      </c>
      <c r="J101" s="177">
        <v>0</v>
      </c>
      <c r="K101" s="177">
        <v>70999</v>
      </c>
      <c r="L101" s="177">
        <v>0</v>
      </c>
      <c r="M101" s="177">
        <v>0</v>
      </c>
      <c r="N101" s="177">
        <v>0</v>
      </c>
      <c r="O101" s="177">
        <v>0</v>
      </c>
      <c r="P101" s="177">
        <v>0</v>
      </c>
      <c r="Q101" s="177">
        <v>481705</v>
      </c>
      <c r="R101" s="177">
        <v>481705</v>
      </c>
      <c r="S101" s="206">
        <v>0</v>
      </c>
      <c r="T101" s="206"/>
      <c r="U101" s="177">
        <v>0</v>
      </c>
      <c r="V101" s="206">
        <v>0</v>
      </c>
      <c r="W101" s="206"/>
      <c r="X101" s="206"/>
    </row>
    <row r="102" spans="1:24" ht="12.75">
      <c r="A102" s="214"/>
      <c r="B102" s="214"/>
      <c r="C102" s="207"/>
      <c r="D102" s="207"/>
      <c r="E102" s="174" t="s">
        <v>115</v>
      </c>
      <c r="F102" s="206">
        <v>774088</v>
      </c>
      <c r="G102" s="206"/>
      <c r="H102" s="177">
        <v>292383</v>
      </c>
      <c r="I102" s="177">
        <v>292183</v>
      </c>
      <c r="J102" s="177">
        <v>137900</v>
      </c>
      <c r="K102" s="177">
        <v>154283</v>
      </c>
      <c r="L102" s="177">
        <v>0</v>
      </c>
      <c r="M102" s="177">
        <v>200</v>
      </c>
      <c r="N102" s="177">
        <v>0</v>
      </c>
      <c r="O102" s="177">
        <v>0</v>
      </c>
      <c r="P102" s="177">
        <v>0</v>
      </c>
      <c r="Q102" s="177">
        <v>481705</v>
      </c>
      <c r="R102" s="177">
        <v>481705</v>
      </c>
      <c r="S102" s="206">
        <v>0</v>
      </c>
      <c r="T102" s="206"/>
      <c r="U102" s="177">
        <v>0</v>
      </c>
      <c r="V102" s="206">
        <v>0</v>
      </c>
      <c r="W102" s="206"/>
      <c r="X102" s="206"/>
    </row>
    <row r="103" spans="1:24" ht="12.75">
      <c r="A103" s="210">
        <v>853</v>
      </c>
      <c r="B103" s="210"/>
      <c r="C103" s="213" t="s">
        <v>127</v>
      </c>
      <c r="D103" s="213"/>
      <c r="E103" s="174" t="s">
        <v>112</v>
      </c>
      <c r="F103" s="206">
        <v>3725769</v>
      </c>
      <c r="G103" s="206"/>
      <c r="H103" s="177">
        <v>3680769</v>
      </c>
      <c r="I103" s="177">
        <v>2515261</v>
      </c>
      <c r="J103" s="177">
        <v>2164975</v>
      </c>
      <c r="K103" s="177">
        <v>350286</v>
      </c>
      <c r="L103" s="177">
        <v>408793</v>
      </c>
      <c r="M103" s="177">
        <v>650</v>
      </c>
      <c r="N103" s="177">
        <v>756065</v>
      </c>
      <c r="O103" s="177">
        <v>0</v>
      </c>
      <c r="P103" s="177">
        <v>0</v>
      </c>
      <c r="Q103" s="177">
        <v>45000</v>
      </c>
      <c r="R103" s="177">
        <v>45000</v>
      </c>
      <c r="S103" s="206">
        <v>0</v>
      </c>
      <c r="T103" s="206"/>
      <c r="U103" s="177">
        <v>0</v>
      </c>
      <c r="V103" s="206">
        <v>0</v>
      </c>
      <c r="W103" s="206"/>
      <c r="X103" s="206"/>
    </row>
    <row r="104" spans="1:24" ht="12.75">
      <c r="A104" s="210"/>
      <c r="B104" s="210"/>
      <c r="C104" s="213"/>
      <c r="D104" s="213"/>
      <c r="E104" s="174" t="s">
        <v>113</v>
      </c>
      <c r="F104" s="206">
        <v>-6000</v>
      </c>
      <c r="G104" s="206"/>
      <c r="H104" s="177">
        <v>-6000</v>
      </c>
      <c r="I104" s="177">
        <v>-6000</v>
      </c>
      <c r="J104" s="177">
        <v>0</v>
      </c>
      <c r="K104" s="177">
        <v>-6000</v>
      </c>
      <c r="L104" s="177">
        <v>0</v>
      </c>
      <c r="M104" s="177">
        <v>0</v>
      </c>
      <c r="N104" s="177">
        <v>0</v>
      </c>
      <c r="O104" s="177">
        <v>0</v>
      </c>
      <c r="P104" s="177">
        <v>0</v>
      </c>
      <c r="Q104" s="177">
        <v>0</v>
      </c>
      <c r="R104" s="177">
        <v>0</v>
      </c>
      <c r="S104" s="206">
        <v>0</v>
      </c>
      <c r="T104" s="206"/>
      <c r="U104" s="177">
        <v>0</v>
      </c>
      <c r="V104" s="206">
        <v>0</v>
      </c>
      <c r="W104" s="206"/>
      <c r="X104" s="206"/>
    </row>
    <row r="105" spans="1:24" ht="12.75">
      <c r="A105" s="210"/>
      <c r="B105" s="210"/>
      <c r="C105" s="213"/>
      <c r="D105" s="213"/>
      <c r="E105" s="174" t="s">
        <v>114</v>
      </c>
      <c r="F105" s="206">
        <v>6000</v>
      </c>
      <c r="G105" s="206"/>
      <c r="H105" s="177">
        <v>6000</v>
      </c>
      <c r="I105" s="177">
        <v>6000</v>
      </c>
      <c r="J105" s="177">
        <v>2000</v>
      </c>
      <c r="K105" s="177">
        <v>4000</v>
      </c>
      <c r="L105" s="177">
        <v>0</v>
      </c>
      <c r="M105" s="177">
        <v>0</v>
      </c>
      <c r="N105" s="177">
        <v>0</v>
      </c>
      <c r="O105" s="177">
        <v>0</v>
      </c>
      <c r="P105" s="177">
        <v>0</v>
      </c>
      <c r="Q105" s="177">
        <v>0</v>
      </c>
      <c r="R105" s="177">
        <v>0</v>
      </c>
      <c r="S105" s="206">
        <v>0</v>
      </c>
      <c r="T105" s="206"/>
      <c r="U105" s="177">
        <v>0</v>
      </c>
      <c r="V105" s="206">
        <v>0</v>
      </c>
      <c r="W105" s="206"/>
      <c r="X105" s="206"/>
    </row>
    <row r="106" spans="1:24" ht="13.5" thickBot="1">
      <c r="A106" s="210"/>
      <c r="B106" s="210"/>
      <c r="C106" s="213"/>
      <c r="D106" s="213"/>
      <c r="E106" s="174" t="s">
        <v>115</v>
      </c>
      <c r="F106" s="206">
        <v>3725769</v>
      </c>
      <c r="G106" s="206"/>
      <c r="H106" s="177">
        <v>3680769</v>
      </c>
      <c r="I106" s="177">
        <v>2515261</v>
      </c>
      <c r="J106" s="177">
        <v>2166975</v>
      </c>
      <c r="K106" s="177">
        <v>348286</v>
      </c>
      <c r="L106" s="177">
        <v>408793</v>
      </c>
      <c r="M106" s="177">
        <v>650</v>
      </c>
      <c r="N106" s="177">
        <v>756065</v>
      </c>
      <c r="O106" s="177">
        <v>0</v>
      </c>
      <c r="P106" s="177">
        <v>0</v>
      </c>
      <c r="Q106" s="177">
        <v>45000</v>
      </c>
      <c r="R106" s="177">
        <v>45000</v>
      </c>
      <c r="S106" s="206">
        <v>0</v>
      </c>
      <c r="T106" s="206"/>
      <c r="U106" s="177">
        <v>0</v>
      </c>
      <c r="V106" s="206">
        <v>0</v>
      </c>
      <c r="W106" s="206"/>
      <c r="X106" s="206"/>
    </row>
    <row r="107" spans="1:24" ht="13.5" thickBot="1">
      <c r="A107" s="214"/>
      <c r="B107" s="214">
        <v>85311</v>
      </c>
      <c r="C107" s="207" t="s">
        <v>322</v>
      </c>
      <c r="D107" s="207"/>
      <c r="E107" s="175" t="s">
        <v>112</v>
      </c>
      <c r="F107" s="212">
        <v>796041</v>
      </c>
      <c r="G107" s="212"/>
      <c r="H107" s="178">
        <v>751041</v>
      </c>
      <c r="I107" s="178">
        <v>342248</v>
      </c>
      <c r="J107" s="178">
        <v>212652</v>
      </c>
      <c r="K107" s="178">
        <v>129596</v>
      </c>
      <c r="L107" s="178">
        <v>408793</v>
      </c>
      <c r="M107" s="178">
        <v>0</v>
      </c>
      <c r="N107" s="178">
        <v>0</v>
      </c>
      <c r="O107" s="178">
        <v>0</v>
      </c>
      <c r="P107" s="178">
        <v>0</v>
      </c>
      <c r="Q107" s="178">
        <v>45000</v>
      </c>
      <c r="R107" s="178">
        <v>45000</v>
      </c>
      <c r="S107" s="212">
        <v>0</v>
      </c>
      <c r="T107" s="212"/>
      <c r="U107" s="178">
        <v>0</v>
      </c>
      <c r="V107" s="206">
        <v>0</v>
      </c>
      <c r="W107" s="206"/>
      <c r="X107" s="206"/>
    </row>
    <row r="108" spans="1:24" ht="13.5" thickBot="1">
      <c r="A108" s="214"/>
      <c r="B108" s="214"/>
      <c r="C108" s="207"/>
      <c r="D108" s="207"/>
      <c r="E108" s="174" t="s">
        <v>113</v>
      </c>
      <c r="F108" s="206">
        <v>-6000</v>
      </c>
      <c r="G108" s="206"/>
      <c r="H108" s="177">
        <v>-6000</v>
      </c>
      <c r="I108" s="177">
        <v>-6000</v>
      </c>
      <c r="J108" s="177">
        <v>0</v>
      </c>
      <c r="K108" s="177">
        <v>-6000</v>
      </c>
      <c r="L108" s="177">
        <v>0</v>
      </c>
      <c r="M108" s="177">
        <v>0</v>
      </c>
      <c r="N108" s="177">
        <v>0</v>
      </c>
      <c r="O108" s="177">
        <v>0</v>
      </c>
      <c r="P108" s="177">
        <v>0</v>
      </c>
      <c r="Q108" s="177">
        <v>0</v>
      </c>
      <c r="R108" s="177">
        <v>0</v>
      </c>
      <c r="S108" s="206">
        <v>0</v>
      </c>
      <c r="T108" s="206"/>
      <c r="U108" s="177">
        <v>0</v>
      </c>
      <c r="V108" s="206">
        <v>0</v>
      </c>
      <c r="W108" s="206"/>
      <c r="X108" s="206"/>
    </row>
    <row r="109" spans="1:24" ht="13.5" thickBot="1">
      <c r="A109" s="214"/>
      <c r="B109" s="214"/>
      <c r="C109" s="207"/>
      <c r="D109" s="207"/>
      <c r="E109" s="174" t="s">
        <v>114</v>
      </c>
      <c r="F109" s="206">
        <v>6000</v>
      </c>
      <c r="G109" s="206"/>
      <c r="H109" s="177">
        <v>6000</v>
      </c>
      <c r="I109" s="177">
        <v>6000</v>
      </c>
      <c r="J109" s="177">
        <v>2000</v>
      </c>
      <c r="K109" s="177">
        <v>4000</v>
      </c>
      <c r="L109" s="177">
        <v>0</v>
      </c>
      <c r="M109" s="177">
        <v>0</v>
      </c>
      <c r="N109" s="177">
        <v>0</v>
      </c>
      <c r="O109" s="177">
        <v>0</v>
      </c>
      <c r="P109" s="177">
        <v>0</v>
      </c>
      <c r="Q109" s="177">
        <v>0</v>
      </c>
      <c r="R109" s="177">
        <v>0</v>
      </c>
      <c r="S109" s="206">
        <v>0</v>
      </c>
      <c r="T109" s="206"/>
      <c r="U109" s="177">
        <v>0</v>
      </c>
      <c r="V109" s="206">
        <v>0</v>
      </c>
      <c r="W109" s="206"/>
      <c r="X109" s="206"/>
    </row>
    <row r="110" spans="1:24" ht="12.75">
      <c r="A110" s="214"/>
      <c r="B110" s="214"/>
      <c r="C110" s="207"/>
      <c r="D110" s="207"/>
      <c r="E110" s="174" t="s">
        <v>115</v>
      </c>
      <c r="F110" s="206">
        <v>796041</v>
      </c>
      <c r="G110" s="206"/>
      <c r="H110" s="177">
        <v>751041</v>
      </c>
      <c r="I110" s="177">
        <v>342248</v>
      </c>
      <c r="J110" s="177">
        <v>214652</v>
      </c>
      <c r="K110" s="177">
        <v>127596</v>
      </c>
      <c r="L110" s="177">
        <v>408793</v>
      </c>
      <c r="M110" s="177">
        <v>0</v>
      </c>
      <c r="N110" s="177">
        <v>0</v>
      </c>
      <c r="O110" s="177">
        <v>0</v>
      </c>
      <c r="P110" s="177">
        <v>0</v>
      </c>
      <c r="Q110" s="177">
        <v>45000</v>
      </c>
      <c r="R110" s="177">
        <v>45000</v>
      </c>
      <c r="S110" s="206">
        <v>0</v>
      </c>
      <c r="T110" s="206"/>
      <c r="U110" s="177">
        <v>0</v>
      </c>
      <c r="V110" s="206">
        <v>0</v>
      </c>
      <c r="W110" s="206"/>
      <c r="X110" s="206"/>
    </row>
    <row r="111" spans="1:24" ht="12.75">
      <c r="A111" s="210">
        <v>854</v>
      </c>
      <c r="B111" s="210"/>
      <c r="C111" s="213" t="s">
        <v>15</v>
      </c>
      <c r="D111" s="213"/>
      <c r="E111" s="174" t="s">
        <v>112</v>
      </c>
      <c r="F111" s="206">
        <v>8841594</v>
      </c>
      <c r="G111" s="206"/>
      <c r="H111" s="177">
        <v>8630994</v>
      </c>
      <c r="I111" s="177">
        <v>8375471</v>
      </c>
      <c r="J111" s="177">
        <v>6935029</v>
      </c>
      <c r="K111" s="177">
        <v>1440442</v>
      </c>
      <c r="L111" s="177">
        <v>0</v>
      </c>
      <c r="M111" s="177">
        <v>255523</v>
      </c>
      <c r="N111" s="177">
        <v>0</v>
      </c>
      <c r="O111" s="177">
        <v>0</v>
      </c>
      <c r="P111" s="177">
        <v>0</v>
      </c>
      <c r="Q111" s="177">
        <v>210600</v>
      </c>
      <c r="R111" s="177">
        <v>210600</v>
      </c>
      <c r="S111" s="206">
        <v>0</v>
      </c>
      <c r="T111" s="206"/>
      <c r="U111" s="177">
        <v>0</v>
      </c>
      <c r="V111" s="206">
        <v>0</v>
      </c>
      <c r="W111" s="206"/>
      <c r="X111" s="206"/>
    </row>
    <row r="112" spans="1:24" ht="12.75">
      <c r="A112" s="210"/>
      <c r="B112" s="210"/>
      <c r="C112" s="213"/>
      <c r="D112" s="213"/>
      <c r="E112" s="174" t="s">
        <v>113</v>
      </c>
      <c r="F112" s="206">
        <v>-10000</v>
      </c>
      <c r="G112" s="206"/>
      <c r="H112" s="177">
        <v>0</v>
      </c>
      <c r="I112" s="177">
        <v>0</v>
      </c>
      <c r="J112" s="177">
        <v>0</v>
      </c>
      <c r="K112" s="177">
        <v>0</v>
      </c>
      <c r="L112" s="177">
        <v>0</v>
      </c>
      <c r="M112" s="177">
        <v>0</v>
      </c>
      <c r="N112" s="177">
        <v>0</v>
      </c>
      <c r="O112" s="177">
        <v>0</v>
      </c>
      <c r="P112" s="177">
        <v>0</v>
      </c>
      <c r="Q112" s="177">
        <v>-10000</v>
      </c>
      <c r="R112" s="177">
        <v>-10000</v>
      </c>
      <c r="S112" s="206">
        <v>0</v>
      </c>
      <c r="T112" s="206"/>
      <c r="U112" s="177">
        <v>0</v>
      </c>
      <c r="V112" s="206">
        <v>0</v>
      </c>
      <c r="W112" s="206"/>
      <c r="X112" s="206"/>
    </row>
    <row r="113" spans="1:24" ht="12.75">
      <c r="A113" s="210"/>
      <c r="B113" s="210"/>
      <c r="C113" s="213"/>
      <c r="D113" s="213"/>
      <c r="E113" s="174" t="s">
        <v>114</v>
      </c>
      <c r="F113" s="206">
        <v>10000</v>
      </c>
      <c r="G113" s="206"/>
      <c r="H113" s="177">
        <v>10000</v>
      </c>
      <c r="I113" s="177">
        <v>10000</v>
      </c>
      <c r="J113" s="177">
        <v>0</v>
      </c>
      <c r="K113" s="177">
        <v>10000</v>
      </c>
      <c r="L113" s="177">
        <v>0</v>
      </c>
      <c r="M113" s="177">
        <v>0</v>
      </c>
      <c r="N113" s="177">
        <v>0</v>
      </c>
      <c r="O113" s="177">
        <v>0</v>
      </c>
      <c r="P113" s="177">
        <v>0</v>
      </c>
      <c r="Q113" s="177">
        <v>0</v>
      </c>
      <c r="R113" s="177">
        <v>0</v>
      </c>
      <c r="S113" s="206">
        <v>0</v>
      </c>
      <c r="T113" s="206"/>
      <c r="U113" s="177">
        <v>0</v>
      </c>
      <c r="V113" s="206">
        <v>0</v>
      </c>
      <c r="W113" s="206"/>
      <c r="X113" s="206"/>
    </row>
    <row r="114" spans="1:24" ht="13.5" thickBot="1">
      <c r="A114" s="210"/>
      <c r="B114" s="210"/>
      <c r="C114" s="213"/>
      <c r="D114" s="213"/>
      <c r="E114" s="174" t="s">
        <v>115</v>
      </c>
      <c r="F114" s="206">
        <v>8841594</v>
      </c>
      <c r="G114" s="206"/>
      <c r="H114" s="177">
        <v>8640994</v>
      </c>
      <c r="I114" s="177">
        <v>8385471</v>
      </c>
      <c r="J114" s="177">
        <v>6935029</v>
      </c>
      <c r="K114" s="177">
        <v>1450442</v>
      </c>
      <c r="L114" s="177">
        <v>0</v>
      </c>
      <c r="M114" s="177">
        <v>255523</v>
      </c>
      <c r="N114" s="177">
        <v>0</v>
      </c>
      <c r="O114" s="177">
        <v>0</v>
      </c>
      <c r="P114" s="177">
        <v>0</v>
      </c>
      <c r="Q114" s="177">
        <v>200600</v>
      </c>
      <c r="R114" s="177">
        <v>200600</v>
      </c>
      <c r="S114" s="206">
        <v>0</v>
      </c>
      <c r="T114" s="206"/>
      <c r="U114" s="177">
        <v>0</v>
      </c>
      <c r="V114" s="206">
        <v>0</v>
      </c>
      <c r="W114" s="206"/>
      <c r="X114" s="206"/>
    </row>
    <row r="115" spans="1:24" ht="13.5" thickBot="1">
      <c r="A115" s="214"/>
      <c r="B115" s="214">
        <v>85403</v>
      </c>
      <c r="C115" s="207" t="s">
        <v>16</v>
      </c>
      <c r="D115" s="207"/>
      <c r="E115" s="175" t="s">
        <v>112</v>
      </c>
      <c r="F115" s="212">
        <v>6882914</v>
      </c>
      <c r="G115" s="212"/>
      <c r="H115" s="178">
        <v>6672314</v>
      </c>
      <c r="I115" s="178">
        <v>6470030</v>
      </c>
      <c r="J115" s="178">
        <v>5306621</v>
      </c>
      <c r="K115" s="178">
        <v>1163409</v>
      </c>
      <c r="L115" s="178">
        <v>0</v>
      </c>
      <c r="M115" s="178">
        <v>202284</v>
      </c>
      <c r="N115" s="178">
        <v>0</v>
      </c>
      <c r="O115" s="178">
        <v>0</v>
      </c>
      <c r="P115" s="178">
        <v>0</v>
      </c>
      <c r="Q115" s="178">
        <v>210600</v>
      </c>
      <c r="R115" s="178">
        <v>210600</v>
      </c>
      <c r="S115" s="212">
        <v>0</v>
      </c>
      <c r="T115" s="212"/>
      <c r="U115" s="178">
        <v>0</v>
      </c>
      <c r="V115" s="206">
        <v>0</v>
      </c>
      <c r="W115" s="206"/>
      <c r="X115" s="206"/>
    </row>
    <row r="116" spans="1:24" ht="13.5" thickBot="1">
      <c r="A116" s="214"/>
      <c r="B116" s="214"/>
      <c r="C116" s="207"/>
      <c r="D116" s="207"/>
      <c r="E116" s="174" t="s">
        <v>113</v>
      </c>
      <c r="F116" s="206">
        <v>-10000</v>
      </c>
      <c r="G116" s="206"/>
      <c r="H116" s="177">
        <v>0</v>
      </c>
      <c r="I116" s="177">
        <v>0</v>
      </c>
      <c r="J116" s="177">
        <v>0</v>
      </c>
      <c r="K116" s="177">
        <v>0</v>
      </c>
      <c r="L116" s="177">
        <v>0</v>
      </c>
      <c r="M116" s="177">
        <v>0</v>
      </c>
      <c r="N116" s="177">
        <v>0</v>
      </c>
      <c r="O116" s="177">
        <v>0</v>
      </c>
      <c r="P116" s="177">
        <v>0</v>
      </c>
      <c r="Q116" s="177">
        <v>-10000</v>
      </c>
      <c r="R116" s="177">
        <v>-10000</v>
      </c>
      <c r="S116" s="206">
        <v>0</v>
      </c>
      <c r="T116" s="206"/>
      <c r="U116" s="177">
        <v>0</v>
      </c>
      <c r="V116" s="206">
        <v>0</v>
      </c>
      <c r="W116" s="206"/>
      <c r="X116" s="206"/>
    </row>
    <row r="117" spans="1:24" ht="13.5" thickBot="1">
      <c r="A117" s="214"/>
      <c r="B117" s="214"/>
      <c r="C117" s="207"/>
      <c r="D117" s="207"/>
      <c r="E117" s="174" t="s">
        <v>114</v>
      </c>
      <c r="F117" s="206">
        <v>10000</v>
      </c>
      <c r="G117" s="206"/>
      <c r="H117" s="177">
        <v>10000</v>
      </c>
      <c r="I117" s="177">
        <v>10000</v>
      </c>
      <c r="J117" s="177">
        <v>0</v>
      </c>
      <c r="K117" s="177">
        <v>10000</v>
      </c>
      <c r="L117" s="177">
        <v>0</v>
      </c>
      <c r="M117" s="177">
        <v>0</v>
      </c>
      <c r="N117" s="177">
        <v>0</v>
      </c>
      <c r="O117" s="177">
        <v>0</v>
      </c>
      <c r="P117" s="177">
        <v>0</v>
      </c>
      <c r="Q117" s="177">
        <v>0</v>
      </c>
      <c r="R117" s="177">
        <v>0</v>
      </c>
      <c r="S117" s="206">
        <v>0</v>
      </c>
      <c r="T117" s="206"/>
      <c r="U117" s="177">
        <v>0</v>
      </c>
      <c r="V117" s="206">
        <v>0</v>
      </c>
      <c r="W117" s="206"/>
      <c r="X117" s="206"/>
    </row>
    <row r="118" spans="1:24" ht="12.75">
      <c r="A118" s="214"/>
      <c r="B118" s="214"/>
      <c r="C118" s="207"/>
      <c r="D118" s="207"/>
      <c r="E118" s="174" t="s">
        <v>115</v>
      </c>
      <c r="F118" s="206">
        <v>6882914</v>
      </c>
      <c r="G118" s="206"/>
      <c r="H118" s="177">
        <v>6682314</v>
      </c>
      <c r="I118" s="177">
        <v>6480030</v>
      </c>
      <c r="J118" s="177">
        <v>5306621</v>
      </c>
      <c r="K118" s="177">
        <v>1173409</v>
      </c>
      <c r="L118" s="177">
        <v>0</v>
      </c>
      <c r="M118" s="177">
        <v>202284</v>
      </c>
      <c r="N118" s="177">
        <v>0</v>
      </c>
      <c r="O118" s="177">
        <v>0</v>
      </c>
      <c r="P118" s="177">
        <v>0</v>
      </c>
      <c r="Q118" s="177">
        <v>200600</v>
      </c>
      <c r="R118" s="177">
        <v>200600</v>
      </c>
      <c r="S118" s="206">
        <v>0</v>
      </c>
      <c r="T118" s="206"/>
      <c r="U118" s="177">
        <v>0</v>
      </c>
      <c r="V118" s="206">
        <v>0</v>
      </c>
      <c r="W118" s="206"/>
      <c r="X118" s="206"/>
    </row>
    <row r="119" spans="1:24" ht="12.75">
      <c r="A119" s="210">
        <v>921</v>
      </c>
      <c r="B119" s="210"/>
      <c r="C119" s="213" t="s">
        <v>168</v>
      </c>
      <c r="D119" s="213"/>
      <c r="E119" s="174" t="s">
        <v>112</v>
      </c>
      <c r="F119" s="206">
        <v>8658695</v>
      </c>
      <c r="G119" s="206"/>
      <c r="H119" s="177">
        <v>75000</v>
      </c>
      <c r="I119" s="177">
        <v>70000</v>
      </c>
      <c r="J119" s="177">
        <v>5000</v>
      </c>
      <c r="K119" s="177">
        <v>65000</v>
      </c>
      <c r="L119" s="177">
        <v>5000</v>
      </c>
      <c r="M119" s="177">
        <v>0</v>
      </c>
      <c r="N119" s="177">
        <v>0</v>
      </c>
      <c r="O119" s="177">
        <v>0</v>
      </c>
      <c r="P119" s="177">
        <v>0</v>
      </c>
      <c r="Q119" s="177">
        <v>8583695</v>
      </c>
      <c r="R119" s="177">
        <v>8583695</v>
      </c>
      <c r="S119" s="206">
        <v>8462320</v>
      </c>
      <c r="T119" s="206"/>
      <c r="U119" s="177">
        <v>0</v>
      </c>
      <c r="V119" s="206">
        <v>0</v>
      </c>
      <c r="W119" s="206"/>
      <c r="X119" s="206"/>
    </row>
    <row r="120" spans="1:24" ht="12.75">
      <c r="A120" s="210"/>
      <c r="B120" s="210"/>
      <c r="C120" s="213"/>
      <c r="D120" s="213"/>
      <c r="E120" s="174" t="s">
        <v>113</v>
      </c>
      <c r="F120" s="206">
        <v>0</v>
      </c>
      <c r="G120" s="206"/>
      <c r="H120" s="177">
        <v>0</v>
      </c>
      <c r="I120" s="177">
        <v>0</v>
      </c>
      <c r="J120" s="177">
        <v>0</v>
      </c>
      <c r="K120" s="177">
        <v>0</v>
      </c>
      <c r="L120" s="177">
        <v>0</v>
      </c>
      <c r="M120" s="177">
        <v>0</v>
      </c>
      <c r="N120" s="177">
        <v>0</v>
      </c>
      <c r="O120" s="177">
        <v>0</v>
      </c>
      <c r="P120" s="177">
        <v>0</v>
      </c>
      <c r="Q120" s="177">
        <v>0</v>
      </c>
      <c r="R120" s="177">
        <v>0</v>
      </c>
      <c r="S120" s="206">
        <v>0</v>
      </c>
      <c r="T120" s="206"/>
      <c r="U120" s="177">
        <v>0</v>
      </c>
      <c r="V120" s="206">
        <v>0</v>
      </c>
      <c r="W120" s="206"/>
      <c r="X120" s="206"/>
    </row>
    <row r="121" spans="1:24" ht="12.75">
      <c r="A121" s="210"/>
      <c r="B121" s="210"/>
      <c r="C121" s="213"/>
      <c r="D121" s="213"/>
      <c r="E121" s="174" t="s">
        <v>114</v>
      </c>
      <c r="F121" s="206">
        <v>10000</v>
      </c>
      <c r="G121" s="206"/>
      <c r="H121" s="177">
        <v>0</v>
      </c>
      <c r="I121" s="177">
        <v>0</v>
      </c>
      <c r="J121" s="177">
        <v>0</v>
      </c>
      <c r="K121" s="177">
        <v>0</v>
      </c>
      <c r="L121" s="177">
        <v>0</v>
      </c>
      <c r="M121" s="177">
        <v>0</v>
      </c>
      <c r="N121" s="177">
        <v>0</v>
      </c>
      <c r="O121" s="177">
        <v>0</v>
      </c>
      <c r="P121" s="177">
        <v>0</v>
      </c>
      <c r="Q121" s="177">
        <v>10000</v>
      </c>
      <c r="R121" s="177">
        <v>10000</v>
      </c>
      <c r="S121" s="206">
        <v>0</v>
      </c>
      <c r="T121" s="206"/>
      <c r="U121" s="177">
        <v>0</v>
      </c>
      <c r="V121" s="206">
        <v>0</v>
      </c>
      <c r="W121" s="206"/>
      <c r="X121" s="206"/>
    </row>
    <row r="122" spans="1:24" ht="13.5" thickBot="1">
      <c r="A122" s="210"/>
      <c r="B122" s="210"/>
      <c r="C122" s="213"/>
      <c r="D122" s="213"/>
      <c r="E122" s="174" t="s">
        <v>115</v>
      </c>
      <c r="F122" s="206">
        <v>8668695</v>
      </c>
      <c r="G122" s="206"/>
      <c r="H122" s="177">
        <v>75000</v>
      </c>
      <c r="I122" s="177">
        <v>70000</v>
      </c>
      <c r="J122" s="177">
        <v>5000</v>
      </c>
      <c r="K122" s="177">
        <v>65000</v>
      </c>
      <c r="L122" s="177">
        <v>5000</v>
      </c>
      <c r="M122" s="177">
        <v>0</v>
      </c>
      <c r="N122" s="177">
        <v>0</v>
      </c>
      <c r="O122" s="177">
        <v>0</v>
      </c>
      <c r="P122" s="177">
        <v>0</v>
      </c>
      <c r="Q122" s="177">
        <v>8593695</v>
      </c>
      <c r="R122" s="177">
        <v>8593695</v>
      </c>
      <c r="S122" s="206">
        <v>8462320</v>
      </c>
      <c r="T122" s="206"/>
      <c r="U122" s="177">
        <v>0</v>
      </c>
      <c r="V122" s="206">
        <v>0</v>
      </c>
      <c r="W122" s="206"/>
      <c r="X122" s="206"/>
    </row>
    <row r="123" spans="1:24" ht="13.5" thickBot="1">
      <c r="A123" s="214"/>
      <c r="B123" s="214">
        <v>92195</v>
      </c>
      <c r="C123" s="207" t="s">
        <v>14</v>
      </c>
      <c r="D123" s="207"/>
      <c r="E123" s="175" t="s">
        <v>112</v>
      </c>
      <c r="F123" s="212">
        <v>8653695</v>
      </c>
      <c r="G123" s="212"/>
      <c r="H123" s="178">
        <v>70000</v>
      </c>
      <c r="I123" s="178">
        <v>70000</v>
      </c>
      <c r="J123" s="178">
        <v>5000</v>
      </c>
      <c r="K123" s="178">
        <v>65000</v>
      </c>
      <c r="L123" s="178">
        <v>0</v>
      </c>
      <c r="M123" s="178">
        <v>0</v>
      </c>
      <c r="N123" s="178">
        <v>0</v>
      </c>
      <c r="O123" s="178">
        <v>0</v>
      </c>
      <c r="P123" s="178">
        <v>0</v>
      </c>
      <c r="Q123" s="178">
        <v>8583695</v>
      </c>
      <c r="R123" s="178">
        <v>8583695</v>
      </c>
      <c r="S123" s="212">
        <v>8462320</v>
      </c>
      <c r="T123" s="212"/>
      <c r="U123" s="178">
        <v>0</v>
      </c>
      <c r="V123" s="206">
        <v>0</v>
      </c>
      <c r="W123" s="206"/>
      <c r="X123" s="206"/>
    </row>
    <row r="124" spans="1:24" ht="13.5" thickBot="1">
      <c r="A124" s="214"/>
      <c r="B124" s="214"/>
      <c r="C124" s="207"/>
      <c r="D124" s="207"/>
      <c r="E124" s="174" t="s">
        <v>113</v>
      </c>
      <c r="F124" s="206">
        <v>0</v>
      </c>
      <c r="G124" s="206"/>
      <c r="H124" s="177">
        <v>0</v>
      </c>
      <c r="I124" s="177">
        <v>0</v>
      </c>
      <c r="J124" s="177">
        <v>0</v>
      </c>
      <c r="K124" s="177">
        <v>0</v>
      </c>
      <c r="L124" s="177">
        <v>0</v>
      </c>
      <c r="M124" s="177">
        <v>0</v>
      </c>
      <c r="N124" s="177">
        <v>0</v>
      </c>
      <c r="O124" s="177">
        <v>0</v>
      </c>
      <c r="P124" s="177">
        <v>0</v>
      </c>
      <c r="Q124" s="177">
        <v>0</v>
      </c>
      <c r="R124" s="177">
        <v>0</v>
      </c>
      <c r="S124" s="206">
        <v>0</v>
      </c>
      <c r="T124" s="206"/>
      <c r="U124" s="177">
        <v>0</v>
      </c>
      <c r="V124" s="206">
        <v>0</v>
      </c>
      <c r="W124" s="206"/>
      <c r="X124" s="206"/>
    </row>
    <row r="125" spans="1:24" ht="13.5" thickBot="1">
      <c r="A125" s="214"/>
      <c r="B125" s="214"/>
      <c r="C125" s="207"/>
      <c r="D125" s="207"/>
      <c r="E125" s="174" t="s">
        <v>114</v>
      </c>
      <c r="F125" s="206">
        <v>10000</v>
      </c>
      <c r="G125" s="206"/>
      <c r="H125" s="177">
        <v>0</v>
      </c>
      <c r="I125" s="177">
        <v>0</v>
      </c>
      <c r="J125" s="177">
        <v>0</v>
      </c>
      <c r="K125" s="177">
        <v>0</v>
      </c>
      <c r="L125" s="177">
        <v>0</v>
      </c>
      <c r="M125" s="177">
        <v>0</v>
      </c>
      <c r="N125" s="177">
        <v>0</v>
      </c>
      <c r="O125" s="177">
        <v>0</v>
      </c>
      <c r="P125" s="177">
        <v>0</v>
      </c>
      <c r="Q125" s="177">
        <v>10000</v>
      </c>
      <c r="R125" s="177">
        <v>10000</v>
      </c>
      <c r="S125" s="206">
        <v>0</v>
      </c>
      <c r="T125" s="206"/>
      <c r="U125" s="177">
        <v>0</v>
      </c>
      <c r="V125" s="206">
        <v>0</v>
      </c>
      <c r="W125" s="206"/>
      <c r="X125" s="206"/>
    </row>
    <row r="126" spans="1:24" ht="12.75">
      <c r="A126" s="214"/>
      <c r="B126" s="214"/>
      <c r="C126" s="207"/>
      <c r="D126" s="207"/>
      <c r="E126" s="174" t="s">
        <v>115</v>
      </c>
      <c r="F126" s="206">
        <v>8663695</v>
      </c>
      <c r="G126" s="206"/>
      <c r="H126" s="177">
        <v>70000</v>
      </c>
      <c r="I126" s="177">
        <v>70000</v>
      </c>
      <c r="J126" s="177">
        <v>5000</v>
      </c>
      <c r="K126" s="177">
        <v>65000</v>
      </c>
      <c r="L126" s="177">
        <v>0</v>
      </c>
      <c r="M126" s="177">
        <v>0</v>
      </c>
      <c r="N126" s="177">
        <v>0</v>
      </c>
      <c r="O126" s="177">
        <v>0</v>
      </c>
      <c r="P126" s="177">
        <v>0</v>
      </c>
      <c r="Q126" s="177">
        <v>8593695</v>
      </c>
      <c r="R126" s="177">
        <v>8593695</v>
      </c>
      <c r="S126" s="206">
        <v>8462320</v>
      </c>
      <c r="T126" s="206"/>
      <c r="U126" s="177">
        <v>0</v>
      </c>
      <c r="V126" s="206">
        <v>0</v>
      </c>
      <c r="W126" s="206"/>
      <c r="X126" s="206"/>
    </row>
    <row r="127" spans="1:24" ht="12.75">
      <c r="A127" s="218" t="s">
        <v>20</v>
      </c>
      <c r="B127" s="218"/>
      <c r="C127" s="218"/>
      <c r="D127" s="218"/>
      <c r="E127" s="174" t="s">
        <v>112</v>
      </c>
      <c r="F127" s="219">
        <v>121787624</v>
      </c>
      <c r="G127" s="219"/>
      <c r="H127" s="179">
        <v>80482751</v>
      </c>
      <c r="I127" s="179">
        <v>74937740.12</v>
      </c>
      <c r="J127" s="179">
        <v>47932471</v>
      </c>
      <c r="K127" s="179">
        <v>27005269.12</v>
      </c>
      <c r="L127" s="179">
        <v>1647718.88</v>
      </c>
      <c r="M127" s="179">
        <v>2826774</v>
      </c>
      <c r="N127" s="179">
        <v>786167</v>
      </c>
      <c r="O127" s="179">
        <v>219000</v>
      </c>
      <c r="P127" s="179">
        <v>65351</v>
      </c>
      <c r="Q127" s="179">
        <v>41304873</v>
      </c>
      <c r="R127" s="179">
        <v>41304873</v>
      </c>
      <c r="S127" s="219">
        <v>30871246</v>
      </c>
      <c r="T127" s="219"/>
      <c r="U127" s="179">
        <v>0</v>
      </c>
      <c r="V127" s="206">
        <v>0</v>
      </c>
      <c r="W127" s="206"/>
      <c r="X127" s="206"/>
    </row>
    <row r="128" spans="1:24" ht="12.75">
      <c r="A128" s="218"/>
      <c r="B128" s="218"/>
      <c r="C128" s="218"/>
      <c r="D128" s="218"/>
      <c r="E128" s="174" t="s">
        <v>113</v>
      </c>
      <c r="F128" s="219">
        <v>-190242</v>
      </c>
      <c r="G128" s="219"/>
      <c r="H128" s="179">
        <v>-180242</v>
      </c>
      <c r="I128" s="179">
        <v>-164042</v>
      </c>
      <c r="J128" s="179">
        <v>-7713</v>
      </c>
      <c r="K128" s="179">
        <v>-156329</v>
      </c>
      <c r="L128" s="179">
        <v>0</v>
      </c>
      <c r="M128" s="179">
        <v>-16200</v>
      </c>
      <c r="N128" s="179">
        <v>0</v>
      </c>
      <c r="O128" s="179">
        <v>0</v>
      </c>
      <c r="P128" s="179">
        <v>0</v>
      </c>
      <c r="Q128" s="179">
        <v>-10000</v>
      </c>
      <c r="R128" s="179">
        <v>-10000</v>
      </c>
      <c r="S128" s="219">
        <v>0</v>
      </c>
      <c r="T128" s="219"/>
      <c r="U128" s="179">
        <v>0</v>
      </c>
      <c r="V128" s="206">
        <v>0</v>
      </c>
      <c r="W128" s="206"/>
      <c r="X128" s="206"/>
    </row>
    <row r="129" spans="1:24" ht="12.75">
      <c r="A129" s="218"/>
      <c r="B129" s="218"/>
      <c r="C129" s="218"/>
      <c r="D129" s="218"/>
      <c r="E129" s="174" t="s">
        <v>114</v>
      </c>
      <c r="F129" s="219">
        <v>1850980</v>
      </c>
      <c r="G129" s="219"/>
      <c r="H129" s="179">
        <v>992975</v>
      </c>
      <c r="I129" s="179">
        <v>761393</v>
      </c>
      <c r="J129" s="179">
        <v>576244</v>
      </c>
      <c r="K129" s="179">
        <v>185149</v>
      </c>
      <c r="L129" s="179">
        <v>0</v>
      </c>
      <c r="M129" s="179">
        <v>0</v>
      </c>
      <c r="N129" s="179">
        <v>231582</v>
      </c>
      <c r="O129" s="179">
        <v>0</v>
      </c>
      <c r="P129" s="179">
        <v>0</v>
      </c>
      <c r="Q129" s="179">
        <v>858005</v>
      </c>
      <c r="R129" s="179">
        <v>858005</v>
      </c>
      <c r="S129" s="219">
        <v>0</v>
      </c>
      <c r="T129" s="219"/>
      <c r="U129" s="179">
        <v>0</v>
      </c>
      <c r="V129" s="206">
        <v>0</v>
      </c>
      <c r="W129" s="206"/>
      <c r="X129" s="206"/>
    </row>
    <row r="130" spans="1:24" ht="12.75">
      <c r="A130" s="218"/>
      <c r="B130" s="218"/>
      <c r="C130" s="218"/>
      <c r="D130" s="218"/>
      <c r="E130" s="174" t="s">
        <v>115</v>
      </c>
      <c r="F130" s="219">
        <v>123448362</v>
      </c>
      <c r="G130" s="219"/>
      <c r="H130" s="179">
        <v>81295484</v>
      </c>
      <c r="I130" s="179">
        <v>75535091.12</v>
      </c>
      <c r="J130" s="179">
        <v>48501002</v>
      </c>
      <c r="K130" s="179">
        <v>27034089.12</v>
      </c>
      <c r="L130" s="179">
        <v>1647718.88</v>
      </c>
      <c r="M130" s="179">
        <v>2810574</v>
      </c>
      <c r="N130" s="179">
        <v>1017749</v>
      </c>
      <c r="O130" s="179">
        <v>219000</v>
      </c>
      <c r="P130" s="179">
        <v>65351</v>
      </c>
      <c r="Q130" s="179">
        <v>42152878</v>
      </c>
      <c r="R130" s="179">
        <v>42152878</v>
      </c>
      <c r="S130" s="219">
        <v>30871246</v>
      </c>
      <c r="T130" s="219"/>
      <c r="U130" s="179">
        <v>0</v>
      </c>
      <c r="V130" s="206">
        <v>0</v>
      </c>
      <c r="W130" s="206"/>
      <c r="X130" s="206"/>
    </row>
  </sheetData>
  <sheetProtection/>
  <mergeCells count="475">
    <mergeCell ref="F129:G129"/>
    <mergeCell ref="S129:T129"/>
    <mergeCell ref="V129:X129"/>
    <mergeCell ref="F130:G130"/>
    <mergeCell ref="S130:T130"/>
    <mergeCell ref="V130:X130"/>
    <mergeCell ref="F126:G126"/>
    <mergeCell ref="S126:T126"/>
    <mergeCell ref="V126:X126"/>
    <mergeCell ref="A127:D130"/>
    <mergeCell ref="F127:G127"/>
    <mergeCell ref="S127:T127"/>
    <mergeCell ref="V127:X127"/>
    <mergeCell ref="F128:G128"/>
    <mergeCell ref="S128:T128"/>
    <mergeCell ref="V128:X128"/>
    <mergeCell ref="S122:T122"/>
    <mergeCell ref="V122:X122"/>
    <mergeCell ref="C123:D126"/>
    <mergeCell ref="F123:G123"/>
    <mergeCell ref="S123:T123"/>
    <mergeCell ref="V123:X123"/>
    <mergeCell ref="F124:G124"/>
    <mergeCell ref="S124:T124"/>
    <mergeCell ref="V124:X124"/>
    <mergeCell ref="V125:X125"/>
    <mergeCell ref="V119:X119"/>
    <mergeCell ref="F120:G120"/>
    <mergeCell ref="S120:T120"/>
    <mergeCell ref="V120:X120"/>
    <mergeCell ref="F121:G121"/>
    <mergeCell ref="S121:T121"/>
    <mergeCell ref="V121:X121"/>
    <mergeCell ref="V116:X116"/>
    <mergeCell ref="F117:G117"/>
    <mergeCell ref="S117:T117"/>
    <mergeCell ref="V117:X117"/>
    <mergeCell ref="F118:G118"/>
    <mergeCell ref="S118:T118"/>
    <mergeCell ref="V118:X118"/>
    <mergeCell ref="V113:X113"/>
    <mergeCell ref="F114:G114"/>
    <mergeCell ref="S114:T114"/>
    <mergeCell ref="V114:X114"/>
    <mergeCell ref="C115:D118"/>
    <mergeCell ref="F115:G115"/>
    <mergeCell ref="S115:T115"/>
    <mergeCell ref="V115:X115"/>
    <mergeCell ref="F116:G116"/>
    <mergeCell ref="S116:T116"/>
    <mergeCell ref="F110:G110"/>
    <mergeCell ref="S110:T110"/>
    <mergeCell ref="V110:X110"/>
    <mergeCell ref="C111:D114"/>
    <mergeCell ref="F111:G111"/>
    <mergeCell ref="S111:T111"/>
    <mergeCell ref="V111:X111"/>
    <mergeCell ref="F112:G112"/>
    <mergeCell ref="S112:T112"/>
    <mergeCell ref="V112:X112"/>
    <mergeCell ref="S107:T107"/>
    <mergeCell ref="V107:X107"/>
    <mergeCell ref="F108:G108"/>
    <mergeCell ref="S108:T108"/>
    <mergeCell ref="V108:X108"/>
    <mergeCell ref="F109:G109"/>
    <mergeCell ref="S109:T109"/>
    <mergeCell ref="V109:X109"/>
    <mergeCell ref="V104:X104"/>
    <mergeCell ref="F105:G105"/>
    <mergeCell ref="S105:T105"/>
    <mergeCell ref="V105:X105"/>
    <mergeCell ref="F106:G106"/>
    <mergeCell ref="S106:T106"/>
    <mergeCell ref="V106:X106"/>
    <mergeCell ref="V101:X101"/>
    <mergeCell ref="F102:G102"/>
    <mergeCell ref="S102:T102"/>
    <mergeCell ref="V102:X102"/>
    <mergeCell ref="C103:D106"/>
    <mergeCell ref="F103:G103"/>
    <mergeCell ref="S103:T103"/>
    <mergeCell ref="V103:X103"/>
    <mergeCell ref="F104:G104"/>
    <mergeCell ref="S104:T104"/>
    <mergeCell ref="F98:G98"/>
    <mergeCell ref="S98:T98"/>
    <mergeCell ref="V98:X98"/>
    <mergeCell ref="C99:D102"/>
    <mergeCell ref="F99:G99"/>
    <mergeCell ref="S99:T99"/>
    <mergeCell ref="V99:X99"/>
    <mergeCell ref="F100:G100"/>
    <mergeCell ref="S100:T100"/>
    <mergeCell ref="V100:X100"/>
    <mergeCell ref="S95:T95"/>
    <mergeCell ref="V95:X95"/>
    <mergeCell ref="F96:G96"/>
    <mergeCell ref="S96:T96"/>
    <mergeCell ref="V96:X96"/>
    <mergeCell ref="F97:G97"/>
    <mergeCell ref="S97:T97"/>
    <mergeCell ref="V97:X97"/>
    <mergeCell ref="V92:X92"/>
    <mergeCell ref="F93:G93"/>
    <mergeCell ref="S93:T93"/>
    <mergeCell ref="V93:X93"/>
    <mergeCell ref="F94:G94"/>
    <mergeCell ref="S94:T94"/>
    <mergeCell ref="V94:X94"/>
    <mergeCell ref="V89:X89"/>
    <mergeCell ref="F90:G90"/>
    <mergeCell ref="S90:T90"/>
    <mergeCell ref="V90:X90"/>
    <mergeCell ref="C91:D94"/>
    <mergeCell ref="F91:G91"/>
    <mergeCell ref="S91:T91"/>
    <mergeCell ref="V91:X91"/>
    <mergeCell ref="F92:G92"/>
    <mergeCell ref="S92:T92"/>
    <mergeCell ref="F86:G86"/>
    <mergeCell ref="S86:T86"/>
    <mergeCell ref="V86:X86"/>
    <mergeCell ref="C87:D90"/>
    <mergeCell ref="F87:G87"/>
    <mergeCell ref="S87:T87"/>
    <mergeCell ref="V87:X87"/>
    <mergeCell ref="F88:G88"/>
    <mergeCell ref="S88:T88"/>
    <mergeCell ref="V88:X88"/>
    <mergeCell ref="F82:G82"/>
    <mergeCell ref="S82:T82"/>
    <mergeCell ref="V82:X82"/>
    <mergeCell ref="C83:D86"/>
    <mergeCell ref="F83:G83"/>
    <mergeCell ref="S83:T83"/>
    <mergeCell ref="V83:X83"/>
    <mergeCell ref="F84:G84"/>
    <mergeCell ref="S84:T84"/>
    <mergeCell ref="V84:X84"/>
    <mergeCell ref="V79:X79"/>
    <mergeCell ref="F80:G80"/>
    <mergeCell ref="S80:T80"/>
    <mergeCell ref="V80:X80"/>
    <mergeCell ref="F81:G81"/>
    <mergeCell ref="S81:T81"/>
    <mergeCell ref="V81:X81"/>
    <mergeCell ref="C4:E9"/>
    <mergeCell ref="S70:T70"/>
    <mergeCell ref="F70:G70"/>
    <mergeCell ref="S67:T67"/>
    <mergeCell ref="F67:G67"/>
    <mergeCell ref="F65:G65"/>
    <mergeCell ref="S64:T64"/>
    <mergeCell ref="S58:T58"/>
    <mergeCell ref="F44:G44"/>
    <mergeCell ref="S43:T43"/>
    <mergeCell ref="F58:G58"/>
    <mergeCell ref="S56:T56"/>
    <mergeCell ref="F56:G56"/>
    <mergeCell ref="F52:G52"/>
    <mergeCell ref="S51:T51"/>
    <mergeCell ref="F51:G51"/>
    <mergeCell ref="S55:T55"/>
    <mergeCell ref="F55:G55"/>
    <mergeCell ref="S19:T19"/>
    <mergeCell ref="F19:G19"/>
    <mergeCell ref="S27:T27"/>
    <mergeCell ref="F27:G27"/>
    <mergeCell ref="F45:G45"/>
    <mergeCell ref="S44:T44"/>
    <mergeCell ref="S37:T37"/>
    <mergeCell ref="F37:G37"/>
    <mergeCell ref="S34:T34"/>
    <mergeCell ref="F34:G34"/>
    <mergeCell ref="F125:G125"/>
    <mergeCell ref="S125:T125"/>
    <mergeCell ref="A123:A126"/>
    <mergeCell ref="B123:B126"/>
    <mergeCell ref="A119:A122"/>
    <mergeCell ref="B119:B122"/>
    <mergeCell ref="C119:D122"/>
    <mergeCell ref="F119:G119"/>
    <mergeCell ref="S119:T119"/>
    <mergeCell ref="F122:G122"/>
    <mergeCell ref="B115:B118"/>
    <mergeCell ref="F113:G113"/>
    <mergeCell ref="S113:T113"/>
    <mergeCell ref="A111:A114"/>
    <mergeCell ref="B111:B114"/>
    <mergeCell ref="A107:A110"/>
    <mergeCell ref="B107:B110"/>
    <mergeCell ref="A115:A118"/>
    <mergeCell ref="C107:D110"/>
    <mergeCell ref="F107:G107"/>
    <mergeCell ref="A103:A106"/>
    <mergeCell ref="B103:B106"/>
    <mergeCell ref="F101:G101"/>
    <mergeCell ref="S101:T101"/>
    <mergeCell ref="A99:A102"/>
    <mergeCell ref="B99:B102"/>
    <mergeCell ref="A95:A98"/>
    <mergeCell ref="B95:B98"/>
    <mergeCell ref="A91:A94"/>
    <mergeCell ref="B91:B94"/>
    <mergeCell ref="F89:G89"/>
    <mergeCell ref="S89:T89"/>
    <mergeCell ref="A87:A90"/>
    <mergeCell ref="B87:B90"/>
    <mergeCell ref="C95:D98"/>
    <mergeCell ref="F95:G95"/>
    <mergeCell ref="F85:G85"/>
    <mergeCell ref="S85:T85"/>
    <mergeCell ref="V85:X85"/>
    <mergeCell ref="A83:A86"/>
    <mergeCell ref="B83:B86"/>
    <mergeCell ref="A79:A82"/>
    <mergeCell ref="B79:B82"/>
    <mergeCell ref="C79:D82"/>
    <mergeCell ref="F79:G79"/>
    <mergeCell ref="S79:T79"/>
    <mergeCell ref="A59:A62"/>
    <mergeCell ref="C55:D58"/>
    <mergeCell ref="A75:A78"/>
    <mergeCell ref="B75:B78"/>
    <mergeCell ref="A71:A74"/>
    <mergeCell ref="B71:B74"/>
    <mergeCell ref="A63:A66"/>
    <mergeCell ref="B63:B66"/>
    <mergeCell ref="A67:A70"/>
    <mergeCell ref="B67:B70"/>
    <mergeCell ref="A31:A34"/>
    <mergeCell ref="B31:B34"/>
    <mergeCell ref="A35:A38"/>
    <mergeCell ref="B35:B38"/>
    <mergeCell ref="B59:B62"/>
    <mergeCell ref="C59:D62"/>
    <mergeCell ref="A51:A54"/>
    <mergeCell ref="B51:B54"/>
    <mergeCell ref="A47:A50"/>
    <mergeCell ref="B47:B50"/>
    <mergeCell ref="A27:A30"/>
    <mergeCell ref="B27:B30"/>
    <mergeCell ref="A23:A26"/>
    <mergeCell ref="B23:B26"/>
    <mergeCell ref="A19:A22"/>
    <mergeCell ref="B19:B22"/>
    <mergeCell ref="A15:A18"/>
    <mergeCell ref="B15:B18"/>
    <mergeCell ref="A11:A14"/>
    <mergeCell ref="B11:B14"/>
    <mergeCell ref="B4:B9"/>
    <mergeCell ref="S28:T28"/>
    <mergeCell ref="F28:G28"/>
    <mergeCell ref="F25:G25"/>
    <mergeCell ref="F22:G22"/>
    <mergeCell ref="S25:T25"/>
    <mergeCell ref="C27:D30"/>
    <mergeCell ref="S23:T23"/>
    <mergeCell ref="F23:G23"/>
    <mergeCell ref="C23:D26"/>
    <mergeCell ref="S29:T29"/>
    <mergeCell ref="F29:G29"/>
    <mergeCell ref="S30:T30"/>
    <mergeCell ref="F30:G30"/>
    <mergeCell ref="S26:T26"/>
    <mergeCell ref="F26:G26"/>
    <mergeCell ref="C15:D18"/>
    <mergeCell ref="S24:T24"/>
    <mergeCell ref="F24:G24"/>
    <mergeCell ref="F21:G21"/>
    <mergeCell ref="S21:T21"/>
    <mergeCell ref="S20:T20"/>
    <mergeCell ref="F20:G20"/>
    <mergeCell ref="S18:T18"/>
    <mergeCell ref="C19:D22"/>
    <mergeCell ref="S22:T22"/>
    <mergeCell ref="F18:G18"/>
    <mergeCell ref="F32:G32"/>
    <mergeCell ref="S31:T31"/>
    <mergeCell ref="F31:G31"/>
    <mergeCell ref="S14:T14"/>
    <mergeCell ref="S17:T17"/>
    <mergeCell ref="S15:T15"/>
    <mergeCell ref="F15:G15"/>
    <mergeCell ref="S16:T16"/>
    <mergeCell ref="S32:T32"/>
    <mergeCell ref="V14:X14"/>
    <mergeCell ref="F16:G16"/>
    <mergeCell ref="F17:G17"/>
    <mergeCell ref="F14:G14"/>
    <mergeCell ref="S13:T13"/>
    <mergeCell ref="F11:G11"/>
    <mergeCell ref="V13:X13"/>
    <mergeCell ref="V15:X15"/>
    <mergeCell ref="V16:X16"/>
    <mergeCell ref="V17:X17"/>
    <mergeCell ref="S12:T12"/>
    <mergeCell ref="F4:G9"/>
    <mergeCell ref="R6:R9"/>
    <mergeCell ref="L7:L9"/>
    <mergeCell ref="J7:K8"/>
    <mergeCell ref="I7:I9"/>
    <mergeCell ref="S10:T10"/>
    <mergeCell ref="F10:G10"/>
    <mergeCell ref="F12:G12"/>
    <mergeCell ref="S11:T11"/>
    <mergeCell ref="Q5:Q9"/>
    <mergeCell ref="I5:P6"/>
    <mergeCell ref="H5:H9"/>
    <mergeCell ref="S6:T7"/>
    <mergeCell ref="S8:T9"/>
    <mergeCell ref="C31:D34"/>
    <mergeCell ref="S33:T33"/>
    <mergeCell ref="F33:G33"/>
    <mergeCell ref="C11:D14"/>
    <mergeCell ref="F13:G13"/>
    <mergeCell ref="A55:A58"/>
    <mergeCell ref="B55:B58"/>
    <mergeCell ref="S36:T36"/>
    <mergeCell ref="F36:G36"/>
    <mergeCell ref="S38:T38"/>
    <mergeCell ref="F38:G38"/>
    <mergeCell ref="A43:A46"/>
    <mergeCell ref="B43:B46"/>
    <mergeCell ref="A39:A42"/>
    <mergeCell ref="B39:B42"/>
    <mergeCell ref="S42:T42"/>
    <mergeCell ref="F42:G42"/>
    <mergeCell ref="V31:X31"/>
    <mergeCell ref="V32:X32"/>
    <mergeCell ref="V33:X33"/>
    <mergeCell ref="V34:X34"/>
    <mergeCell ref="S41:T41"/>
    <mergeCell ref="F41:G41"/>
    <mergeCell ref="S49:T49"/>
    <mergeCell ref="F49:G49"/>
    <mergeCell ref="C39:D42"/>
    <mergeCell ref="C35:D38"/>
    <mergeCell ref="S35:T35"/>
    <mergeCell ref="F35:G35"/>
    <mergeCell ref="S40:T40"/>
    <mergeCell ref="F40:G40"/>
    <mergeCell ref="S39:T39"/>
    <mergeCell ref="F39:G39"/>
    <mergeCell ref="F53:G53"/>
    <mergeCell ref="S52:T52"/>
    <mergeCell ref="F43:G43"/>
    <mergeCell ref="C43:D46"/>
    <mergeCell ref="S47:T47"/>
    <mergeCell ref="F47:G47"/>
    <mergeCell ref="C47:D50"/>
    <mergeCell ref="S46:T46"/>
    <mergeCell ref="F46:G46"/>
    <mergeCell ref="S45:T45"/>
    <mergeCell ref="S57:T57"/>
    <mergeCell ref="F57:G57"/>
    <mergeCell ref="S48:T48"/>
    <mergeCell ref="F48:G48"/>
    <mergeCell ref="C51:D54"/>
    <mergeCell ref="S50:T50"/>
    <mergeCell ref="F50:G50"/>
    <mergeCell ref="S54:T54"/>
    <mergeCell ref="F54:G54"/>
    <mergeCell ref="S53:T53"/>
    <mergeCell ref="S60:T60"/>
    <mergeCell ref="F60:G60"/>
    <mergeCell ref="S59:T59"/>
    <mergeCell ref="F59:G59"/>
    <mergeCell ref="V56:X56"/>
    <mergeCell ref="S62:T62"/>
    <mergeCell ref="F62:G62"/>
    <mergeCell ref="S61:T61"/>
    <mergeCell ref="F61:G61"/>
    <mergeCell ref="V60:X60"/>
    <mergeCell ref="F64:G64"/>
    <mergeCell ref="S63:T63"/>
    <mergeCell ref="F63:G63"/>
    <mergeCell ref="V39:X39"/>
    <mergeCell ref="V40:X40"/>
    <mergeCell ref="V41:X41"/>
    <mergeCell ref="V42:X42"/>
    <mergeCell ref="V46:X46"/>
    <mergeCell ref="V47:X47"/>
    <mergeCell ref="V48:X48"/>
    <mergeCell ref="C63:D66"/>
    <mergeCell ref="S66:T66"/>
    <mergeCell ref="F66:G66"/>
    <mergeCell ref="S65:T65"/>
    <mergeCell ref="V35:X35"/>
    <mergeCell ref="S69:T69"/>
    <mergeCell ref="F69:G69"/>
    <mergeCell ref="S68:T68"/>
    <mergeCell ref="F68:G68"/>
    <mergeCell ref="V45:X45"/>
    <mergeCell ref="C71:D74"/>
    <mergeCell ref="C67:D70"/>
    <mergeCell ref="S72:T72"/>
    <mergeCell ref="F72:G72"/>
    <mergeCell ref="S71:T71"/>
    <mergeCell ref="F71:G71"/>
    <mergeCell ref="S73:T73"/>
    <mergeCell ref="F73:G73"/>
    <mergeCell ref="S74:T74"/>
    <mergeCell ref="F74:G74"/>
    <mergeCell ref="F77:G77"/>
    <mergeCell ref="S76:T76"/>
    <mergeCell ref="F76:G76"/>
    <mergeCell ref="S75:T75"/>
    <mergeCell ref="F75:G75"/>
    <mergeCell ref="V75:X75"/>
    <mergeCell ref="A4:A9"/>
    <mergeCell ref="O7:O9"/>
    <mergeCell ref="S78:T78"/>
    <mergeCell ref="F78:G78"/>
    <mergeCell ref="H4:X4"/>
    <mergeCell ref="V11:X11"/>
    <mergeCell ref="V12:X12"/>
    <mergeCell ref="V71:X71"/>
    <mergeCell ref="V72:X72"/>
    <mergeCell ref="V73:X73"/>
    <mergeCell ref="N1:T1"/>
    <mergeCell ref="R5:X5"/>
    <mergeCell ref="U6:U9"/>
    <mergeCell ref="V6:X9"/>
    <mergeCell ref="D10:E10"/>
    <mergeCell ref="V10:X10"/>
    <mergeCell ref="M7:M9"/>
    <mergeCell ref="N7:N9"/>
    <mergeCell ref="P7:P9"/>
    <mergeCell ref="A2:V2"/>
    <mergeCell ref="V18:X18"/>
    <mergeCell ref="V19:X19"/>
    <mergeCell ref="V20:X20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6:X36"/>
    <mergeCell ref="V37:X37"/>
    <mergeCell ref="V38:X38"/>
    <mergeCell ref="V43:X43"/>
    <mergeCell ref="V44:X44"/>
    <mergeCell ref="V49:X49"/>
    <mergeCell ref="V50:X50"/>
    <mergeCell ref="V51:X51"/>
    <mergeCell ref="V57:X57"/>
    <mergeCell ref="V58:X58"/>
    <mergeCell ref="V59:X59"/>
    <mergeCell ref="V52:X52"/>
    <mergeCell ref="V53:X53"/>
    <mergeCell ref="V54:X54"/>
    <mergeCell ref="V55:X55"/>
    <mergeCell ref="V61:X61"/>
    <mergeCell ref="V62:X62"/>
    <mergeCell ref="V63:X63"/>
    <mergeCell ref="V64:X64"/>
    <mergeCell ref="V65:X65"/>
    <mergeCell ref="V66:X66"/>
    <mergeCell ref="V67:X67"/>
    <mergeCell ref="V68:X68"/>
    <mergeCell ref="V69:X69"/>
    <mergeCell ref="V70:X70"/>
    <mergeCell ref="V74:X74"/>
    <mergeCell ref="C75:D78"/>
    <mergeCell ref="V77:X77"/>
    <mergeCell ref="V78:X78"/>
    <mergeCell ref="V76:X76"/>
    <mergeCell ref="S77:T7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86"/>
  <sheetViews>
    <sheetView zoomScalePageLayoutView="0" workbookViewId="0" topLeftCell="A1">
      <pane ySplit="2025" topLeftCell="A1" activePane="bottomLeft" state="split"/>
      <selection pane="topLeft" activeCell="J1" sqref="J1:M1"/>
      <selection pane="bottomLeft" activeCell="R1" sqref="R1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16" style="1" customWidth="1"/>
    <col min="13" max="13" width="14.83203125" style="1" customWidth="1"/>
    <col min="14" max="16384" width="9.33203125" style="1" customWidth="1"/>
  </cols>
  <sheetData>
    <row r="1" spans="1:13" ht="42" customHeight="1">
      <c r="A1" s="5"/>
      <c r="B1" s="5"/>
      <c r="C1" s="5"/>
      <c r="D1" s="5"/>
      <c r="E1" s="5"/>
      <c r="F1" s="5"/>
      <c r="G1" s="5"/>
      <c r="H1" s="5"/>
      <c r="I1" s="5"/>
      <c r="J1" s="224" t="s">
        <v>456</v>
      </c>
      <c r="K1" s="224"/>
      <c r="L1" s="224"/>
      <c r="M1" s="224"/>
    </row>
    <row r="2" spans="1:13" ht="15.75">
      <c r="A2" s="226" t="s">
        <v>80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0</v>
      </c>
    </row>
    <row r="4" spans="1:13" ht="12.75">
      <c r="A4" s="225" t="s">
        <v>47</v>
      </c>
      <c r="B4" s="225" t="s">
        <v>1</v>
      </c>
      <c r="C4" s="225" t="s">
        <v>64</v>
      </c>
      <c r="D4" s="225" t="s">
        <v>70</v>
      </c>
      <c r="E4" s="225" t="s">
        <v>69</v>
      </c>
      <c r="F4" s="232" t="s">
        <v>63</v>
      </c>
      <c r="G4" s="233"/>
      <c r="H4" s="233"/>
      <c r="I4" s="233"/>
      <c r="J4" s="233"/>
      <c r="K4" s="233"/>
      <c r="L4" s="234"/>
      <c r="M4" s="225" t="s">
        <v>50</v>
      </c>
    </row>
    <row r="5" spans="1:13" ht="12.75">
      <c r="A5" s="225"/>
      <c r="B5" s="225"/>
      <c r="C5" s="225"/>
      <c r="D5" s="225"/>
      <c r="E5" s="225"/>
      <c r="F5" s="225" t="s">
        <v>81</v>
      </c>
      <c r="G5" s="225" t="s">
        <v>62</v>
      </c>
      <c r="H5" s="225"/>
      <c r="I5" s="225"/>
      <c r="J5" s="225"/>
      <c r="K5" s="225"/>
      <c r="L5" s="225"/>
      <c r="M5" s="225"/>
    </row>
    <row r="6" spans="1:13" ht="12.75">
      <c r="A6" s="225"/>
      <c r="B6" s="225"/>
      <c r="C6" s="225"/>
      <c r="D6" s="225"/>
      <c r="E6" s="225"/>
      <c r="F6" s="225"/>
      <c r="G6" s="225" t="s">
        <v>61</v>
      </c>
      <c r="H6" s="225" t="s">
        <v>60</v>
      </c>
      <c r="I6" s="20" t="s">
        <v>31</v>
      </c>
      <c r="J6" s="225" t="s">
        <v>68</v>
      </c>
      <c r="K6" s="225"/>
      <c r="L6" s="225" t="s">
        <v>59</v>
      </c>
      <c r="M6" s="225"/>
    </row>
    <row r="7" spans="1:13" ht="12.75">
      <c r="A7" s="225"/>
      <c r="B7" s="225"/>
      <c r="C7" s="225"/>
      <c r="D7" s="225"/>
      <c r="E7" s="225"/>
      <c r="F7" s="225"/>
      <c r="G7" s="225"/>
      <c r="H7" s="225"/>
      <c r="I7" s="229" t="s">
        <v>58</v>
      </c>
      <c r="J7" s="225"/>
      <c r="K7" s="225"/>
      <c r="L7" s="225"/>
      <c r="M7" s="225"/>
    </row>
    <row r="8" spans="1:13" ht="12.75">
      <c r="A8" s="225"/>
      <c r="B8" s="225"/>
      <c r="C8" s="225"/>
      <c r="D8" s="225"/>
      <c r="E8" s="225"/>
      <c r="F8" s="225"/>
      <c r="G8" s="225"/>
      <c r="H8" s="225"/>
      <c r="I8" s="229"/>
      <c r="J8" s="225"/>
      <c r="K8" s="225"/>
      <c r="L8" s="225"/>
      <c r="M8" s="225"/>
    </row>
    <row r="9" spans="1:13" ht="48.75" customHeight="1">
      <c r="A9" s="225"/>
      <c r="B9" s="225"/>
      <c r="C9" s="225"/>
      <c r="D9" s="225"/>
      <c r="E9" s="225"/>
      <c r="F9" s="225"/>
      <c r="G9" s="225"/>
      <c r="H9" s="225"/>
      <c r="I9" s="229"/>
      <c r="J9" s="225"/>
      <c r="K9" s="225"/>
      <c r="L9" s="225"/>
      <c r="M9" s="225"/>
    </row>
    <row r="10" spans="1:13" ht="10.5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30">
        <v>10</v>
      </c>
      <c r="K10" s="231"/>
      <c r="L10" s="24">
        <v>11</v>
      </c>
      <c r="M10" s="24">
        <v>12</v>
      </c>
    </row>
    <row r="11" spans="1:13" ht="80.25" customHeight="1">
      <c r="A11" s="10" t="s">
        <v>44</v>
      </c>
      <c r="B11" s="10">
        <v>600</v>
      </c>
      <c r="C11" s="10">
        <v>60013</v>
      </c>
      <c r="D11" s="11" t="s">
        <v>82</v>
      </c>
      <c r="E11" s="12">
        <v>30000</v>
      </c>
      <c r="F11" s="12">
        <v>30000</v>
      </c>
      <c r="G11" s="12">
        <v>30000</v>
      </c>
      <c r="H11" s="12">
        <v>0</v>
      </c>
      <c r="I11" s="12">
        <v>0</v>
      </c>
      <c r="J11" s="222" t="s">
        <v>57</v>
      </c>
      <c r="K11" s="223"/>
      <c r="L11" s="12">
        <v>0</v>
      </c>
      <c r="M11" s="13" t="s">
        <v>71</v>
      </c>
    </row>
    <row r="12" spans="1:13" ht="12.75">
      <c r="A12" s="10"/>
      <c r="B12" s="10"/>
      <c r="C12" s="10"/>
      <c r="D12" s="14" t="s">
        <v>67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220">
        <v>0</v>
      </c>
      <c r="K12" s="221"/>
      <c r="L12" s="12">
        <v>0</v>
      </c>
      <c r="M12" s="13"/>
    </row>
    <row r="13" spans="1:13" ht="12.75">
      <c r="A13" s="10"/>
      <c r="B13" s="10"/>
      <c r="C13" s="10"/>
      <c r="D13" s="14" t="s">
        <v>66</v>
      </c>
      <c r="E13" s="12">
        <f>E11</f>
        <v>30000</v>
      </c>
      <c r="F13" s="12">
        <f>F11</f>
        <v>30000</v>
      </c>
      <c r="G13" s="12">
        <f>G11</f>
        <v>30000</v>
      </c>
      <c r="H13" s="12">
        <v>0</v>
      </c>
      <c r="I13" s="12">
        <v>0</v>
      </c>
      <c r="J13" s="220">
        <v>0</v>
      </c>
      <c r="K13" s="221"/>
      <c r="L13" s="12">
        <f>L11</f>
        <v>0</v>
      </c>
      <c r="M13" s="13"/>
    </row>
    <row r="14" spans="1:13" ht="78.75">
      <c r="A14" s="10" t="s">
        <v>43</v>
      </c>
      <c r="B14" s="10">
        <v>600</v>
      </c>
      <c r="C14" s="10">
        <v>60014</v>
      </c>
      <c r="D14" s="14" t="s">
        <v>83</v>
      </c>
      <c r="E14" s="12">
        <v>955475</v>
      </c>
      <c r="F14" s="12">
        <f>F15</f>
        <v>955475</v>
      </c>
      <c r="G14" s="12">
        <v>238828</v>
      </c>
      <c r="H14" s="12">
        <v>0</v>
      </c>
      <c r="I14" s="12">
        <v>0</v>
      </c>
      <c r="J14" s="222" t="s">
        <v>238</v>
      </c>
      <c r="K14" s="223"/>
      <c r="L14" s="12">
        <v>0</v>
      </c>
      <c r="M14" s="13" t="s">
        <v>71</v>
      </c>
    </row>
    <row r="15" spans="1:13" ht="12.75">
      <c r="A15" s="10"/>
      <c r="B15" s="10"/>
      <c r="C15" s="10"/>
      <c r="D15" s="14" t="s">
        <v>67</v>
      </c>
      <c r="E15" s="12">
        <f>E14</f>
        <v>955475</v>
      </c>
      <c r="F15" s="12">
        <f>G15+H15++J15+L15</f>
        <v>955475</v>
      </c>
      <c r="G15" s="12">
        <v>238828</v>
      </c>
      <c r="H15" s="12">
        <v>0</v>
      </c>
      <c r="I15" s="12">
        <v>0</v>
      </c>
      <c r="J15" s="220">
        <v>716647</v>
      </c>
      <c r="K15" s="221"/>
      <c r="L15" s="12">
        <v>0</v>
      </c>
      <c r="M15" s="13"/>
    </row>
    <row r="16" spans="1:13" ht="12.75">
      <c r="A16" s="10"/>
      <c r="B16" s="10"/>
      <c r="C16" s="10"/>
      <c r="D16" s="14" t="s">
        <v>66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220">
        <v>0</v>
      </c>
      <c r="K16" s="221"/>
      <c r="L16" s="12">
        <f>L14</f>
        <v>0</v>
      </c>
      <c r="M16" s="13"/>
    </row>
    <row r="17" spans="1:13" ht="78.75">
      <c r="A17" s="10" t="s">
        <v>42</v>
      </c>
      <c r="B17" s="10">
        <v>600</v>
      </c>
      <c r="C17" s="10">
        <v>60014</v>
      </c>
      <c r="D17" s="14" t="s">
        <v>84</v>
      </c>
      <c r="E17" s="12">
        <v>580012</v>
      </c>
      <c r="F17" s="12">
        <f>F18</f>
        <v>580012</v>
      </c>
      <c r="G17" s="12">
        <v>145796</v>
      </c>
      <c r="H17" s="12">
        <v>0</v>
      </c>
      <c r="I17" s="12">
        <v>0</v>
      </c>
      <c r="J17" s="222" t="s">
        <v>239</v>
      </c>
      <c r="K17" s="223"/>
      <c r="L17" s="12">
        <v>0</v>
      </c>
      <c r="M17" s="13" t="s">
        <v>71</v>
      </c>
    </row>
    <row r="18" spans="1:13" ht="12.75">
      <c r="A18" s="10"/>
      <c r="B18" s="10"/>
      <c r="C18" s="10"/>
      <c r="D18" s="14" t="s">
        <v>67</v>
      </c>
      <c r="E18" s="12">
        <f>E17</f>
        <v>580012</v>
      </c>
      <c r="F18" s="12">
        <f>G18+H18++J18+L18</f>
        <v>580012</v>
      </c>
      <c r="G18" s="12">
        <v>145796</v>
      </c>
      <c r="H18" s="12">
        <v>0</v>
      </c>
      <c r="I18" s="12">
        <v>0</v>
      </c>
      <c r="J18" s="220">
        <v>434216</v>
      </c>
      <c r="K18" s="221"/>
      <c r="L18" s="12">
        <v>0</v>
      </c>
      <c r="M18" s="13"/>
    </row>
    <row r="19" spans="1:13" ht="12.75">
      <c r="A19" s="10"/>
      <c r="B19" s="10"/>
      <c r="C19" s="10"/>
      <c r="D19" s="14" t="s">
        <v>66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220">
        <v>0</v>
      </c>
      <c r="K19" s="221"/>
      <c r="L19" s="12">
        <f>L17</f>
        <v>0</v>
      </c>
      <c r="M19" s="13"/>
    </row>
    <row r="20" spans="1:13" ht="67.5">
      <c r="A20" s="10" t="s">
        <v>41</v>
      </c>
      <c r="B20" s="10">
        <v>600</v>
      </c>
      <c r="C20" s="10">
        <v>60014</v>
      </c>
      <c r="D20" s="14" t="s">
        <v>85</v>
      </c>
      <c r="E20" s="12">
        <v>839300</v>
      </c>
      <c r="F20" s="12">
        <f>F21</f>
        <v>839300</v>
      </c>
      <c r="G20" s="12">
        <v>209824</v>
      </c>
      <c r="H20" s="12">
        <v>0</v>
      </c>
      <c r="I20" s="12">
        <v>0</v>
      </c>
      <c r="J20" s="222" t="s">
        <v>86</v>
      </c>
      <c r="K20" s="223"/>
      <c r="L20" s="12">
        <v>0</v>
      </c>
      <c r="M20" s="13" t="s">
        <v>71</v>
      </c>
    </row>
    <row r="21" spans="1:13" ht="12.75">
      <c r="A21" s="10"/>
      <c r="B21" s="10"/>
      <c r="C21" s="10"/>
      <c r="D21" s="14" t="s">
        <v>67</v>
      </c>
      <c r="E21" s="12">
        <f>E20</f>
        <v>839300</v>
      </c>
      <c r="F21" s="12">
        <f>G21+H21++J21+L21</f>
        <v>839300</v>
      </c>
      <c r="G21" s="12">
        <v>209824</v>
      </c>
      <c r="H21" s="12">
        <v>0</v>
      </c>
      <c r="I21" s="12">
        <v>0</v>
      </c>
      <c r="J21" s="220">
        <v>629476</v>
      </c>
      <c r="K21" s="221"/>
      <c r="L21" s="12">
        <v>0</v>
      </c>
      <c r="M21" s="13"/>
    </row>
    <row r="22" spans="1:13" ht="12.75">
      <c r="A22" s="10"/>
      <c r="B22" s="10"/>
      <c r="C22" s="10"/>
      <c r="D22" s="14" t="s">
        <v>66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220">
        <v>0</v>
      </c>
      <c r="K22" s="221"/>
      <c r="L22" s="12">
        <f>L20</f>
        <v>0</v>
      </c>
      <c r="M22" s="13"/>
    </row>
    <row r="23" spans="1:13" ht="67.5">
      <c r="A23" s="10" t="s">
        <v>40</v>
      </c>
      <c r="B23" s="10">
        <v>630</v>
      </c>
      <c r="C23" s="10">
        <v>63095</v>
      </c>
      <c r="D23" s="11" t="s">
        <v>77</v>
      </c>
      <c r="E23" s="12">
        <v>1686</v>
      </c>
      <c r="F23" s="12">
        <f>F24</f>
        <v>358</v>
      </c>
      <c r="G23" s="12">
        <v>358</v>
      </c>
      <c r="H23" s="12">
        <v>0</v>
      </c>
      <c r="I23" s="12">
        <v>0</v>
      </c>
      <c r="J23" s="222" t="s">
        <v>57</v>
      </c>
      <c r="K23" s="223"/>
      <c r="L23" s="12">
        <v>0</v>
      </c>
      <c r="M23" s="13" t="s">
        <v>48</v>
      </c>
    </row>
    <row r="24" spans="1:13" ht="12.75">
      <c r="A24" s="10"/>
      <c r="B24" s="10"/>
      <c r="C24" s="10"/>
      <c r="D24" s="14" t="s">
        <v>67</v>
      </c>
      <c r="E24" s="12">
        <v>1686</v>
      </c>
      <c r="F24" s="12">
        <f>G24+H24++J24+L24</f>
        <v>358</v>
      </c>
      <c r="G24" s="12">
        <f>G23</f>
        <v>358</v>
      </c>
      <c r="H24" s="12">
        <v>0</v>
      </c>
      <c r="I24" s="12">
        <v>0</v>
      </c>
      <c r="J24" s="220">
        <v>0</v>
      </c>
      <c r="K24" s="221"/>
      <c r="L24" s="12">
        <v>0</v>
      </c>
      <c r="M24" s="13"/>
    </row>
    <row r="25" spans="1:13" ht="12.75">
      <c r="A25" s="10"/>
      <c r="B25" s="10"/>
      <c r="C25" s="10"/>
      <c r="D25" s="14" t="s">
        <v>66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220">
        <v>0</v>
      </c>
      <c r="K25" s="221"/>
      <c r="L25" s="12">
        <f>L23</f>
        <v>0</v>
      </c>
      <c r="M25" s="13"/>
    </row>
    <row r="26" spans="1:13" ht="78.75">
      <c r="A26" s="10" t="s">
        <v>39</v>
      </c>
      <c r="B26" s="10">
        <v>700</v>
      </c>
      <c r="C26" s="10">
        <v>70005</v>
      </c>
      <c r="D26" s="14" t="s">
        <v>95</v>
      </c>
      <c r="E26" s="12">
        <v>6150</v>
      </c>
      <c r="F26" s="12">
        <f>G26+H26+L26</f>
        <v>3075</v>
      </c>
      <c r="G26" s="12">
        <v>3075</v>
      </c>
      <c r="H26" s="12">
        <v>0</v>
      </c>
      <c r="I26" s="12">
        <v>0</v>
      </c>
      <c r="J26" s="222" t="s">
        <v>57</v>
      </c>
      <c r="K26" s="223"/>
      <c r="L26" s="12">
        <v>0</v>
      </c>
      <c r="M26" s="13" t="s">
        <v>48</v>
      </c>
    </row>
    <row r="27" spans="1:13" ht="12.75">
      <c r="A27" s="10"/>
      <c r="B27" s="10"/>
      <c r="C27" s="10"/>
      <c r="D27" s="14" t="s">
        <v>67</v>
      </c>
      <c r="E27" s="12">
        <f>E26</f>
        <v>6150</v>
      </c>
      <c r="F27" s="12">
        <f>F26</f>
        <v>3075</v>
      </c>
      <c r="G27" s="12">
        <f>G26</f>
        <v>3075</v>
      </c>
      <c r="H27" s="12">
        <v>0</v>
      </c>
      <c r="I27" s="12">
        <v>0</v>
      </c>
      <c r="J27" s="220">
        <v>0</v>
      </c>
      <c r="K27" s="221"/>
      <c r="L27" s="12">
        <v>0</v>
      </c>
      <c r="M27" s="13"/>
    </row>
    <row r="28" spans="1:13" ht="12.75">
      <c r="A28" s="10"/>
      <c r="B28" s="10"/>
      <c r="C28" s="10"/>
      <c r="D28" s="14" t="s">
        <v>66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220">
        <v>0</v>
      </c>
      <c r="K28" s="221"/>
      <c r="L28" s="12">
        <f>L26</f>
        <v>0</v>
      </c>
      <c r="M28" s="13"/>
    </row>
    <row r="29" spans="1:13" ht="56.25">
      <c r="A29" s="10" t="s">
        <v>38</v>
      </c>
      <c r="B29" s="39" t="s">
        <v>96</v>
      </c>
      <c r="C29" s="10" t="s">
        <v>97</v>
      </c>
      <c r="D29" s="14" t="s">
        <v>98</v>
      </c>
      <c r="E29" s="12">
        <f>SUM(E30:E32)</f>
        <v>17366120</v>
      </c>
      <c r="F29" s="12">
        <f>G29+H29+L29</f>
        <v>17028427</v>
      </c>
      <c r="G29" s="12">
        <f>SUM(G30:G32)</f>
        <v>2144448</v>
      </c>
      <c r="H29" s="12">
        <v>3000000</v>
      </c>
      <c r="I29" s="12">
        <v>0</v>
      </c>
      <c r="J29" s="222" t="s">
        <v>57</v>
      </c>
      <c r="K29" s="223"/>
      <c r="L29" s="12">
        <v>11883979</v>
      </c>
      <c r="M29" s="13" t="s">
        <v>48</v>
      </c>
    </row>
    <row r="30" spans="1:13" ht="12.75">
      <c r="A30" s="10"/>
      <c r="B30" s="10"/>
      <c r="C30" s="10"/>
      <c r="D30" s="14" t="s">
        <v>67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220">
        <v>0</v>
      </c>
      <c r="K30" s="221"/>
      <c r="L30" s="12">
        <v>0</v>
      </c>
      <c r="M30" s="13"/>
    </row>
    <row r="31" spans="1:13" ht="22.5">
      <c r="A31" s="10"/>
      <c r="B31" s="10"/>
      <c r="C31" s="10"/>
      <c r="D31" s="14" t="s">
        <v>99</v>
      </c>
      <c r="E31" s="12">
        <v>16466120</v>
      </c>
      <c r="F31" s="12">
        <f>G31+H31+L31</f>
        <v>16128427</v>
      </c>
      <c r="G31" s="12">
        <v>1244448</v>
      </c>
      <c r="H31" s="12">
        <f>H29</f>
        <v>3000000</v>
      </c>
      <c r="I31" s="12">
        <v>0</v>
      </c>
      <c r="J31" s="220">
        <v>0</v>
      </c>
      <c r="K31" s="221"/>
      <c r="L31" s="12">
        <f>L29</f>
        <v>11883979</v>
      </c>
      <c r="M31" s="13"/>
    </row>
    <row r="32" spans="1:13" ht="22.5">
      <c r="A32" s="10"/>
      <c r="B32" s="10"/>
      <c r="C32" s="10"/>
      <c r="D32" s="14" t="s">
        <v>100</v>
      </c>
      <c r="E32" s="12">
        <v>900000</v>
      </c>
      <c r="F32" s="12">
        <f>G32+H32+L32</f>
        <v>900000</v>
      </c>
      <c r="G32" s="12">
        <v>900000</v>
      </c>
      <c r="H32" s="12">
        <v>0</v>
      </c>
      <c r="I32" s="12">
        <v>0</v>
      </c>
      <c r="J32" s="220">
        <v>0</v>
      </c>
      <c r="K32" s="221"/>
      <c r="L32" s="12">
        <f>L30</f>
        <v>0</v>
      </c>
      <c r="M32" s="13"/>
    </row>
    <row r="33" spans="1:13" ht="67.5">
      <c r="A33" s="10" t="s">
        <v>46</v>
      </c>
      <c r="B33" s="10">
        <v>710</v>
      </c>
      <c r="C33" s="10">
        <v>71095</v>
      </c>
      <c r="D33" s="14" t="s">
        <v>101</v>
      </c>
      <c r="E33" s="12">
        <f>SUM(E34:E35)</f>
        <v>3022600</v>
      </c>
      <c r="F33" s="12">
        <f>G33+H33+L33</f>
        <v>201000</v>
      </c>
      <c r="G33" s="12">
        <v>30150</v>
      </c>
      <c r="H33" s="12">
        <v>0</v>
      </c>
      <c r="I33" s="12">
        <v>0</v>
      </c>
      <c r="J33" s="222" t="s">
        <v>57</v>
      </c>
      <c r="K33" s="223"/>
      <c r="L33" s="12">
        <v>170850</v>
      </c>
      <c r="M33" s="13" t="s">
        <v>48</v>
      </c>
    </row>
    <row r="34" spans="1:13" ht="12.75">
      <c r="A34" s="10"/>
      <c r="B34" s="10"/>
      <c r="C34" s="10"/>
      <c r="D34" s="14" t="s">
        <v>67</v>
      </c>
      <c r="E34" s="12">
        <v>18000</v>
      </c>
      <c r="F34" s="12">
        <v>0</v>
      </c>
      <c r="G34" s="12">
        <v>0</v>
      </c>
      <c r="H34" s="12">
        <v>0</v>
      </c>
      <c r="I34" s="12">
        <v>0</v>
      </c>
      <c r="J34" s="220">
        <v>0</v>
      </c>
      <c r="K34" s="221"/>
      <c r="L34" s="12">
        <v>0</v>
      </c>
      <c r="M34" s="13"/>
    </row>
    <row r="35" spans="1:13" ht="12.75">
      <c r="A35" s="10"/>
      <c r="B35" s="10"/>
      <c r="C35" s="10"/>
      <c r="D35" s="14" t="s">
        <v>66</v>
      </c>
      <c r="E35" s="12">
        <v>3004600</v>
      </c>
      <c r="F35" s="12">
        <f>F33</f>
        <v>201000</v>
      </c>
      <c r="G35" s="12">
        <f>G33</f>
        <v>30150</v>
      </c>
      <c r="H35" s="12">
        <v>0</v>
      </c>
      <c r="I35" s="12">
        <v>0</v>
      </c>
      <c r="J35" s="220">
        <v>0</v>
      </c>
      <c r="K35" s="221"/>
      <c r="L35" s="12">
        <f>L33</f>
        <v>170850</v>
      </c>
      <c r="M35" s="13"/>
    </row>
    <row r="36" spans="1:13" ht="56.25">
      <c r="A36" s="10" t="s">
        <v>39</v>
      </c>
      <c r="B36" s="10">
        <v>720</v>
      </c>
      <c r="C36" s="10">
        <v>72095</v>
      </c>
      <c r="D36" s="14" t="s">
        <v>201</v>
      </c>
      <c r="E36" s="12">
        <v>25215</v>
      </c>
      <c r="F36" s="12">
        <f>G36+H36+L36</f>
        <v>7380</v>
      </c>
      <c r="G36" s="12">
        <v>7380</v>
      </c>
      <c r="H36" s="12">
        <v>0</v>
      </c>
      <c r="I36" s="12">
        <v>0</v>
      </c>
      <c r="J36" s="222" t="s">
        <v>57</v>
      </c>
      <c r="K36" s="223"/>
      <c r="L36" s="12">
        <v>0</v>
      </c>
      <c r="M36" s="13" t="s">
        <v>48</v>
      </c>
    </row>
    <row r="37" spans="1:13" ht="12.75">
      <c r="A37" s="10"/>
      <c r="B37" s="10"/>
      <c r="C37" s="10"/>
      <c r="D37" s="14" t="s">
        <v>67</v>
      </c>
      <c r="E37" s="12">
        <f>E36</f>
        <v>25215</v>
      </c>
      <c r="F37" s="12">
        <f>F36</f>
        <v>7380</v>
      </c>
      <c r="G37" s="12">
        <f>G36</f>
        <v>7380</v>
      </c>
      <c r="H37" s="12">
        <v>0</v>
      </c>
      <c r="I37" s="12">
        <v>0</v>
      </c>
      <c r="J37" s="220">
        <v>0</v>
      </c>
      <c r="K37" s="221"/>
      <c r="L37" s="12">
        <v>0</v>
      </c>
      <c r="M37" s="13"/>
    </row>
    <row r="38" spans="1:13" ht="12.75">
      <c r="A38" s="10"/>
      <c r="B38" s="10"/>
      <c r="C38" s="10"/>
      <c r="D38" s="14" t="s">
        <v>66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220">
        <v>0</v>
      </c>
      <c r="K38" s="221"/>
      <c r="L38" s="12">
        <f>L36</f>
        <v>0</v>
      </c>
      <c r="M38" s="13"/>
    </row>
    <row r="39" spans="1:13" ht="56.25">
      <c r="A39" s="10" t="s">
        <v>45</v>
      </c>
      <c r="B39" s="10">
        <v>801</v>
      </c>
      <c r="C39" s="10">
        <v>80130</v>
      </c>
      <c r="D39" s="14" t="s">
        <v>92</v>
      </c>
      <c r="E39" s="12">
        <f>(E40+E41)</f>
        <v>228745</v>
      </c>
      <c r="F39" s="12">
        <f>(F40+F41)</f>
        <v>28102</v>
      </c>
      <c r="G39" s="12">
        <v>0</v>
      </c>
      <c r="H39" s="12">
        <v>0</v>
      </c>
      <c r="I39" s="12">
        <v>0</v>
      </c>
      <c r="J39" s="222" t="s">
        <v>76</v>
      </c>
      <c r="K39" s="223"/>
      <c r="L39" s="12">
        <f>(L40+L41)</f>
        <v>28102</v>
      </c>
      <c r="M39" s="13" t="s">
        <v>51</v>
      </c>
    </row>
    <row r="40" spans="1:13" ht="12.75">
      <c r="A40" s="10"/>
      <c r="B40" s="10"/>
      <c r="C40" s="10"/>
      <c r="D40" s="14" t="s">
        <v>67</v>
      </c>
      <c r="E40" s="12">
        <v>228745</v>
      </c>
      <c r="F40" s="12">
        <f>G40+H40++J40+L40</f>
        <v>28102</v>
      </c>
      <c r="G40" s="12">
        <f>G39</f>
        <v>0</v>
      </c>
      <c r="H40" s="12">
        <v>0</v>
      </c>
      <c r="I40" s="12">
        <v>0</v>
      </c>
      <c r="J40" s="220">
        <v>0</v>
      </c>
      <c r="K40" s="221"/>
      <c r="L40" s="12">
        <v>28102</v>
      </c>
      <c r="M40" s="13"/>
    </row>
    <row r="41" spans="1:13" ht="12.75">
      <c r="A41" s="10"/>
      <c r="B41" s="10"/>
      <c r="C41" s="10"/>
      <c r="D41" s="14" t="s">
        <v>66</v>
      </c>
      <c r="E41" s="12">
        <v>0</v>
      </c>
      <c r="F41" s="12">
        <f>G41+H41++J41+L41</f>
        <v>0</v>
      </c>
      <c r="G41" s="12">
        <v>0</v>
      </c>
      <c r="H41" s="12">
        <v>0</v>
      </c>
      <c r="I41" s="12">
        <v>0</v>
      </c>
      <c r="J41" s="220">
        <v>0</v>
      </c>
      <c r="K41" s="221"/>
      <c r="L41" s="12">
        <v>0</v>
      </c>
      <c r="M41" s="13"/>
    </row>
    <row r="42" spans="1:13" ht="90">
      <c r="A42" s="10" t="s">
        <v>79</v>
      </c>
      <c r="B42" s="10">
        <v>801</v>
      </c>
      <c r="C42" s="10">
        <v>80195</v>
      </c>
      <c r="D42" s="14" t="s">
        <v>103</v>
      </c>
      <c r="E42" s="12">
        <v>7023999</v>
      </c>
      <c r="F42" s="12">
        <f>G42+H42+L42</f>
        <v>6665370</v>
      </c>
      <c r="G42" s="12">
        <v>1856637</v>
      </c>
      <c r="H42" s="12">
        <v>2000000</v>
      </c>
      <c r="I42" s="12">
        <v>0</v>
      </c>
      <c r="J42" s="222" t="s">
        <v>57</v>
      </c>
      <c r="K42" s="223"/>
      <c r="L42" s="12">
        <v>2808733</v>
      </c>
      <c r="M42" s="13" t="s">
        <v>48</v>
      </c>
    </row>
    <row r="43" spans="1:13" ht="12.75">
      <c r="A43" s="10"/>
      <c r="B43" s="10"/>
      <c r="C43" s="10"/>
      <c r="D43" s="14" t="s">
        <v>67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220">
        <v>0</v>
      </c>
      <c r="K43" s="221"/>
      <c r="L43" s="12">
        <v>0</v>
      </c>
      <c r="M43" s="13"/>
    </row>
    <row r="44" spans="1:13" ht="12.75">
      <c r="A44" s="10"/>
      <c r="B44" s="10"/>
      <c r="C44" s="10"/>
      <c r="D44" s="14" t="s">
        <v>66</v>
      </c>
      <c r="E44" s="12">
        <f>E42</f>
        <v>7023999</v>
      </c>
      <c r="F44" s="12">
        <f>F42</f>
        <v>6665370</v>
      </c>
      <c r="G44" s="12">
        <f>G42</f>
        <v>1856637</v>
      </c>
      <c r="H44" s="12">
        <v>2000000</v>
      </c>
      <c r="I44" s="12">
        <v>0</v>
      </c>
      <c r="J44" s="220">
        <v>0</v>
      </c>
      <c r="K44" s="221"/>
      <c r="L44" s="12">
        <f>L42</f>
        <v>2808733</v>
      </c>
      <c r="M44" s="13"/>
    </row>
    <row r="45" spans="1:13" ht="78.75">
      <c r="A45" s="10" t="s">
        <v>104</v>
      </c>
      <c r="B45" s="10">
        <v>801</v>
      </c>
      <c r="C45" s="10">
        <v>80195</v>
      </c>
      <c r="D45" s="14" t="s">
        <v>105</v>
      </c>
      <c r="E45" s="12">
        <v>3310380</v>
      </c>
      <c r="F45" s="12">
        <f>G45+H45+L45</f>
        <v>3276891</v>
      </c>
      <c r="G45" s="12">
        <v>1226683</v>
      </c>
      <c r="H45" s="12">
        <v>0</v>
      </c>
      <c r="I45" s="12">
        <v>0</v>
      </c>
      <c r="J45" s="222" t="s">
        <v>57</v>
      </c>
      <c r="K45" s="223"/>
      <c r="L45" s="12">
        <v>2050208</v>
      </c>
      <c r="M45" s="13" t="s">
        <v>48</v>
      </c>
    </row>
    <row r="46" spans="1:13" ht="12.75">
      <c r="A46" s="10"/>
      <c r="B46" s="10"/>
      <c r="C46" s="10"/>
      <c r="D46" s="14" t="s">
        <v>67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220">
        <v>0</v>
      </c>
      <c r="K46" s="221"/>
      <c r="L46" s="12">
        <v>0</v>
      </c>
      <c r="M46" s="13"/>
    </row>
    <row r="47" spans="1:13" ht="12.75">
      <c r="A47" s="10"/>
      <c r="B47" s="10"/>
      <c r="C47" s="10"/>
      <c r="D47" s="14" t="s">
        <v>66</v>
      </c>
      <c r="E47" s="12">
        <f>E45</f>
        <v>3310380</v>
      </c>
      <c r="F47" s="12">
        <f>F45</f>
        <v>3276891</v>
      </c>
      <c r="G47" s="12">
        <f>G45</f>
        <v>1226683</v>
      </c>
      <c r="H47" s="12">
        <v>0</v>
      </c>
      <c r="I47" s="12">
        <v>0</v>
      </c>
      <c r="J47" s="220">
        <v>0</v>
      </c>
      <c r="K47" s="221"/>
      <c r="L47" s="12">
        <f>L45</f>
        <v>2050208</v>
      </c>
      <c r="M47" s="13"/>
    </row>
    <row r="48" spans="1:13" ht="43.5" customHeight="1">
      <c r="A48" s="10" t="s">
        <v>102</v>
      </c>
      <c r="B48" s="10">
        <v>801</v>
      </c>
      <c r="C48" s="10">
        <v>80195</v>
      </c>
      <c r="D48" s="14" t="s">
        <v>89</v>
      </c>
      <c r="E48" s="12">
        <v>158900</v>
      </c>
      <c r="F48" s="12">
        <f>G48+H48+L48</f>
        <v>2000</v>
      </c>
      <c r="G48" s="12">
        <v>0</v>
      </c>
      <c r="H48" s="12">
        <v>0</v>
      </c>
      <c r="I48" s="12">
        <v>0</v>
      </c>
      <c r="J48" s="222" t="s">
        <v>57</v>
      </c>
      <c r="K48" s="223"/>
      <c r="L48" s="12">
        <v>2000</v>
      </c>
      <c r="M48" s="13" t="s">
        <v>49</v>
      </c>
    </row>
    <row r="49" spans="1:13" ht="12.75">
      <c r="A49" s="10"/>
      <c r="B49" s="10"/>
      <c r="C49" s="10"/>
      <c r="D49" s="14" t="s">
        <v>67</v>
      </c>
      <c r="E49" s="12">
        <v>3000</v>
      </c>
      <c r="F49" s="12">
        <f>F48</f>
        <v>2000</v>
      </c>
      <c r="G49" s="12">
        <v>0</v>
      </c>
      <c r="H49" s="12">
        <v>0</v>
      </c>
      <c r="I49" s="12">
        <v>0</v>
      </c>
      <c r="J49" s="220">
        <v>0</v>
      </c>
      <c r="K49" s="221"/>
      <c r="L49" s="12">
        <f>L48</f>
        <v>2000</v>
      </c>
      <c r="M49" s="13"/>
    </row>
    <row r="50" spans="1:13" ht="12.75">
      <c r="A50" s="10"/>
      <c r="B50" s="10"/>
      <c r="C50" s="10"/>
      <c r="D50" s="14" t="s">
        <v>66</v>
      </c>
      <c r="E50" s="12">
        <v>155900</v>
      </c>
      <c r="F50" s="12">
        <v>0</v>
      </c>
      <c r="G50" s="12">
        <f>G48</f>
        <v>0</v>
      </c>
      <c r="H50" s="12">
        <v>0</v>
      </c>
      <c r="I50" s="12">
        <v>0</v>
      </c>
      <c r="J50" s="220">
        <v>0</v>
      </c>
      <c r="K50" s="221"/>
      <c r="L50" s="12">
        <v>0</v>
      </c>
      <c r="M50" s="13"/>
    </row>
    <row r="51" spans="1:13" ht="45" customHeight="1">
      <c r="A51" s="10" t="s">
        <v>102</v>
      </c>
      <c r="B51" s="10">
        <v>801</v>
      </c>
      <c r="C51" s="10">
        <v>80195</v>
      </c>
      <c r="D51" s="14" t="s">
        <v>336</v>
      </c>
      <c r="E51" s="12">
        <v>926328</v>
      </c>
      <c r="F51" s="12">
        <f>G51+H51+L51</f>
        <v>231582</v>
      </c>
      <c r="G51" s="12">
        <v>0</v>
      </c>
      <c r="H51" s="12">
        <v>0</v>
      </c>
      <c r="I51" s="12">
        <v>0</v>
      </c>
      <c r="J51" s="222" t="s">
        <v>57</v>
      </c>
      <c r="K51" s="223"/>
      <c r="L51" s="12">
        <v>231582</v>
      </c>
      <c r="M51" s="13" t="s">
        <v>49</v>
      </c>
    </row>
    <row r="52" spans="1:13" ht="12.75">
      <c r="A52" s="10"/>
      <c r="B52" s="10"/>
      <c r="C52" s="10"/>
      <c r="D52" s="14" t="s">
        <v>67</v>
      </c>
      <c r="E52" s="12">
        <v>926328</v>
      </c>
      <c r="F52" s="12">
        <f>F51</f>
        <v>231582</v>
      </c>
      <c r="G52" s="12">
        <v>0</v>
      </c>
      <c r="H52" s="12">
        <v>0</v>
      </c>
      <c r="I52" s="12">
        <v>0</v>
      </c>
      <c r="J52" s="220">
        <v>0</v>
      </c>
      <c r="K52" s="221"/>
      <c r="L52" s="12">
        <f>L51</f>
        <v>231582</v>
      </c>
      <c r="M52" s="13"/>
    </row>
    <row r="53" spans="1:13" ht="12.75">
      <c r="A53" s="10"/>
      <c r="B53" s="10"/>
      <c r="C53" s="10"/>
      <c r="D53" s="14" t="s">
        <v>66</v>
      </c>
      <c r="E53" s="12">
        <v>0</v>
      </c>
      <c r="F53" s="12">
        <v>0</v>
      </c>
      <c r="G53" s="12">
        <f>G51</f>
        <v>0</v>
      </c>
      <c r="H53" s="12">
        <v>0</v>
      </c>
      <c r="I53" s="12">
        <v>0</v>
      </c>
      <c r="J53" s="220">
        <v>0</v>
      </c>
      <c r="K53" s="221"/>
      <c r="L53" s="12">
        <v>0</v>
      </c>
      <c r="M53" s="13"/>
    </row>
    <row r="54" spans="1:13" ht="54" customHeight="1">
      <c r="A54" s="10" t="s">
        <v>88</v>
      </c>
      <c r="B54" s="10">
        <v>801</v>
      </c>
      <c r="C54" s="10">
        <v>80195</v>
      </c>
      <c r="D54" s="14" t="s">
        <v>124</v>
      </c>
      <c r="E54" s="12">
        <v>366941</v>
      </c>
      <c r="F54" s="12">
        <v>78101</v>
      </c>
      <c r="G54" s="12">
        <v>101</v>
      </c>
      <c r="H54" s="12">
        <v>0</v>
      </c>
      <c r="I54" s="12">
        <v>0</v>
      </c>
      <c r="J54" s="222" t="s">
        <v>123</v>
      </c>
      <c r="K54" s="223"/>
      <c r="L54" s="12">
        <v>0</v>
      </c>
      <c r="M54" s="181" t="s">
        <v>87</v>
      </c>
    </row>
    <row r="55" spans="1:13" ht="12.75">
      <c r="A55" s="10"/>
      <c r="B55" s="10"/>
      <c r="C55" s="10"/>
      <c r="D55" s="14" t="s">
        <v>67</v>
      </c>
      <c r="E55" s="12">
        <v>366941</v>
      </c>
      <c r="F55" s="12">
        <f>F54</f>
        <v>78101</v>
      </c>
      <c r="G55" s="12">
        <f>G54</f>
        <v>101</v>
      </c>
      <c r="H55" s="12">
        <v>0</v>
      </c>
      <c r="I55" s="12">
        <v>0</v>
      </c>
      <c r="J55" s="220">
        <v>78000</v>
      </c>
      <c r="K55" s="221"/>
      <c r="L55" s="12">
        <f>L54</f>
        <v>0</v>
      </c>
      <c r="M55" s="13"/>
    </row>
    <row r="56" spans="1:13" ht="12.75">
      <c r="A56" s="10"/>
      <c r="B56" s="10"/>
      <c r="C56" s="10"/>
      <c r="D56" s="14" t="s">
        <v>66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220">
        <v>0</v>
      </c>
      <c r="K56" s="221"/>
      <c r="L56" s="12">
        <v>0</v>
      </c>
      <c r="M56" s="13"/>
    </row>
    <row r="57" spans="1:13" ht="68.25">
      <c r="A57" s="10" t="s">
        <v>90</v>
      </c>
      <c r="B57" s="10">
        <v>852</v>
      </c>
      <c r="C57" s="10">
        <v>85202</v>
      </c>
      <c r="D57" s="23" t="s">
        <v>91</v>
      </c>
      <c r="E57" s="12">
        <v>3402866</v>
      </c>
      <c r="F57" s="12">
        <f>F59</f>
        <v>3045457</v>
      </c>
      <c r="G57" s="12">
        <v>3045457</v>
      </c>
      <c r="H57" s="12">
        <v>0</v>
      </c>
      <c r="I57" s="12">
        <v>0</v>
      </c>
      <c r="J57" s="222" t="s">
        <v>57</v>
      </c>
      <c r="K57" s="223"/>
      <c r="L57" s="12">
        <v>0</v>
      </c>
      <c r="M57" s="13" t="s">
        <v>74</v>
      </c>
    </row>
    <row r="58" spans="1:13" ht="12.75">
      <c r="A58" s="10"/>
      <c r="B58" s="10"/>
      <c r="C58" s="10"/>
      <c r="D58" s="14" t="s">
        <v>67</v>
      </c>
      <c r="E58" s="12">
        <v>0</v>
      </c>
      <c r="F58" s="12">
        <f>G58+H58++J58+L58</f>
        <v>0</v>
      </c>
      <c r="G58" s="12">
        <v>0</v>
      </c>
      <c r="H58" s="12">
        <v>0</v>
      </c>
      <c r="I58" s="12">
        <v>0</v>
      </c>
      <c r="J58" s="220">
        <v>0</v>
      </c>
      <c r="K58" s="221"/>
      <c r="L58" s="12">
        <v>0</v>
      </c>
      <c r="M58" s="13"/>
    </row>
    <row r="59" spans="1:13" ht="12.75">
      <c r="A59" s="10"/>
      <c r="B59" s="10"/>
      <c r="C59" s="10"/>
      <c r="D59" s="14" t="s">
        <v>66</v>
      </c>
      <c r="E59" s="12">
        <v>3402866</v>
      </c>
      <c r="F59" s="12">
        <f>G59+H59++J59+L59</f>
        <v>3045457</v>
      </c>
      <c r="G59" s="12">
        <f>G57</f>
        <v>3045457</v>
      </c>
      <c r="H59" s="12">
        <v>0</v>
      </c>
      <c r="I59" s="12">
        <v>0</v>
      </c>
      <c r="J59" s="220">
        <v>0</v>
      </c>
      <c r="K59" s="221"/>
      <c r="L59" s="12">
        <f>L57</f>
        <v>0</v>
      </c>
      <c r="M59" s="13"/>
    </row>
    <row r="60" spans="1:13" ht="54.75" customHeight="1">
      <c r="A60" s="10" t="s">
        <v>107</v>
      </c>
      <c r="B60" s="10">
        <v>852</v>
      </c>
      <c r="C60" s="10">
        <v>85295</v>
      </c>
      <c r="D60" s="14" t="s">
        <v>78</v>
      </c>
      <c r="E60" s="12">
        <f>SUM(E61:E62)</f>
        <v>1010801</v>
      </c>
      <c r="F60" s="12">
        <f>F61</f>
        <v>211384</v>
      </c>
      <c r="G60" s="12">
        <v>146584</v>
      </c>
      <c r="H60" s="12">
        <v>0</v>
      </c>
      <c r="I60" s="12">
        <v>0</v>
      </c>
      <c r="J60" s="222" t="s">
        <v>200</v>
      </c>
      <c r="K60" s="223"/>
      <c r="L60" s="12">
        <v>0</v>
      </c>
      <c r="M60" s="13" t="s">
        <v>73</v>
      </c>
    </row>
    <row r="61" spans="1:13" ht="12.75">
      <c r="A61" s="10"/>
      <c r="B61" s="10"/>
      <c r="C61" s="10"/>
      <c r="D61" s="14" t="s">
        <v>67</v>
      </c>
      <c r="E61" s="12">
        <v>710301</v>
      </c>
      <c r="F61" s="12">
        <f>G61+H61+J61+L61</f>
        <v>211384</v>
      </c>
      <c r="G61" s="12">
        <f>G60</f>
        <v>146584</v>
      </c>
      <c r="H61" s="12">
        <v>0</v>
      </c>
      <c r="I61" s="12">
        <v>0</v>
      </c>
      <c r="J61" s="220">
        <v>64800</v>
      </c>
      <c r="K61" s="221"/>
      <c r="L61" s="12">
        <f>L60</f>
        <v>0</v>
      </c>
      <c r="M61" s="13"/>
    </row>
    <row r="62" spans="1:13" ht="12.75">
      <c r="A62" s="10"/>
      <c r="B62" s="10"/>
      <c r="C62" s="10"/>
      <c r="D62" s="14" t="s">
        <v>66</v>
      </c>
      <c r="E62" s="12">
        <v>300500</v>
      </c>
      <c r="F62" s="12">
        <v>0</v>
      </c>
      <c r="G62" s="12">
        <v>0</v>
      </c>
      <c r="H62" s="12">
        <v>0</v>
      </c>
      <c r="I62" s="12">
        <v>0</v>
      </c>
      <c r="J62" s="220">
        <v>0</v>
      </c>
      <c r="K62" s="221"/>
      <c r="L62" s="12">
        <v>0</v>
      </c>
      <c r="M62" s="13"/>
    </row>
    <row r="63" spans="1:13" ht="45">
      <c r="A63" s="10" t="s">
        <v>107</v>
      </c>
      <c r="B63" s="10">
        <v>852</v>
      </c>
      <c r="C63" s="10">
        <v>85295</v>
      </c>
      <c r="D63" s="14" t="s">
        <v>342</v>
      </c>
      <c r="E63" s="12">
        <f>SUM(E64:E65)</f>
        <v>902271</v>
      </c>
      <c r="F63" s="12">
        <f>SUM(F64:F65)</f>
        <v>362271</v>
      </c>
      <c r="G63" s="12">
        <f>SUM(G64:G65)</f>
        <v>80455</v>
      </c>
      <c r="H63" s="12">
        <v>0</v>
      </c>
      <c r="I63" s="12">
        <v>0</v>
      </c>
      <c r="J63" s="222" t="s">
        <v>343</v>
      </c>
      <c r="K63" s="223"/>
      <c r="L63" s="12">
        <v>0</v>
      </c>
      <c r="M63" s="13" t="s">
        <v>73</v>
      </c>
    </row>
    <row r="64" spans="1:13" ht="12.75">
      <c r="A64" s="10"/>
      <c r="B64" s="10"/>
      <c r="C64" s="10"/>
      <c r="D64" s="14" t="s">
        <v>67</v>
      </c>
      <c r="E64" s="12">
        <v>579819</v>
      </c>
      <c r="F64" s="12">
        <f>G64+H64+J64+L64</f>
        <v>39819</v>
      </c>
      <c r="G64" s="12">
        <v>7964</v>
      </c>
      <c r="H64" s="12">
        <v>0</v>
      </c>
      <c r="I64" s="12">
        <v>0</v>
      </c>
      <c r="J64" s="220">
        <v>31855</v>
      </c>
      <c r="K64" s="221"/>
      <c r="L64" s="12">
        <f>L63</f>
        <v>0</v>
      </c>
      <c r="M64" s="13"/>
    </row>
    <row r="65" spans="1:13" ht="12.75">
      <c r="A65" s="10"/>
      <c r="B65" s="10"/>
      <c r="C65" s="10"/>
      <c r="D65" s="14" t="s">
        <v>66</v>
      </c>
      <c r="E65" s="12">
        <v>322452</v>
      </c>
      <c r="F65" s="12">
        <f>G65+H65+J65+L65</f>
        <v>322452</v>
      </c>
      <c r="G65" s="12">
        <v>72491</v>
      </c>
      <c r="H65" s="12">
        <v>0</v>
      </c>
      <c r="I65" s="12">
        <v>0</v>
      </c>
      <c r="J65" s="220">
        <v>249961</v>
      </c>
      <c r="K65" s="221"/>
      <c r="L65" s="12">
        <v>0</v>
      </c>
      <c r="M65" s="13"/>
    </row>
    <row r="66" spans="1:13" ht="45">
      <c r="A66" s="10" t="s">
        <v>107</v>
      </c>
      <c r="B66" s="10">
        <v>852</v>
      </c>
      <c r="C66" s="10">
        <v>85295</v>
      </c>
      <c r="D66" s="14" t="s">
        <v>344</v>
      </c>
      <c r="E66" s="12">
        <f>SUM(E67:E68)</f>
        <v>910433</v>
      </c>
      <c r="F66" s="12">
        <f>SUM(F67:F68)</f>
        <v>190433</v>
      </c>
      <c r="G66" s="12">
        <f>SUM(G67:G68)</f>
        <v>46087</v>
      </c>
      <c r="H66" s="12">
        <v>0</v>
      </c>
      <c r="I66" s="12">
        <v>0</v>
      </c>
      <c r="J66" s="222" t="s">
        <v>345</v>
      </c>
      <c r="K66" s="223"/>
      <c r="L66" s="12">
        <v>0</v>
      </c>
      <c r="M66" s="13" t="s">
        <v>73</v>
      </c>
    </row>
    <row r="67" spans="1:13" ht="12.75">
      <c r="A67" s="10"/>
      <c r="B67" s="10"/>
      <c r="C67" s="10"/>
      <c r="D67" s="14" t="s">
        <v>67</v>
      </c>
      <c r="E67" s="12">
        <v>751180</v>
      </c>
      <c r="F67" s="12">
        <f>G67+H67+J67+L67</f>
        <v>31180</v>
      </c>
      <c r="G67" s="12">
        <v>6236</v>
      </c>
      <c r="H67" s="12">
        <v>0</v>
      </c>
      <c r="I67" s="12">
        <v>0</v>
      </c>
      <c r="J67" s="220">
        <v>24944</v>
      </c>
      <c r="K67" s="221"/>
      <c r="L67" s="12">
        <f>L66</f>
        <v>0</v>
      </c>
      <c r="M67" s="13"/>
    </row>
    <row r="68" spans="1:13" ht="12.75">
      <c r="A68" s="10"/>
      <c r="B68" s="10"/>
      <c r="C68" s="10"/>
      <c r="D68" s="14" t="s">
        <v>66</v>
      </c>
      <c r="E68" s="12">
        <v>159253</v>
      </c>
      <c r="F68" s="12">
        <f>G68+H68+J68+L68</f>
        <v>159253</v>
      </c>
      <c r="G68" s="12">
        <v>39851</v>
      </c>
      <c r="H68" s="12">
        <v>0</v>
      </c>
      <c r="I68" s="12">
        <v>0</v>
      </c>
      <c r="J68" s="220">
        <v>119402</v>
      </c>
      <c r="K68" s="221"/>
      <c r="L68" s="12">
        <v>0</v>
      </c>
      <c r="M68" s="13"/>
    </row>
    <row r="69" spans="1:13" ht="45">
      <c r="A69" s="10" t="s">
        <v>108</v>
      </c>
      <c r="B69" s="10">
        <v>853</v>
      </c>
      <c r="C69" s="10">
        <v>85395</v>
      </c>
      <c r="D69" s="14" t="s">
        <v>93</v>
      </c>
      <c r="E69" s="12">
        <f>(E70+E71)</f>
        <v>734840</v>
      </c>
      <c r="F69" s="12">
        <f>(F70+F71)</f>
        <v>351753</v>
      </c>
      <c r="G69" s="12">
        <v>0</v>
      </c>
      <c r="H69" s="12">
        <v>0</v>
      </c>
      <c r="I69" s="12">
        <v>0</v>
      </c>
      <c r="J69" s="222" t="s">
        <v>94</v>
      </c>
      <c r="K69" s="223"/>
      <c r="L69" s="12">
        <f>(L70+L71)</f>
        <v>323856</v>
      </c>
      <c r="M69" s="13" t="s">
        <v>75</v>
      </c>
    </row>
    <row r="70" spans="1:13" ht="12.75">
      <c r="A70" s="10"/>
      <c r="B70" s="10"/>
      <c r="C70" s="10"/>
      <c r="D70" s="14" t="s">
        <v>67</v>
      </c>
      <c r="E70" s="12">
        <v>734840</v>
      </c>
      <c r="F70" s="12">
        <f>G70+H70++J70+L70</f>
        <v>351753</v>
      </c>
      <c r="G70" s="12">
        <f>G69</f>
        <v>0</v>
      </c>
      <c r="H70" s="12">
        <v>0</v>
      </c>
      <c r="I70" s="12">
        <v>0</v>
      </c>
      <c r="J70" s="220">
        <v>27897</v>
      </c>
      <c r="K70" s="221"/>
      <c r="L70" s="12">
        <v>323856</v>
      </c>
      <c r="M70" s="13"/>
    </row>
    <row r="71" spans="1:13" ht="12.75">
      <c r="A71" s="10"/>
      <c r="B71" s="10"/>
      <c r="C71" s="10"/>
      <c r="D71" s="14" t="s">
        <v>66</v>
      </c>
      <c r="E71" s="12">
        <v>0</v>
      </c>
      <c r="F71" s="12">
        <f>G71+H71++J71+L71</f>
        <v>0</v>
      </c>
      <c r="G71" s="12">
        <v>0</v>
      </c>
      <c r="H71" s="12">
        <v>0</v>
      </c>
      <c r="I71" s="12">
        <v>0</v>
      </c>
      <c r="J71" s="220">
        <v>0</v>
      </c>
      <c r="K71" s="221"/>
      <c r="L71" s="12">
        <v>0</v>
      </c>
      <c r="M71" s="13"/>
    </row>
    <row r="72" spans="1:13" ht="53.25" customHeight="1">
      <c r="A72" s="10" t="s">
        <v>129</v>
      </c>
      <c r="B72" s="10">
        <v>853</v>
      </c>
      <c r="C72" s="10">
        <v>85395</v>
      </c>
      <c r="D72" s="14" t="s">
        <v>125</v>
      </c>
      <c r="E72" s="12">
        <f>(E73+E74)</f>
        <v>847099</v>
      </c>
      <c r="F72" s="12">
        <f>(F73+F74)</f>
        <v>404312</v>
      </c>
      <c r="G72" s="12">
        <v>0</v>
      </c>
      <c r="H72" s="12">
        <v>0</v>
      </c>
      <c r="I72" s="12">
        <v>0</v>
      </c>
      <c r="J72" s="222" t="s">
        <v>126</v>
      </c>
      <c r="K72" s="223"/>
      <c r="L72" s="12">
        <f>(L73+L74)</f>
        <v>372484</v>
      </c>
      <c r="M72" s="13" t="s">
        <v>48</v>
      </c>
    </row>
    <row r="73" spans="1:13" ht="12.75">
      <c r="A73" s="10"/>
      <c r="B73" s="10"/>
      <c r="C73" s="10"/>
      <c r="D73" s="14" t="s">
        <v>67</v>
      </c>
      <c r="E73" s="12">
        <v>847099</v>
      </c>
      <c r="F73" s="12">
        <f>G73+H73++J73+L73</f>
        <v>404312</v>
      </c>
      <c r="G73" s="12">
        <f>G72</f>
        <v>0</v>
      </c>
      <c r="H73" s="12">
        <v>0</v>
      </c>
      <c r="I73" s="12">
        <v>0</v>
      </c>
      <c r="J73" s="220">
        <v>31828</v>
      </c>
      <c r="K73" s="221"/>
      <c r="L73" s="12">
        <v>372484</v>
      </c>
      <c r="M73" s="13"/>
    </row>
    <row r="74" spans="1:13" ht="12.75">
      <c r="A74" s="10"/>
      <c r="B74" s="10"/>
      <c r="C74" s="10"/>
      <c r="D74" s="14" t="s">
        <v>66</v>
      </c>
      <c r="E74" s="12">
        <v>0</v>
      </c>
      <c r="F74" s="12">
        <f>G74+H74++J74+L74</f>
        <v>0</v>
      </c>
      <c r="G74" s="12">
        <v>0</v>
      </c>
      <c r="H74" s="12">
        <v>0</v>
      </c>
      <c r="I74" s="12">
        <v>0</v>
      </c>
      <c r="J74" s="220">
        <v>0</v>
      </c>
      <c r="K74" s="221"/>
      <c r="L74" s="12">
        <v>0</v>
      </c>
      <c r="M74" s="13"/>
    </row>
    <row r="75" spans="1:13" ht="70.5" customHeight="1">
      <c r="A75" s="10" t="s">
        <v>130</v>
      </c>
      <c r="B75" s="10">
        <v>921</v>
      </c>
      <c r="C75" s="10">
        <v>92195</v>
      </c>
      <c r="D75" s="14" t="s">
        <v>111</v>
      </c>
      <c r="E75" s="12">
        <f>(E76+E77)</f>
        <v>8658602</v>
      </c>
      <c r="F75" s="12">
        <f>(F76+F77)</f>
        <v>8583695</v>
      </c>
      <c r="G75" s="12">
        <v>1390681</v>
      </c>
      <c r="H75" s="12">
        <v>0</v>
      </c>
      <c r="I75" s="12">
        <v>0</v>
      </c>
      <c r="J75" s="222" t="s">
        <v>106</v>
      </c>
      <c r="K75" s="223"/>
      <c r="L75" s="12">
        <f>(L76+L77)</f>
        <v>7193014</v>
      </c>
      <c r="M75" s="13" t="s">
        <v>48</v>
      </c>
    </row>
    <row r="76" spans="1:13" ht="12.75">
      <c r="A76" s="10"/>
      <c r="B76" s="10"/>
      <c r="C76" s="10"/>
      <c r="D76" s="14" t="s">
        <v>67</v>
      </c>
      <c r="E76" s="12">
        <v>0</v>
      </c>
      <c r="F76" s="12">
        <f>G76+H76++J76+L76</f>
        <v>0</v>
      </c>
      <c r="G76" s="12">
        <v>0</v>
      </c>
      <c r="H76" s="12">
        <v>0</v>
      </c>
      <c r="I76" s="12">
        <v>0</v>
      </c>
      <c r="J76" s="220">
        <v>0</v>
      </c>
      <c r="K76" s="221"/>
      <c r="L76" s="12">
        <v>0</v>
      </c>
      <c r="M76" s="13"/>
    </row>
    <row r="77" spans="1:13" ht="12.75" customHeight="1">
      <c r="A77" s="10"/>
      <c r="B77" s="10"/>
      <c r="C77" s="10"/>
      <c r="D77" s="14" t="s">
        <v>66</v>
      </c>
      <c r="E77" s="12">
        <v>8658602</v>
      </c>
      <c r="F77" s="12">
        <f>G77+H77+J77+L77</f>
        <v>8583695</v>
      </c>
      <c r="G77" s="12">
        <f>G75</f>
        <v>1390681</v>
      </c>
      <c r="H77" s="12">
        <v>0</v>
      </c>
      <c r="I77" s="12">
        <v>0</v>
      </c>
      <c r="J77" s="220">
        <v>0</v>
      </c>
      <c r="K77" s="221"/>
      <c r="L77" s="12">
        <v>7193014</v>
      </c>
      <c r="M77" s="13"/>
    </row>
    <row r="78" spans="1:13" ht="21" customHeight="1">
      <c r="A78" s="232" t="s">
        <v>37</v>
      </c>
      <c r="B78" s="233"/>
      <c r="C78" s="233"/>
      <c r="D78" s="234"/>
      <c r="E78" s="15">
        <f>SUM(E12+E13+E15+E16+E18+E19+E21+E22+E24+E25+E27+E28+E30+E31+E32+E34+E35+E37+E38+E40+E41+E43+E44+E46+E47+E49+E50+E52+E53+E55+E56+E58+E59+E61+E62+E64+E65+E67+E68+E70+E71+E73+E74+E76+E77)</f>
        <v>51308763</v>
      </c>
      <c r="F78" s="15">
        <f>SUM(F12+F13+F15+F16+F18+F19+F21+F22+F24+F25+F27+F28+F30+F31+F32+F34+F35+F37+F38+F40+F41+F43+F44+F46+F47+F49+F50+F52+F53+F55+F56+F58+F59+F61+F62+F64+F65+F67+F68+F70+F71+F73+F74+F76+F77)</f>
        <v>43076378</v>
      </c>
      <c r="G78" s="15">
        <f>SUM(G12+G13+G15+G16+G18+G19+G21+G22+G24+G25+G27+G28+G30+G31+G32+G34+G35+G37+G38+G40+G41+G43+G44+G46+G47+G49+G50+G52+G53+G55+G56+G58+G59+G61+G62+G64+G65+G67+G68+G70+G71+G73+G74+G76+G77)</f>
        <v>10602544</v>
      </c>
      <c r="H78" s="15">
        <f>SUM(H12+H13+H15+H16+H18+H19+H21+H22+H24+H25+H27+H28+H30+H31+H32+H34+H35+H37+H38+H40+H41+H43+H44+H46+H47+H49+H50+H52+H53+H55+H56+H58+H59+H61+H62+H64+H65+H67+H68+H70+H71+H73+H74+H76+H77)</f>
        <v>5000000</v>
      </c>
      <c r="I78" s="15">
        <f>SUM(I12+I13+I15+I16+I18+I19+I21+I22+I24+I25+I27+I28+I30+I31+I32+I34+I35+I37+I38+I40+I41+I43+I44+I46+I47+I49+I50+I52+I53+I55+I56+I58+I59+I61+I62+I64+I65+I67+I68+I70+I71+I73+I74+I76+I77)</f>
        <v>0</v>
      </c>
      <c r="J78" s="236">
        <v>2409026</v>
      </c>
      <c r="K78" s="237"/>
      <c r="L78" s="15">
        <f>SUM(L12+L13+L15+L16+L18+L19+L21+L22+L24+L25+L27+L28+L30+L31+L32+L34+L35+L37+L38+L40+L41+L43+L44+L46+L47+L49+L50+L52+L53+L55+L56+L58+L59+L61+L62+L64+L65+L67+L68+L70+L71+L73+L74+L76+L77)</f>
        <v>25064808</v>
      </c>
      <c r="M78" s="165" t="s">
        <v>56</v>
      </c>
    </row>
    <row r="79" spans="1:13" ht="6" customHeight="1">
      <c r="A79" s="163"/>
      <c r="B79" s="163"/>
      <c r="C79" s="163"/>
      <c r="D79" s="163"/>
      <c r="E79" s="163"/>
      <c r="F79" s="163"/>
      <c r="G79" s="40"/>
      <c r="H79" s="163"/>
      <c r="I79" s="163"/>
      <c r="J79" s="238"/>
      <c r="K79" s="238"/>
      <c r="L79" s="163"/>
      <c r="M79" s="163"/>
    </row>
    <row r="80" spans="1:13" ht="12.75">
      <c r="A80" s="235" t="s">
        <v>55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</row>
    <row r="81" spans="1:13" ht="12.75">
      <c r="A81" s="235" t="s">
        <v>54</v>
      </c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</row>
    <row r="82" spans="1:13" ht="12.75">
      <c r="A82" s="235" t="s">
        <v>53</v>
      </c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</row>
    <row r="83" spans="1:13" ht="12.75">
      <c r="A83" s="235" t="s">
        <v>65</v>
      </c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1:13" ht="12.75">
      <c r="A84" s="235" t="s">
        <v>52</v>
      </c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</row>
    <row r="85" ht="7.5" customHeight="1"/>
    <row r="86" spans="1:13" ht="21" customHeight="1">
      <c r="A86" s="227"/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</row>
  </sheetData>
  <sheetProtection/>
  <mergeCells count="93">
    <mergeCell ref="J77:K77"/>
    <mergeCell ref="J62:K62"/>
    <mergeCell ref="J57:K57"/>
    <mergeCell ref="J58:K58"/>
    <mergeCell ref="J59:K59"/>
    <mergeCell ref="J75:K75"/>
    <mergeCell ref="J76:K76"/>
    <mergeCell ref="J72:K72"/>
    <mergeCell ref="J73:K73"/>
    <mergeCell ref="J74:K74"/>
    <mergeCell ref="A82:M82"/>
    <mergeCell ref="A83:M83"/>
    <mergeCell ref="A84:M84"/>
    <mergeCell ref="A78:D78"/>
    <mergeCell ref="J78:K78"/>
    <mergeCell ref="A80:M80"/>
    <mergeCell ref="A81:M81"/>
    <mergeCell ref="J79:K79"/>
    <mergeCell ref="J11:K11"/>
    <mergeCell ref="J12:K12"/>
    <mergeCell ref="J13:K13"/>
    <mergeCell ref="J39:K39"/>
    <mergeCell ref="J23:K23"/>
    <mergeCell ref="J24:K24"/>
    <mergeCell ref="J26:K26"/>
    <mergeCell ref="J27:K27"/>
    <mergeCell ref="J16:K16"/>
    <mergeCell ref="J25:K25"/>
    <mergeCell ref="J33:K33"/>
    <mergeCell ref="J34:K34"/>
    <mergeCell ref="J35:K35"/>
    <mergeCell ref="J22:K22"/>
    <mergeCell ref="J42:K42"/>
    <mergeCell ref="J36:K36"/>
    <mergeCell ref="J37:K37"/>
    <mergeCell ref="J38:K38"/>
    <mergeCell ref="J28:K28"/>
    <mergeCell ref="J29:K29"/>
    <mergeCell ref="A86:M86"/>
    <mergeCell ref="I7:I9"/>
    <mergeCell ref="J10:K10"/>
    <mergeCell ref="J14:K14"/>
    <mergeCell ref="B4:B9"/>
    <mergeCell ref="C4:C9"/>
    <mergeCell ref="D4:D9"/>
    <mergeCell ref="E4:E9"/>
    <mergeCell ref="F4:L4"/>
    <mergeCell ref="J15:K15"/>
    <mergeCell ref="A2:M2"/>
    <mergeCell ref="A4:A9"/>
    <mergeCell ref="M4:M9"/>
    <mergeCell ref="F5:F9"/>
    <mergeCell ref="G5:L5"/>
    <mergeCell ref="G6:G9"/>
    <mergeCell ref="H6:H9"/>
    <mergeCell ref="J6:K9"/>
    <mergeCell ref="J30:K30"/>
    <mergeCell ref="J31:K31"/>
    <mergeCell ref="J32:K32"/>
    <mergeCell ref="J1:M1"/>
    <mergeCell ref="J20:K20"/>
    <mergeCell ref="J21:K21"/>
    <mergeCell ref="J17:K17"/>
    <mergeCell ref="J18:K18"/>
    <mergeCell ref="J19:K19"/>
    <mergeCell ref="L6:L9"/>
    <mergeCell ref="J43:K43"/>
    <mergeCell ref="J44:K44"/>
    <mergeCell ref="J45:K45"/>
    <mergeCell ref="J46:K46"/>
    <mergeCell ref="J50:K50"/>
    <mergeCell ref="J40:K40"/>
    <mergeCell ref="J41:K41"/>
    <mergeCell ref="J48:K48"/>
    <mergeCell ref="J47:K47"/>
    <mergeCell ref="J69:K69"/>
    <mergeCell ref="J70:K70"/>
    <mergeCell ref="J71:K71"/>
    <mergeCell ref="J49:K49"/>
    <mergeCell ref="J54:K54"/>
    <mergeCell ref="J55:K55"/>
    <mergeCell ref="J56:K56"/>
    <mergeCell ref="J66:K66"/>
    <mergeCell ref="J67:K67"/>
    <mergeCell ref="J68:K68"/>
    <mergeCell ref="J51:K51"/>
    <mergeCell ref="J52:K52"/>
    <mergeCell ref="J53:K53"/>
    <mergeCell ref="J63:K63"/>
    <mergeCell ref="J64:K64"/>
    <mergeCell ref="J65:K65"/>
    <mergeCell ref="J60:K60"/>
    <mergeCell ref="J61:K6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4"/>
  <sheetViews>
    <sheetView view="pageLayout" workbookViewId="0" topLeftCell="A1">
      <selection activeCell="M7" sqref="M7"/>
    </sheetView>
  </sheetViews>
  <sheetFormatPr defaultColWidth="9.33203125" defaultRowHeight="12.75"/>
  <cols>
    <col min="1" max="1" width="6.5" style="2" customWidth="1"/>
    <col min="2" max="2" width="8" style="2" customWidth="1"/>
    <col min="3" max="3" width="9" style="2" customWidth="1"/>
    <col min="4" max="4" width="29.16015625" style="2" customWidth="1"/>
    <col min="5" max="5" width="14.83203125" style="2" customWidth="1"/>
    <col min="6" max="6" width="12.83203125" style="2" customWidth="1"/>
    <col min="7" max="7" width="16.33203125" style="2" customWidth="1"/>
    <col min="8" max="8" width="11.83203125" style="2" customWidth="1"/>
    <col min="9" max="9" width="15.33203125" style="2" customWidth="1"/>
    <col min="10" max="10" width="12.83203125" style="2" customWidth="1"/>
    <col min="11" max="11" width="19.5" style="2" customWidth="1"/>
    <col min="12" max="16384" width="9.33203125" style="2" customWidth="1"/>
  </cols>
  <sheetData>
    <row r="1" spans="1:11" ht="18" customHeight="1">
      <c r="A1" s="239" t="s">
        <v>236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0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2" t="s">
        <v>0</v>
      </c>
    </row>
    <row r="3" spans="1:11" s="72" customFormat="1" ht="19.5" customHeight="1">
      <c r="A3" s="240" t="s">
        <v>47</v>
      </c>
      <c r="B3" s="240" t="s">
        <v>1</v>
      </c>
      <c r="C3" s="240" t="s">
        <v>64</v>
      </c>
      <c r="D3" s="241" t="s">
        <v>235</v>
      </c>
      <c r="E3" s="241" t="s">
        <v>63</v>
      </c>
      <c r="F3" s="241"/>
      <c r="G3" s="241"/>
      <c r="H3" s="241"/>
      <c r="I3" s="241"/>
      <c r="J3" s="241"/>
      <c r="K3" s="241" t="s">
        <v>50</v>
      </c>
    </row>
    <row r="4" spans="1:11" s="72" customFormat="1" ht="19.5" customHeight="1">
      <c r="A4" s="240"/>
      <c r="B4" s="240"/>
      <c r="C4" s="240"/>
      <c r="D4" s="241"/>
      <c r="E4" s="241" t="s">
        <v>234</v>
      </c>
      <c r="F4" s="241" t="s">
        <v>62</v>
      </c>
      <c r="G4" s="241"/>
      <c r="H4" s="241"/>
      <c r="I4" s="241"/>
      <c r="J4" s="241"/>
      <c r="K4" s="241"/>
    </row>
    <row r="5" spans="1:11" s="72" customFormat="1" ht="19.5" customHeight="1">
      <c r="A5" s="240"/>
      <c r="B5" s="240"/>
      <c r="C5" s="240"/>
      <c r="D5" s="241"/>
      <c r="E5" s="241"/>
      <c r="F5" s="248" t="s">
        <v>61</v>
      </c>
      <c r="G5" s="245" t="s">
        <v>60</v>
      </c>
      <c r="H5" s="81" t="s">
        <v>31</v>
      </c>
      <c r="I5" s="248" t="s">
        <v>233</v>
      </c>
      <c r="J5" s="249" t="s">
        <v>59</v>
      </c>
      <c r="K5" s="241"/>
    </row>
    <row r="6" spans="1:11" s="72" customFormat="1" ht="29.25" customHeight="1">
      <c r="A6" s="240"/>
      <c r="B6" s="240"/>
      <c r="C6" s="240"/>
      <c r="D6" s="241"/>
      <c r="E6" s="241"/>
      <c r="F6" s="246"/>
      <c r="G6" s="246"/>
      <c r="H6" s="252" t="s">
        <v>58</v>
      </c>
      <c r="I6" s="246"/>
      <c r="J6" s="250"/>
      <c r="K6" s="241"/>
    </row>
    <row r="7" spans="1:11" s="72" customFormat="1" ht="19.5" customHeight="1">
      <c r="A7" s="240"/>
      <c r="B7" s="240"/>
      <c r="C7" s="240"/>
      <c r="D7" s="241"/>
      <c r="E7" s="241"/>
      <c r="F7" s="246"/>
      <c r="G7" s="246"/>
      <c r="H7" s="252"/>
      <c r="I7" s="246"/>
      <c r="J7" s="250"/>
      <c r="K7" s="241"/>
    </row>
    <row r="8" spans="1:11" s="72" customFormat="1" ht="51.75" customHeight="1">
      <c r="A8" s="240"/>
      <c r="B8" s="240"/>
      <c r="C8" s="240"/>
      <c r="D8" s="241"/>
      <c r="E8" s="241"/>
      <c r="F8" s="247"/>
      <c r="G8" s="247"/>
      <c r="H8" s="252"/>
      <c r="I8" s="247"/>
      <c r="J8" s="251"/>
      <c r="K8" s="241"/>
    </row>
    <row r="9" spans="1:11" ht="13.5" customHeight="1">
      <c r="A9" s="80">
        <v>1</v>
      </c>
      <c r="B9" s="80">
        <v>2</v>
      </c>
      <c r="C9" s="80">
        <v>3</v>
      </c>
      <c r="D9" s="80">
        <v>4</v>
      </c>
      <c r="E9" s="80">
        <v>5</v>
      </c>
      <c r="F9" s="80">
        <v>6</v>
      </c>
      <c r="G9" s="80">
        <v>7</v>
      </c>
      <c r="H9" s="80">
        <v>8</v>
      </c>
      <c r="I9" s="80">
        <v>9</v>
      </c>
      <c r="J9" s="80">
        <v>10</v>
      </c>
      <c r="K9" s="80">
        <v>11</v>
      </c>
    </row>
    <row r="10" spans="1:11" ht="45.75" customHeight="1">
      <c r="A10" s="78" t="s">
        <v>44</v>
      </c>
      <c r="B10" s="79" t="s">
        <v>232</v>
      </c>
      <c r="C10" s="79" t="s">
        <v>231</v>
      </c>
      <c r="D10" s="76" t="s">
        <v>230</v>
      </c>
      <c r="E10" s="77">
        <v>20000</v>
      </c>
      <c r="F10" s="77">
        <v>20000</v>
      </c>
      <c r="G10" s="77">
        <v>0</v>
      </c>
      <c r="H10" s="77">
        <v>0</v>
      </c>
      <c r="I10" s="76" t="s">
        <v>209</v>
      </c>
      <c r="J10" s="75">
        <v>0</v>
      </c>
      <c r="K10" s="74" t="s">
        <v>48</v>
      </c>
    </row>
    <row r="11" spans="1:11" ht="51" customHeight="1">
      <c r="A11" s="78" t="s">
        <v>43</v>
      </c>
      <c r="B11" s="78">
        <v>600</v>
      </c>
      <c r="C11" s="78">
        <v>60014</v>
      </c>
      <c r="D11" s="76" t="s">
        <v>229</v>
      </c>
      <c r="E11" s="77">
        <v>65000</v>
      </c>
      <c r="F11" s="77">
        <v>65000</v>
      </c>
      <c r="G11" s="77">
        <v>0</v>
      </c>
      <c r="H11" s="77">
        <v>0</v>
      </c>
      <c r="I11" s="76" t="s">
        <v>225</v>
      </c>
      <c r="J11" s="75">
        <v>0</v>
      </c>
      <c r="K11" s="74" t="s">
        <v>223</v>
      </c>
    </row>
    <row r="12" spans="1:11" ht="51" customHeight="1">
      <c r="A12" s="78" t="s">
        <v>42</v>
      </c>
      <c r="B12" s="78">
        <v>600</v>
      </c>
      <c r="C12" s="78">
        <v>60014</v>
      </c>
      <c r="D12" s="76" t="s">
        <v>228</v>
      </c>
      <c r="E12" s="77">
        <v>155000</v>
      </c>
      <c r="F12" s="77">
        <v>155000</v>
      </c>
      <c r="G12" s="77">
        <v>0</v>
      </c>
      <c r="H12" s="77">
        <v>0</v>
      </c>
      <c r="I12" s="76" t="s">
        <v>225</v>
      </c>
      <c r="J12" s="75">
        <v>0</v>
      </c>
      <c r="K12" s="74" t="s">
        <v>223</v>
      </c>
    </row>
    <row r="13" spans="1:11" ht="51" customHeight="1">
      <c r="A13" s="78" t="s">
        <v>41</v>
      </c>
      <c r="B13" s="78">
        <v>600</v>
      </c>
      <c r="C13" s="78">
        <v>60014</v>
      </c>
      <c r="D13" s="76" t="s">
        <v>227</v>
      </c>
      <c r="E13" s="77">
        <v>180000</v>
      </c>
      <c r="F13" s="77">
        <v>180000</v>
      </c>
      <c r="G13" s="77">
        <v>0</v>
      </c>
      <c r="H13" s="77">
        <v>0</v>
      </c>
      <c r="I13" s="76" t="s">
        <v>225</v>
      </c>
      <c r="J13" s="75">
        <v>0</v>
      </c>
      <c r="K13" s="74" t="s">
        <v>223</v>
      </c>
    </row>
    <row r="14" spans="1:11" ht="47.25" customHeight="1">
      <c r="A14" s="78" t="s">
        <v>40</v>
      </c>
      <c r="B14" s="78">
        <v>600</v>
      </c>
      <c r="C14" s="78">
        <v>60014</v>
      </c>
      <c r="D14" s="76" t="s">
        <v>226</v>
      </c>
      <c r="E14" s="77">
        <v>20000</v>
      </c>
      <c r="F14" s="77">
        <v>20000</v>
      </c>
      <c r="G14" s="77">
        <v>0</v>
      </c>
      <c r="H14" s="77">
        <v>0</v>
      </c>
      <c r="I14" s="76" t="s">
        <v>225</v>
      </c>
      <c r="J14" s="75">
        <v>0</v>
      </c>
      <c r="K14" s="74" t="s">
        <v>223</v>
      </c>
    </row>
    <row r="15" spans="1:11" ht="68.25">
      <c r="A15" s="78" t="s">
        <v>39</v>
      </c>
      <c r="B15" s="78">
        <v>600</v>
      </c>
      <c r="C15" s="78">
        <v>60014</v>
      </c>
      <c r="D15" s="182" t="s">
        <v>224</v>
      </c>
      <c r="E15" s="77">
        <v>1438660</v>
      </c>
      <c r="F15" s="77">
        <v>381460</v>
      </c>
      <c r="G15" s="75">
        <v>0</v>
      </c>
      <c r="H15" s="75">
        <v>0</v>
      </c>
      <c r="I15" s="76" t="s">
        <v>312</v>
      </c>
      <c r="J15" s="75">
        <v>0</v>
      </c>
      <c r="K15" s="74" t="s">
        <v>223</v>
      </c>
    </row>
    <row r="16" spans="1:11" ht="54" customHeight="1">
      <c r="A16" s="78" t="s">
        <v>38</v>
      </c>
      <c r="B16" s="78">
        <v>750</v>
      </c>
      <c r="C16" s="78">
        <v>75020</v>
      </c>
      <c r="D16" s="76" t="s">
        <v>222</v>
      </c>
      <c r="E16" s="77">
        <f>F16</f>
        <v>26000</v>
      </c>
      <c r="F16" s="77">
        <v>26000</v>
      </c>
      <c r="G16" s="77">
        <v>0</v>
      </c>
      <c r="H16" s="77">
        <v>0</v>
      </c>
      <c r="I16" s="76" t="s">
        <v>57</v>
      </c>
      <c r="J16" s="75">
        <v>0</v>
      </c>
      <c r="K16" s="74" t="s">
        <v>48</v>
      </c>
    </row>
    <row r="17" spans="1:11" ht="47.25" customHeight="1">
      <c r="A17" s="78" t="s">
        <v>46</v>
      </c>
      <c r="B17" s="78">
        <v>750</v>
      </c>
      <c r="C17" s="78">
        <v>75020</v>
      </c>
      <c r="D17" s="76" t="s">
        <v>221</v>
      </c>
      <c r="E17" s="77">
        <v>30000</v>
      </c>
      <c r="F17" s="77">
        <v>30000</v>
      </c>
      <c r="G17" s="77">
        <v>0</v>
      </c>
      <c r="H17" s="77">
        <v>0</v>
      </c>
      <c r="I17" s="76" t="s">
        <v>57</v>
      </c>
      <c r="J17" s="75">
        <v>0</v>
      </c>
      <c r="K17" s="74" t="s">
        <v>48</v>
      </c>
    </row>
    <row r="18" spans="1:11" ht="48.75" customHeight="1">
      <c r="A18" s="78" t="s">
        <v>45</v>
      </c>
      <c r="B18" s="78">
        <v>750</v>
      </c>
      <c r="C18" s="78">
        <v>75020</v>
      </c>
      <c r="D18" s="76" t="s">
        <v>220</v>
      </c>
      <c r="E18" s="77">
        <v>16800</v>
      </c>
      <c r="F18" s="75">
        <v>0</v>
      </c>
      <c r="G18" s="75">
        <v>0</v>
      </c>
      <c r="H18" s="75">
        <v>0</v>
      </c>
      <c r="I18" s="76" t="s">
        <v>219</v>
      </c>
      <c r="J18" s="75"/>
      <c r="K18" s="74" t="s">
        <v>48</v>
      </c>
    </row>
    <row r="19" spans="1:11" ht="48.75" customHeight="1">
      <c r="A19" s="78" t="s">
        <v>79</v>
      </c>
      <c r="B19" s="78">
        <v>752</v>
      </c>
      <c r="C19" s="78">
        <v>85295</v>
      </c>
      <c r="D19" s="76" t="s">
        <v>309</v>
      </c>
      <c r="E19" s="77">
        <v>10100</v>
      </c>
      <c r="F19" s="77">
        <v>10100</v>
      </c>
      <c r="G19" s="77">
        <v>0</v>
      </c>
      <c r="H19" s="77">
        <v>0</v>
      </c>
      <c r="I19" s="76" t="s">
        <v>57</v>
      </c>
      <c r="J19" s="75">
        <v>0</v>
      </c>
      <c r="K19" s="74" t="s">
        <v>308</v>
      </c>
    </row>
    <row r="20" spans="1:11" ht="45">
      <c r="A20" s="78" t="s">
        <v>104</v>
      </c>
      <c r="B20" s="78">
        <v>852</v>
      </c>
      <c r="C20" s="78">
        <v>85202</v>
      </c>
      <c r="D20" s="76" t="s">
        <v>217</v>
      </c>
      <c r="E20" s="77">
        <v>70000</v>
      </c>
      <c r="F20" s="77">
        <v>70000</v>
      </c>
      <c r="G20" s="77">
        <v>0</v>
      </c>
      <c r="H20" s="77">
        <v>0</v>
      </c>
      <c r="I20" s="76" t="s">
        <v>209</v>
      </c>
      <c r="J20" s="75">
        <v>0</v>
      </c>
      <c r="K20" s="74" t="s">
        <v>218</v>
      </c>
    </row>
    <row r="21" spans="1:11" ht="45">
      <c r="A21" s="78" t="s">
        <v>102</v>
      </c>
      <c r="B21" s="78">
        <v>852</v>
      </c>
      <c r="C21" s="78">
        <v>85202</v>
      </c>
      <c r="D21" s="76" t="s">
        <v>310</v>
      </c>
      <c r="E21" s="77">
        <v>151500</v>
      </c>
      <c r="F21" s="77">
        <v>151500</v>
      </c>
      <c r="G21" s="77">
        <v>0</v>
      </c>
      <c r="H21" s="77">
        <v>0</v>
      </c>
      <c r="I21" s="76" t="s">
        <v>209</v>
      </c>
      <c r="J21" s="75">
        <v>0</v>
      </c>
      <c r="K21" s="74" t="s">
        <v>218</v>
      </c>
    </row>
    <row r="22" spans="1:11" ht="45">
      <c r="A22" s="78" t="s">
        <v>88</v>
      </c>
      <c r="B22" s="78">
        <v>852</v>
      </c>
      <c r="C22" s="78">
        <v>85202</v>
      </c>
      <c r="D22" s="76" t="s">
        <v>217</v>
      </c>
      <c r="E22" s="77">
        <v>95400</v>
      </c>
      <c r="F22" s="77">
        <v>95400</v>
      </c>
      <c r="G22" s="77">
        <v>0</v>
      </c>
      <c r="H22" s="77">
        <v>0</v>
      </c>
      <c r="I22" s="76" t="s">
        <v>209</v>
      </c>
      <c r="J22" s="75">
        <v>0</v>
      </c>
      <c r="K22" s="74" t="s">
        <v>74</v>
      </c>
    </row>
    <row r="23" spans="1:11" ht="45">
      <c r="A23" s="78" t="s">
        <v>90</v>
      </c>
      <c r="B23" s="78">
        <v>853</v>
      </c>
      <c r="C23" s="78">
        <v>85311</v>
      </c>
      <c r="D23" s="76" t="s">
        <v>216</v>
      </c>
      <c r="E23" s="77">
        <v>45000</v>
      </c>
      <c r="F23" s="77">
        <v>45000</v>
      </c>
      <c r="G23" s="77">
        <v>0</v>
      </c>
      <c r="H23" s="77">
        <v>0</v>
      </c>
      <c r="I23" s="76" t="s">
        <v>209</v>
      </c>
      <c r="J23" s="75">
        <v>0</v>
      </c>
      <c r="K23" s="74" t="s">
        <v>48</v>
      </c>
    </row>
    <row r="24" spans="1:11" ht="45">
      <c r="A24" s="78" t="s">
        <v>107</v>
      </c>
      <c r="B24" s="78">
        <v>854</v>
      </c>
      <c r="C24" s="78">
        <v>85403</v>
      </c>
      <c r="D24" s="76" t="s">
        <v>215</v>
      </c>
      <c r="E24" s="77">
        <v>15000</v>
      </c>
      <c r="F24" s="77">
        <v>15000</v>
      </c>
      <c r="G24" s="77">
        <v>0</v>
      </c>
      <c r="H24" s="77">
        <v>0</v>
      </c>
      <c r="I24" s="76" t="s">
        <v>214</v>
      </c>
      <c r="J24" s="75">
        <v>0</v>
      </c>
      <c r="K24" s="74" t="s">
        <v>87</v>
      </c>
    </row>
    <row r="25" spans="1:11" ht="51.75" customHeight="1">
      <c r="A25" s="78" t="s">
        <v>108</v>
      </c>
      <c r="B25" s="78">
        <v>854</v>
      </c>
      <c r="C25" s="78">
        <v>85403</v>
      </c>
      <c r="D25" s="76" t="s">
        <v>213</v>
      </c>
      <c r="E25" s="77">
        <v>185600</v>
      </c>
      <c r="F25" s="77">
        <v>111069</v>
      </c>
      <c r="G25" s="77">
        <v>0</v>
      </c>
      <c r="H25" s="77">
        <v>0</v>
      </c>
      <c r="I25" s="76" t="s">
        <v>212</v>
      </c>
      <c r="J25" s="75">
        <v>0</v>
      </c>
      <c r="K25" s="74" t="s">
        <v>211</v>
      </c>
    </row>
    <row r="26" spans="1:11" ht="67.5">
      <c r="A26" s="78" t="s">
        <v>129</v>
      </c>
      <c r="B26" s="78">
        <v>855</v>
      </c>
      <c r="C26" s="78">
        <v>85510</v>
      </c>
      <c r="D26" s="76" t="s">
        <v>210</v>
      </c>
      <c r="E26" s="77">
        <v>50000</v>
      </c>
      <c r="F26" s="77">
        <v>50000</v>
      </c>
      <c r="G26" s="77">
        <v>0</v>
      </c>
      <c r="H26" s="77">
        <v>0</v>
      </c>
      <c r="I26" s="76" t="s">
        <v>209</v>
      </c>
      <c r="J26" s="75">
        <v>0</v>
      </c>
      <c r="K26" s="74" t="s">
        <v>208</v>
      </c>
    </row>
    <row r="27" spans="1:11" ht="62.25" customHeight="1">
      <c r="A27" s="78" t="s">
        <v>130</v>
      </c>
      <c r="B27" s="78">
        <v>926</v>
      </c>
      <c r="C27" s="78">
        <v>92695</v>
      </c>
      <c r="D27" s="76" t="s">
        <v>207</v>
      </c>
      <c r="E27" s="77">
        <v>156273</v>
      </c>
      <c r="F27" s="77">
        <v>81273</v>
      </c>
      <c r="G27" s="77">
        <v>0</v>
      </c>
      <c r="H27" s="77">
        <v>0</v>
      </c>
      <c r="I27" s="76" t="s">
        <v>206</v>
      </c>
      <c r="J27" s="75">
        <v>0</v>
      </c>
      <c r="K27" s="74" t="s">
        <v>48</v>
      </c>
    </row>
    <row r="28" spans="1:11" ht="27.75" customHeight="1">
      <c r="A28" s="242" t="s">
        <v>37</v>
      </c>
      <c r="B28" s="243"/>
      <c r="C28" s="243"/>
      <c r="D28" s="244"/>
      <c r="E28" s="73">
        <f>SUM(E10:E27)</f>
        <v>2730333</v>
      </c>
      <c r="F28" s="73">
        <f>SUM(F10:F27)</f>
        <v>1506802</v>
      </c>
      <c r="G28" s="73">
        <f>SUM(G10:G27)</f>
        <v>0</v>
      </c>
      <c r="H28" s="73">
        <f>SUM(H10:H27)</f>
        <v>0</v>
      </c>
      <c r="I28" s="183">
        <v>1223531</v>
      </c>
      <c r="J28" s="73">
        <f>SUM(J10:J27)</f>
        <v>0</v>
      </c>
      <c r="K28" s="164" t="s">
        <v>56</v>
      </c>
    </row>
    <row r="29" spans="1:11" ht="12.7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</row>
    <row r="30" spans="1:11" ht="12.75">
      <c r="A30" s="72" t="s">
        <v>55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1" ht="12.75">
      <c r="A31" s="72" t="s">
        <v>54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12.75">
      <c r="A32" s="72" t="s">
        <v>53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ht="12.75">
      <c r="A33" s="72" t="s">
        <v>205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 ht="12.75">
      <c r="A34" s="72" t="s">
        <v>204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</row>
  </sheetData>
  <sheetProtection/>
  <mergeCells count="15">
    <mergeCell ref="A28:D28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5118110236220472" right="0.3937007874015748" top="0.984251968503937" bottom="0.7874015748031497" header="0.5118110236220472" footer="0.5118110236220472"/>
  <pageSetup fitToHeight="1" fitToWidth="1" horizontalDpi="300" verticalDpi="300" orientation="portrait" paperSize="9" scale="64" r:id="rId1"/>
  <headerFooter alignWithMargins="0">
    <oddHeader>&amp;R&amp;9Załącznik nr &amp;A
do uchwały Rady Powiatu w Opatowie nr XLVII.26.2018
z dnia 11 czerwca 2018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125"/>
  <sheetViews>
    <sheetView zoomScalePageLayoutView="0" workbookViewId="0" topLeftCell="A1">
      <selection activeCell="O6" sqref="O6"/>
    </sheetView>
  </sheetViews>
  <sheetFormatPr defaultColWidth="9.33203125" defaultRowHeight="12.75"/>
  <cols>
    <col min="1" max="1" width="4.66015625" style="3" customWidth="1"/>
    <col min="2" max="2" width="21.83203125" style="3" customWidth="1"/>
    <col min="3" max="3" width="10.66015625" style="3" customWidth="1"/>
    <col min="4" max="4" width="12" style="3" customWidth="1"/>
    <col min="5" max="5" width="7" style="3" customWidth="1"/>
    <col min="6" max="6" width="8.83203125" style="3" customWidth="1"/>
    <col min="7" max="7" width="19" style="3" customWidth="1"/>
    <col min="8" max="8" width="12.33203125" style="3" customWidth="1"/>
    <col min="9" max="9" width="12.66015625" style="3" customWidth="1"/>
    <col min="10" max="16384" width="9.33203125" style="3" customWidth="1"/>
  </cols>
  <sheetData>
    <row r="1" spans="1:9" ht="40.5" customHeight="1">
      <c r="A1" s="4"/>
      <c r="B1" s="4"/>
      <c r="C1" s="4"/>
      <c r="D1" s="4"/>
      <c r="E1" s="4"/>
      <c r="F1" s="4"/>
      <c r="G1" s="261" t="s">
        <v>457</v>
      </c>
      <c r="H1" s="261"/>
      <c r="I1" s="261"/>
    </row>
    <row r="2" spans="1:9" ht="12.75">
      <c r="A2" s="262" t="s">
        <v>288</v>
      </c>
      <c r="B2" s="262"/>
      <c r="C2" s="262"/>
      <c r="D2" s="262"/>
      <c r="E2" s="262"/>
      <c r="F2" s="262"/>
      <c r="G2" s="262"/>
      <c r="H2" s="262"/>
      <c r="I2" s="262"/>
    </row>
    <row r="3" spans="1:9" ht="12.75">
      <c r="A3" s="262"/>
      <c r="B3" s="262"/>
      <c r="C3" s="262"/>
      <c r="D3" s="262"/>
      <c r="E3" s="262"/>
      <c r="F3" s="262"/>
      <c r="G3" s="262"/>
      <c r="H3" s="262"/>
      <c r="I3" s="262"/>
    </row>
    <row r="4" spans="1:9" ht="12.75">
      <c r="A4" s="262"/>
      <c r="B4" s="262"/>
      <c r="C4" s="262"/>
      <c r="D4" s="262"/>
      <c r="E4" s="262"/>
      <c r="F4" s="262"/>
      <c r="G4" s="262"/>
      <c r="H4" s="262"/>
      <c r="I4" s="262"/>
    </row>
    <row r="5" spans="1:9" ht="12.75">
      <c r="A5" s="97"/>
      <c r="B5" s="97"/>
      <c r="C5" s="97"/>
      <c r="D5" s="97"/>
      <c r="E5" s="97"/>
      <c r="F5" s="97"/>
      <c r="G5" s="97"/>
      <c r="H5" s="97"/>
      <c r="I5" s="97"/>
    </row>
    <row r="6" spans="1:9" ht="22.5" customHeight="1">
      <c r="A6" s="263" t="s">
        <v>287</v>
      </c>
      <c r="B6" s="263" t="s">
        <v>286</v>
      </c>
      <c r="C6" s="263" t="s">
        <v>285</v>
      </c>
      <c r="D6" s="263" t="s">
        <v>50</v>
      </c>
      <c r="E6" s="263" t="s">
        <v>1</v>
      </c>
      <c r="F6" s="263" t="s">
        <v>2</v>
      </c>
      <c r="G6" s="263" t="s">
        <v>284</v>
      </c>
      <c r="H6" s="263"/>
      <c r="I6" s="263" t="s">
        <v>283</v>
      </c>
    </row>
    <row r="7" spans="1:9" ht="66" customHeight="1">
      <c r="A7" s="263"/>
      <c r="B7" s="263"/>
      <c r="C7" s="263"/>
      <c r="D7" s="263"/>
      <c r="E7" s="263"/>
      <c r="F7" s="263"/>
      <c r="G7" s="168" t="s">
        <v>282</v>
      </c>
      <c r="H7" s="168" t="s">
        <v>281</v>
      </c>
      <c r="I7" s="263"/>
    </row>
    <row r="8" spans="1:9" ht="12.7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</row>
    <row r="9" spans="1:9" ht="45" customHeight="1">
      <c r="A9" s="264" t="s">
        <v>44</v>
      </c>
      <c r="B9" s="256" t="s">
        <v>253</v>
      </c>
      <c r="C9" s="256" t="s">
        <v>280</v>
      </c>
      <c r="D9" s="256" t="s">
        <v>48</v>
      </c>
      <c r="E9" s="264" t="s">
        <v>279</v>
      </c>
      <c r="F9" s="264" t="s">
        <v>278</v>
      </c>
      <c r="G9" s="93" t="s">
        <v>251</v>
      </c>
      <c r="H9" s="90">
        <f>H10+H14</f>
        <v>17366120</v>
      </c>
      <c r="I9" s="90">
        <f>I10+I14</f>
        <v>17028427</v>
      </c>
    </row>
    <row r="10" spans="1:9" ht="25.5" customHeight="1">
      <c r="A10" s="265"/>
      <c r="B10" s="260"/>
      <c r="C10" s="259"/>
      <c r="D10" s="259"/>
      <c r="E10" s="265"/>
      <c r="F10" s="265"/>
      <c r="G10" s="93" t="s">
        <v>246</v>
      </c>
      <c r="H10" s="90">
        <f>H11+H12+H13</f>
        <v>0</v>
      </c>
      <c r="I10" s="90">
        <f>I11+I12+I13</f>
        <v>0</v>
      </c>
    </row>
    <row r="11" spans="1:9" ht="49.5" customHeight="1">
      <c r="A11" s="265"/>
      <c r="B11" s="256" t="s">
        <v>277</v>
      </c>
      <c r="C11" s="259"/>
      <c r="D11" s="259"/>
      <c r="E11" s="265"/>
      <c r="F11" s="265"/>
      <c r="G11" s="96" t="s">
        <v>244</v>
      </c>
      <c r="H11" s="86">
        <v>0</v>
      </c>
      <c r="I11" s="86">
        <v>0</v>
      </c>
    </row>
    <row r="12" spans="1:9" ht="27.75" customHeight="1">
      <c r="A12" s="265"/>
      <c r="B12" s="259"/>
      <c r="C12" s="259"/>
      <c r="D12" s="259"/>
      <c r="E12" s="265"/>
      <c r="F12" s="265"/>
      <c r="G12" s="92" t="s">
        <v>243</v>
      </c>
      <c r="H12" s="86">
        <v>0</v>
      </c>
      <c r="I12" s="86">
        <v>0</v>
      </c>
    </row>
    <row r="13" spans="1:9" ht="35.25" customHeight="1">
      <c r="A13" s="265"/>
      <c r="B13" s="259" t="s">
        <v>276</v>
      </c>
      <c r="C13" s="259"/>
      <c r="D13" s="259"/>
      <c r="E13" s="265"/>
      <c r="F13" s="265"/>
      <c r="G13" s="92" t="s">
        <v>242</v>
      </c>
      <c r="H13" s="86">
        <v>0</v>
      </c>
      <c r="I13" s="86">
        <v>0</v>
      </c>
    </row>
    <row r="14" spans="1:9" ht="15.75" customHeight="1">
      <c r="A14" s="265"/>
      <c r="B14" s="259"/>
      <c r="C14" s="259"/>
      <c r="D14" s="259"/>
      <c r="E14" s="265"/>
      <c r="F14" s="265"/>
      <c r="G14" s="93" t="s">
        <v>245</v>
      </c>
      <c r="H14" s="90">
        <f>H15+H16+H17+H18</f>
        <v>17366120</v>
      </c>
      <c r="I14" s="90">
        <f>I15+I16+I17+I18</f>
        <v>17028427</v>
      </c>
    </row>
    <row r="15" spans="1:9" ht="15" customHeight="1">
      <c r="A15" s="265"/>
      <c r="B15" s="259"/>
      <c r="C15" s="259"/>
      <c r="D15" s="259"/>
      <c r="E15" s="265"/>
      <c r="F15" s="265"/>
      <c r="G15" s="96" t="s">
        <v>244</v>
      </c>
      <c r="H15" s="86">
        <v>5195574</v>
      </c>
      <c r="I15" s="86">
        <v>5144448</v>
      </c>
    </row>
    <row r="16" spans="1:9" ht="22.5">
      <c r="A16" s="265"/>
      <c r="B16" s="259"/>
      <c r="C16" s="259"/>
      <c r="D16" s="259"/>
      <c r="E16" s="265"/>
      <c r="F16" s="265"/>
      <c r="G16" s="92" t="s">
        <v>243</v>
      </c>
      <c r="H16" s="86">
        <v>0</v>
      </c>
      <c r="I16" s="86">
        <v>0</v>
      </c>
    </row>
    <row r="17" spans="1:9" ht="33.75">
      <c r="A17" s="265"/>
      <c r="B17" s="259" t="s">
        <v>275</v>
      </c>
      <c r="C17" s="259"/>
      <c r="D17" s="259"/>
      <c r="E17" s="265"/>
      <c r="F17" s="265"/>
      <c r="G17" s="92" t="s">
        <v>242</v>
      </c>
      <c r="H17" s="86">
        <v>12170546</v>
      </c>
      <c r="I17" s="86">
        <v>11883979</v>
      </c>
    </row>
    <row r="18" spans="1:9" ht="48.75" customHeight="1">
      <c r="A18" s="266"/>
      <c r="B18" s="260"/>
      <c r="C18" s="260"/>
      <c r="D18" s="260"/>
      <c r="E18" s="266"/>
      <c r="F18" s="266"/>
      <c r="G18" s="172" t="s">
        <v>241</v>
      </c>
      <c r="H18" s="86">
        <v>0</v>
      </c>
      <c r="I18" s="86">
        <v>0</v>
      </c>
    </row>
    <row r="19" spans="1:9" ht="44.25" customHeight="1">
      <c r="A19" s="253" t="s">
        <v>43</v>
      </c>
      <c r="B19" s="172" t="s">
        <v>253</v>
      </c>
      <c r="C19" s="270" t="s">
        <v>274</v>
      </c>
      <c r="D19" s="270" t="s">
        <v>48</v>
      </c>
      <c r="E19" s="267" t="s">
        <v>273</v>
      </c>
      <c r="F19" s="267" t="s">
        <v>272</v>
      </c>
      <c r="G19" s="93" t="s">
        <v>251</v>
      </c>
      <c r="H19" s="90">
        <f>H20+H24</f>
        <v>3022600</v>
      </c>
      <c r="I19" s="90">
        <f>I20+I24</f>
        <v>201000</v>
      </c>
    </row>
    <row r="20" spans="1:9" ht="27" customHeight="1">
      <c r="A20" s="254"/>
      <c r="B20" s="172" t="s">
        <v>250</v>
      </c>
      <c r="C20" s="271"/>
      <c r="D20" s="271"/>
      <c r="E20" s="268"/>
      <c r="F20" s="268"/>
      <c r="G20" s="93" t="s">
        <v>246</v>
      </c>
      <c r="H20" s="90">
        <f>H21+H22+H23</f>
        <v>18000</v>
      </c>
      <c r="I20" s="90">
        <f>I21+I22+I23</f>
        <v>0</v>
      </c>
    </row>
    <row r="21" spans="1:9" ht="15" customHeight="1">
      <c r="A21" s="254"/>
      <c r="B21" s="256" t="s">
        <v>271</v>
      </c>
      <c r="C21" s="271"/>
      <c r="D21" s="271"/>
      <c r="E21" s="268"/>
      <c r="F21" s="268"/>
      <c r="G21" s="96" t="s">
        <v>244</v>
      </c>
      <c r="H21" s="86">
        <v>2700</v>
      </c>
      <c r="I21" s="86">
        <v>0</v>
      </c>
    </row>
    <row r="22" spans="1:9" ht="24.75" customHeight="1">
      <c r="A22" s="254"/>
      <c r="B22" s="259"/>
      <c r="C22" s="271"/>
      <c r="D22" s="271"/>
      <c r="E22" s="268"/>
      <c r="F22" s="268"/>
      <c r="G22" s="92" t="s">
        <v>243</v>
      </c>
      <c r="H22" s="86">
        <v>0</v>
      </c>
      <c r="I22" s="86">
        <v>0</v>
      </c>
    </row>
    <row r="23" spans="1:9" ht="36" customHeight="1">
      <c r="A23" s="254"/>
      <c r="B23" s="259"/>
      <c r="C23" s="271"/>
      <c r="D23" s="271"/>
      <c r="E23" s="268"/>
      <c r="F23" s="268"/>
      <c r="G23" s="92" t="s">
        <v>242</v>
      </c>
      <c r="H23" s="86">
        <v>15300</v>
      </c>
      <c r="I23" s="86">
        <v>0</v>
      </c>
    </row>
    <row r="24" spans="1:9" ht="14.25" customHeight="1">
      <c r="A24" s="254"/>
      <c r="B24" s="259"/>
      <c r="C24" s="271"/>
      <c r="D24" s="271"/>
      <c r="E24" s="268"/>
      <c r="F24" s="268"/>
      <c r="G24" s="93" t="s">
        <v>245</v>
      </c>
      <c r="H24" s="90">
        <f>H25+H26+H27+H28</f>
        <v>3004600</v>
      </c>
      <c r="I24" s="90">
        <f>I25+I26+I27+I28</f>
        <v>201000</v>
      </c>
    </row>
    <row r="25" spans="1:9" ht="16.5" customHeight="1">
      <c r="A25" s="254"/>
      <c r="B25" s="259"/>
      <c r="C25" s="271"/>
      <c r="D25" s="271"/>
      <c r="E25" s="268"/>
      <c r="F25" s="268"/>
      <c r="G25" s="96" t="s">
        <v>244</v>
      </c>
      <c r="H25" s="86">
        <v>450690</v>
      </c>
      <c r="I25" s="86">
        <v>30150</v>
      </c>
    </row>
    <row r="26" spans="1:9" ht="24.75" customHeight="1">
      <c r="A26" s="254"/>
      <c r="B26" s="259"/>
      <c r="C26" s="271"/>
      <c r="D26" s="271"/>
      <c r="E26" s="268"/>
      <c r="F26" s="268"/>
      <c r="G26" s="92" t="s">
        <v>243</v>
      </c>
      <c r="H26" s="86">
        <v>0</v>
      </c>
      <c r="I26" s="86">
        <v>0</v>
      </c>
    </row>
    <row r="27" spans="1:9" ht="36" customHeight="1">
      <c r="A27" s="254"/>
      <c r="B27" s="259"/>
      <c r="C27" s="271"/>
      <c r="D27" s="271"/>
      <c r="E27" s="268"/>
      <c r="F27" s="268"/>
      <c r="G27" s="92" t="s">
        <v>242</v>
      </c>
      <c r="H27" s="86">
        <v>2553910</v>
      </c>
      <c r="I27" s="86">
        <v>170850</v>
      </c>
    </row>
    <row r="28" spans="1:9" ht="48.75" customHeight="1">
      <c r="A28" s="255"/>
      <c r="B28" s="260"/>
      <c r="C28" s="272"/>
      <c r="D28" s="272"/>
      <c r="E28" s="269"/>
      <c r="F28" s="269"/>
      <c r="G28" s="172" t="s">
        <v>241</v>
      </c>
      <c r="H28" s="86">
        <v>0</v>
      </c>
      <c r="I28" s="86">
        <v>0</v>
      </c>
    </row>
    <row r="29" spans="1:9" ht="16.5" customHeight="1">
      <c r="A29" s="253" t="s">
        <v>42</v>
      </c>
      <c r="B29" s="256" t="s">
        <v>253</v>
      </c>
      <c r="C29" s="171" t="s">
        <v>252</v>
      </c>
      <c r="D29" s="256" t="s">
        <v>51</v>
      </c>
      <c r="E29" s="169">
        <v>801</v>
      </c>
      <c r="F29" s="169">
        <v>80130</v>
      </c>
      <c r="G29" s="93" t="s">
        <v>251</v>
      </c>
      <c r="H29" s="90">
        <f>SUM(H30+H34)</f>
        <v>228745</v>
      </c>
      <c r="I29" s="90">
        <f>SUM(I30+I34)</f>
        <v>28102</v>
      </c>
    </row>
    <row r="30" spans="1:9" ht="17.25" customHeight="1">
      <c r="A30" s="254"/>
      <c r="B30" s="257"/>
      <c r="C30" s="166"/>
      <c r="D30" s="259"/>
      <c r="E30" s="170"/>
      <c r="F30" s="170"/>
      <c r="G30" s="93" t="s">
        <v>246</v>
      </c>
      <c r="H30" s="90">
        <f>SUM(H31:H33)</f>
        <v>228745</v>
      </c>
      <c r="I30" s="90">
        <f>SUM(I31:I33)</f>
        <v>28102</v>
      </c>
    </row>
    <row r="31" spans="1:9" ht="17.25" customHeight="1">
      <c r="A31" s="254"/>
      <c r="B31" s="257"/>
      <c r="C31" s="166"/>
      <c r="D31" s="259"/>
      <c r="E31" s="170"/>
      <c r="F31" s="170"/>
      <c r="G31" s="96" t="s">
        <v>244</v>
      </c>
      <c r="H31" s="86">
        <v>14696</v>
      </c>
      <c r="I31" s="86">
        <v>0</v>
      </c>
    </row>
    <row r="32" spans="1:9" ht="25.5" customHeight="1">
      <c r="A32" s="254"/>
      <c r="B32" s="258"/>
      <c r="C32" s="166"/>
      <c r="D32" s="259"/>
      <c r="E32" s="170"/>
      <c r="F32" s="170"/>
      <c r="G32" s="92" t="s">
        <v>243</v>
      </c>
      <c r="H32" s="86">
        <v>0</v>
      </c>
      <c r="I32" s="86">
        <v>0</v>
      </c>
    </row>
    <row r="33" spans="1:9" ht="34.5" customHeight="1">
      <c r="A33" s="254"/>
      <c r="B33" s="171" t="s">
        <v>270</v>
      </c>
      <c r="C33" s="166"/>
      <c r="D33" s="259"/>
      <c r="E33" s="170"/>
      <c r="F33" s="170"/>
      <c r="G33" s="92" t="s">
        <v>242</v>
      </c>
      <c r="H33" s="86">
        <v>214049</v>
      </c>
      <c r="I33" s="86">
        <v>28102</v>
      </c>
    </row>
    <row r="34" spans="1:9" ht="15" customHeight="1">
      <c r="A34" s="254"/>
      <c r="B34" s="259" t="s">
        <v>269</v>
      </c>
      <c r="C34" s="166"/>
      <c r="D34" s="259"/>
      <c r="E34" s="170"/>
      <c r="F34" s="170"/>
      <c r="G34" s="93" t="s">
        <v>245</v>
      </c>
      <c r="H34" s="90">
        <f>SUM(H35:H38)</f>
        <v>0</v>
      </c>
      <c r="I34" s="90">
        <f>SUM(I35:I38)</f>
        <v>0</v>
      </c>
    </row>
    <row r="35" spans="1:9" ht="16.5" customHeight="1">
      <c r="A35" s="254"/>
      <c r="B35" s="259"/>
      <c r="C35" s="166"/>
      <c r="D35" s="259"/>
      <c r="E35" s="170"/>
      <c r="F35" s="170"/>
      <c r="G35" s="96" t="s">
        <v>244</v>
      </c>
      <c r="H35" s="86">
        <v>0</v>
      </c>
      <c r="I35" s="86">
        <v>0</v>
      </c>
    </row>
    <row r="36" spans="1:9" ht="24" customHeight="1">
      <c r="A36" s="254"/>
      <c r="B36" s="259"/>
      <c r="C36" s="166"/>
      <c r="D36" s="259"/>
      <c r="E36" s="170"/>
      <c r="F36" s="170"/>
      <c r="G36" s="92" t="s">
        <v>243</v>
      </c>
      <c r="H36" s="86">
        <v>0</v>
      </c>
      <c r="I36" s="86">
        <v>0</v>
      </c>
    </row>
    <row r="37" spans="1:9" ht="37.5" customHeight="1">
      <c r="A37" s="254"/>
      <c r="B37" s="260"/>
      <c r="C37" s="166"/>
      <c r="D37" s="259"/>
      <c r="E37" s="170"/>
      <c r="F37" s="170"/>
      <c r="G37" s="92" t="s">
        <v>242</v>
      </c>
      <c r="H37" s="86">
        <v>0</v>
      </c>
      <c r="I37" s="86">
        <v>0</v>
      </c>
    </row>
    <row r="38" spans="1:9" ht="48.75" customHeight="1">
      <c r="A38" s="255"/>
      <c r="B38" s="171" t="s">
        <v>268</v>
      </c>
      <c r="C38" s="167"/>
      <c r="D38" s="260"/>
      <c r="E38" s="95"/>
      <c r="F38" s="95"/>
      <c r="G38" s="172" t="s">
        <v>241</v>
      </c>
      <c r="H38" s="86">
        <v>0</v>
      </c>
      <c r="I38" s="86">
        <v>0</v>
      </c>
    </row>
    <row r="39" spans="1:9" ht="17.25" customHeight="1">
      <c r="A39" s="253" t="s">
        <v>41</v>
      </c>
      <c r="B39" s="256" t="s">
        <v>253</v>
      </c>
      <c r="C39" s="171" t="s">
        <v>266</v>
      </c>
      <c r="D39" s="256" t="s">
        <v>48</v>
      </c>
      <c r="E39" s="169">
        <v>801</v>
      </c>
      <c r="F39" s="169">
        <v>80195</v>
      </c>
      <c r="G39" s="93" t="s">
        <v>251</v>
      </c>
      <c r="H39" s="90">
        <f>SUM(H40+H44)</f>
        <v>7023999</v>
      </c>
      <c r="I39" s="90">
        <f>SUM(I40+I44)</f>
        <v>6665370</v>
      </c>
    </row>
    <row r="40" spans="1:9" ht="15.75" customHeight="1">
      <c r="A40" s="254"/>
      <c r="B40" s="257"/>
      <c r="C40" s="166"/>
      <c r="D40" s="259"/>
      <c r="E40" s="170"/>
      <c r="F40" s="170"/>
      <c r="G40" s="93" t="s">
        <v>246</v>
      </c>
      <c r="H40" s="90">
        <f>SUM(H41:H43)</f>
        <v>0</v>
      </c>
      <c r="I40" s="90">
        <f>SUM(I41:I43)</f>
        <v>0</v>
      </c>
    </row>
    <row r="41" spans="1:9" ht="14.25" customHeight="1">
      <c r="A41" s="254"/>
      <c r="B41" s="257"/>
      <c r="C41" s="166"/>
      <c r="D41" s="259"/>
      <c r="E41" s="170"/>
      <c r="F41" s="170"/>
      <c r="G41" s="96" t="s">
        <v>244</v>
      </c>
      <c r="H41" s="86">
        <v>0</v>
      </c>
      <c r="I41" s="86">
        <v>0</v>
      </c>
    </row>
    <row r="42" spans="1:9" ht="23.25" customHeight="1">
      <c r="A42" s="254"/>
      <c r="B42" s="258"/>
      <c r="C42" s="166"/>
      <c r="D42" s="259"/>
      <c r="E42" s="170"/>
      <c r="F42" s="170"/>
      <c r="G42" s="92" t="s">
        <v>243</v>
      </c>
      <c r="H42" s="86">
        <v>0</v>
      </c>
      <c r="I42" s="86">
        <v>0</v>
      </c>
    </row>
    <row r="43" spans="1:9" ht="36" customHeight="1">
      <c r="A43" s="254"/>
      <c r="B43" s="171" t="s">
        <v>250</v>
      </c>
      <c r="C43" s="166"/>
      <c r="D43" s="259"/>
      <c r="E43" s="170"/>
      <c r="F43" s="170"/>
      <c r="G43" s="92" t="s">
        <v>242</v>
      </c>
      <c r="H43" s="86">
        <v>0</v>
      </c>
      <c r="I43" s="86">
        <v>0</v>
      </c>
    </row>
    <row r="44" spans="1:9" ht="15.75" customHeight="1">
      <c r="A44" s="254"/>
      <c r="B44" s="259" t="s">
        <v>265</v>
      </c>
      <c r="C44" s="166"/>
      <c r="D44" s="259"/>
      <c r="E44" s="170"/>
      <c r="F44" s="170"/>
      <c r="G44" s="93" t="s">
        <v>245</v>
      </c>
      <c r="H44" s="90">
        <f>SUM(H45:H48)</f>
        <v>7023999</v>
      </c>
      <c r="I44" s="90">
        <f>SUM(I45:I48)</f>
        <v>6665370</v>
      </c>
    </row>
    <row r="45" spans="1:9" ht="15" customHeight="1">
      <c r="A45" s="254"/>
      <c r="B45" s="259"/>
      <c r="C45" s="166"/>
      <c r="D45" s="259"/>
      <c r="E45" s="170"/>
      <c r="F45" s="170"/>
      <c r="G45" s="96" t="s">
        <v>244</v>
      </c>
      <c r="H45" s="86">
        <v>4030283</v>
      </c>
      <c r="I45" s="86">
        <v>3856637</v>
      </c>
    </row>
    <row r="46" spans="1:9" ht="24.75" customHeight="1">
      <c r="A46" s="254"/>
      <c r="B46" s="259"/>
      <c r="C46" s="166"/>
      <c r="D46" s="259"/>
      <c r="E46" s="170"/>
      <c r="F46" s="170"/>
      <c r="G46" s="92" t="s">
        <v>243</v>
      </c>
      <c r="H46" s="86">
        <v>0</v>
      </c>
      <c r="I46" s="86">
        <v>0</v>
      </c>
    </row>
    <row r="47" spans="1:9" ht="34.5" customHeight="1">
      <c r="A47" s="254"/>
      <c r="B47" s="286" t="s">
        <v>267</v>
      </c>
      <c r="C47" s="166"/>
      <c r="D47" s="259"/>
      <c r="E47" s="170"/>
      <c r="F47" s="170"/>
      <c r="G47" s="92" t="s">
        <v>242</v>
      </c>
      <c r="H47" s="86">
        <v>2993716</v>
      </c>
      <c r="I47" s="86">
        <v>2808733</v>
      </c>
    </row>
    <row r="48" spans="1:9" ht="48.75" customHeight="1">
      <c r="A48" s="255"/>
      <c r="B48" s="287"/>
      <c r="C48" s="167"/>
      <c r="D48" s="260"/>
      <c r="E48" s="95"/>
      <c r="F48" s="95"/>
      <c r="G48" s="172" t="s">
        <v>241</v>
      </c>
      <c r="H48" s="86">
        <v>0</v>
      </c>
      <c r="I48" s="86">
        <v>0</v>
      </c>
    </row>
    <row r="49" spans="1:9" ht="15.75" customHeight="1">
      <c r="A49" s="253" t="s">
        <v>40</v>
      </c>
      <c r="B49" s="256" t="s">
        <v>253</v>
      </c>
      <c r="C49" s="171" t="s">
        <v>266</v>
      </c>
      <c r="D49" s="256" t="s">
        <v>48</v>
      </c>
      <c r="E49" s="169">
        <v>801</v>
      </c>
      <c r="F49" s="169">
        <v>80195</v>
      </c>
      <c r="G49" s="93" t="s">
        <v>251</v>
      </c>
      <c r="H49" s="90">
        <f>SUM(H50+H54)</f>
        <v>3310380</v>
      </c>
      <c r="I49" s="90">
        <f>SUM(I50+I54)</f>
        <v>3276891</v>
      </c>
    </row>
    <row r="50" spans="1:9" ht="15" customHeight="1">
      <c r="A50" s="254"/>
      <c r="B50" s="257"/>
      <c r="C50" s="166"/>
      <c r="D50" s="259"/>
      <c r="E50" s="170"/>
      <c r="F50" s="170"/>
      <c r="G50" s="93" t="s">
        <v>246</v>
      </c>
      <c r="H50" s="90">
        <f>SUM(H51:H53)</f>
        <v>0</v>
      </c>
      <c r="I50" s="90">
        <f>SUM(I51:I53)</f>
        <v>0</v>
      </c>
    </row>
    <row r="51" spans="1:9" ht="14.25" customHeight="1">
      <c r="A51" s="254"/>
      <c r="B51" s="257"/>
      <c r="C51" s="166"/>
      <c r="D51" s="259"/>
      <c r="E51" s="170"/>
      <c r="F51" s="170"/>
      <c r="G51" s="96" t="s">
        <v>244</v>
      </c>
      <c r="H51" s="86">
        <v>0</v>
      </c>
      <c r="I51" s="86">
        <v>0</v>
      </c>
    </row>
    <row r="52" spans="1:9" ht="24" customHeight="1">
      <c r="A52" s="254"/>
      <c r="B52" s="258"/>
      <c r="C52" s="166"/>
      <c r="D52" s="259"/>
      <c r="E52" s="170"/>
      <c r="F52" s="170"/>
      <c r="G52" s="92" t="s">
        <v>243</v>
      </c>
      <c r="H52" s="86">
        <v>0</v>
      </c>
      <c r="I52" s="86">
        <v>0</v>
      </c>
    </row>
    <row r="53" spans="1:9" ht="36" customHeight="1">
      <c r="A53" s="254"/>
      <c r="B53" s="171" t="s">
        <v>250</v>
      </c>
      <c r="C53" s="166"/>
      <c r="D53" s="259"/>
      <c r="E53" s="170"/>
      <c r="F53" s="170"/>
      <c r="G53" s="92" t="s">
        <v>242</v>
      </c>
      <c r="H53" s="86">
        <v>0</v>
      </c>
      <c r="I53" s="86">
        <v>0</v>
      </c>
    </row>
    <row r="54" spans="1:9" ht="17.25" customHeight="1">
      <c r="A54" s="254"/>
      <c r="B54" s="259" t="s">
        <v>265</v>
      </c>
      <c r="C54" s="166"/>
      <c r="D54" s="259"/>
      <c r="E54" s="170"/>
      <c r="F54" s="170"/>
      <c r="G54" s="93" t="s">
        <v>245</v>
      </c>
      <c r="H54" s="90">
        <f>SUM(H55:H58)</f>
        <v>3310380</v>
      </c>
      <c r="I54" s="90">
        <f>SUM(I55:I58)</f>
        <v>3276891</v>
      </c>
    </row>
    <row r="55" spans="1:9" ht="16.5" customHeight="1">
      <c r="A55" s="254"/>
      <c r="B55" s="259"/>
      <c r="C55" s="166"/>
      <c r="D55" s="259"/>
      <c r="E55" s="170"/>
      <c r="F55" s="170"/>
      <c r="G55" s="96" t="s">
        <v>244</v>
      </c>
      <c r="H55" s="86">
        <v>1235332</v>
      </c>
      <c r="I55" s="86">
        <v>1226683</v>
      </c>
    </row>
    <row r="56" spans="1:9" ht="24.75" customHeight="1">
      <c r="A56" s="254"/>
      <c r="B56" s="259"/>
      <c r="C56" s="166"/>
      <c r="D56" s="259"/>
      <c r="E56" s="170"/>
      <c r="F56" s="170"/>
      <c r="G56" s="92" t="s">
        <v>243</v>
      </c>
      <c r="H56" s="86">
        <v>0</v>
      </c>
      <c r="I56" s="86">
        <v>0</v>
      </c>
    </row>
    <row r="57" spans="1:9" ht="35.25" customHeight="1">
      <c r="A57" s="254"/>
      <c r="B57" s="286" t="s">
        <v>264</v>
      </c>
      <c r="C57" s="166"/>
      <c r="D57" s="259"/>
      <c r="E57" s="170"/>
      <c r="F57" s="170"/>
      <c r="G57" s="92" t="s">
        <v>242</v>
      </c>
      <c r="H57" s="86">
        <v>2075048</v>
      </c>
      <c r="I57" s="86">
        <v>2050208</v>
      </c>
    </row>
    <row r="58" spans="1:9" ht="48.75" customHeight="1">
      <c r="A58" s="255"/>
      <c r="B58" s="287"/>
      <c r="C58" s="167"/>
      <c r="D58" s="260"/>
      <c r="E58" s="95"/>
      <c r="F58" s="95"/>
      <c r="G58" s="172" t="s">
        <v>241</v>
      </c>
      <c r="H58" s="86">
        <v>0</v>
      </c>
      <c r="I58" s="86">
        <v>0</v>
      </c>
    </row>
    <row r="59" spans="1:9" ht="15" customHeight="1">
      <c r="A59" s="253" t="s">
        <v>39</v>
      </c>
      <c r="B59" s="256" t="s">
        <v>253</v>
      </c>
      <c r="C59" s="171" t="s">
        <v>259</v>
      </c>
      <c r="D59" s="288" t="s">
        <v>263</v>
      </c>
      <c r="E59" s="169">
        <v>801</v>
      </c>
      <c r="F59" s="169">
        <v>80195</v>
      </c>
      <c r="G59" s="93" t="s">
        <v>251</v>
      </c>
      <c r="H59" s="90">
        <f>SUM(H60+H64)</f>
        <v>158900</v>
      </c>
      <c r="I59" s="90">
        <f>SUM(I60+I64)</f>
        <v>2000</v>
      </c>
    </row>
    <row r="60" spans="1:9" ht="14.25" customHeight="1">
      <c r="A60" s="254"/>
      <c r="B60" s="257"/>
      <c r="C60" s="166"/>
      <c r="D60" s="286"/>
      <c r="E60" s="170"/>
      <c r="F60" s="170"/>
      <c r="G60" s="93" t="s">
        <v>246</v>
      </c>
      <c r="H60" s="90">
        <f>SUM(H61:H63)</f>
        <v>3000</v>
      </c>
      <c r="I60" s="90">
        <f>SUM(I61:I63)</f>
        <v>2000</v>
      </c>
    </row>
    <row r="61" spans="1:9" ht="15" customHeight="1">
      <c r="A61" s="254"/>
      <c r="B61" s="257"/>
      <c r="C61" s="166"/>
      <c r="D61" s="286"/>
      <c r="E61" s="170"/>
      <c r="F61" s="170"/>
      <c r="G61" s="96" t="s">
        <v>244</v>
      </c>
      <c r="H61" s="86">
        <v>0</v>
      </c>
      <c r="I61" s="86">
        <v>0</v>
      </c>
    </row>
    <row r="62" spans="1:9" ht="23.25" customHeight="1">
      <c r="A62" s="254"/>
      <c r="B62" s="258"/>
      <c r="C62" s="166"/>
      <c r="D62" s="286"/>
      <c r="E62" s="170"/>
      <c r="F62" s="170"/>
      <c r="G62" s="92" t="s">
        <v>243</v>
      </c>
      <c r="H62" s="86">
        <v>0</v>
      </c>
      <c r="I62" s="86">
        <v>0</v>
      </c>
    </row>
    <row r="63" spans="1:9" ht="35.25" customHeight="1">
      <c r="A63" s="254"/>
      <c r="B63" s="171" t="s">
        <v>262</v>
      </c>
      <c r="C63" s="166"/>
      <c r="D63" s="286"/>
      <c r="E63" s="170"/>
      <c r="F63" s="170"/>
      <c r="G63" s="92" t="s">
        <v>242</v>
      </c>
      <c r="H63" s="86">
        <v>3000</v>
      </c>
      <c r="I63" s="86">
        <v>2000</v>
      </c>
    </row>
    <row r="64" spans="1:9" ht="15" customHeight="1">
      <c r="A64" s="254"/>
      <c r="B64" s="259" t="s">
        <v>261</v>
      </c>
      <c r="C64" s="166"/>
      <c r="D64" s="286"/>
      <c r="E64" s="170"/>
      <c r="F64" s="170"/>
      <c r="G64" s="93" t="s">
        <v>245</v>
      </c>
      <c r="H64" s="90">
        <f>SUM(H65:H68)</f>
        <v>155900</v>
      </c>
      <c r="I64" s="90">
        <f>SUM(I65:I68)</f>
        <v>0</v>
      </c>
    </row>
    <row r="65" spans="1:9" ht="15" customHeight="1">
      <c r="A65" s="254"/>
      <c r="B65" s="259"/>
      <c r="C65" s="166"/>
      <c r="D65" s="286"/>
      <c r="E65" s="170"/>
      <c r="F65" s="170"/>
      <c r="G65" s="96" t="s">
        <v>244</v>
      </c>
      <c r="H65" s="86">
        <v>0</v>
      </c>
      <c r="I65" s="86">
        <v>0</v>
      </c>
    </row>
    <row r="66" spans="1:9" ht="24.75" customHeight="1">
      <c r="A66" s="254"/>
      <c r="B66" s="259"/>
      <c r="C66" s="166"/>
      <c r="D66" s="286"/>
      <c r="E66" s="170"/>
      <c r="F66" s="170"/>
      <c r="G66" s="92" t="s">
        <v>243</v>
      </c>
      <c r="H66" s="86">
        <v>0</v>
      </c>
      <c r="I66" s="86">
        <v>0</v>
      </c>
    </row>
    <row r="67" spans="1:9" ht="35.25" customHeight="1">
      <c r="A67" s="254"/>
      <c r="B67" s="260"/>
      <c r="C67" s="166"/>
      <c r="D67" s="286"/>
      <c r="E67" s="170"/>
      <c r="F67" s="170"/>
      <c r="G67" s="92" t="s">
        <v>242</v>
      </c>
      <c r="H67" s="86">
        <v>155900</v>
      </c>
      <c r="I67" s="86">
        <v>0</v>
      </c>
    </row>
    <row r="68" spans="1:9" ht="48.75" customHeight="1">
      <c r="A68" s="255"/>
      <c r="B68" s="171" t="s">
        <v>260</v>
      </c>
      <c r="C68" s="167"/>
      <c r="D68" s="287"/>
      <c r="E68" s="95"/>
      <c r="F68" s="95"/>
      <c r="G68" s="172" t="s">
        <v>241</v>
      </c>
      <c r="H68" s="86">
        <v>0</v>
      </c>
      <c r="I68" s="86">
        <v>0</v>
      </c>
    </row>
    <row r="69" spans="1:9" ht="18" customHeight="1">
      <c r="A69" s="253" t="s">
        <v>38</v>
      </c>
      <c r="B69" s="256" t="s">
        <v>337</v>
      </c>
      <c r="C69" s="171" t="s">
        <v>274</v>
      </c>
      <c r="D69" s="288" t="s">
        <v>49</v>
      </c>
      <c r="E69" s="169">
        <v>801</v>
      </c>
      <c r="F69" s="169">
        <v>80195</v>
      </c>
      <c r="G69" s="93" t="s">
        <v>251</v>
      </c>
      <c r="H69" s="90">
        <f>SUM(H70+H74)</f>
        <v>926328</v>
      </c>
      <c r="I69" s="90">
        <f>SUM(I70+I74)</f>
        <v>231582</v>
      </c>
    </row>
    <row r="70" spans="1:9" ht="18" customHeight="1">
      <c r="A70" s="254"/>
      <c r="B70" s="257"/>
      <c r="C70" s="166"/>
      <c r="D70" s="286"/>
      <c r="E70" s="170"/>
      <c r="F70" s="170"/>
      <c r="G70" s="93" t="s">
        <v>246</v>
      </c>
      <c r="H70" s="90">
        <f>SUM(H71:H73)</f>
        <v>926328</v>
      </c>
      <c r="I70" s="90">
        <f>SUM(I71:I73)</f>
        <v>231582</v>
      </c>
    </row>
    <row r="71" spans="1:9" ht="15.75" customHeight="1">
      <c r="A71" s="254"/>
      <c r="B71" s="257"/>
      <c r="C71" s="166"/>
      <c r="D71" s="286"/>
      <c r="E71" s="170"/>
      <c r="F71" s="170"/>
      <c r="G71" s="96" t="s">
        <v>244</v>
      </c>
      <c r="H71" s="86">
        <v>0</v>
      </c>
      <c r="I71" s="86">
        <v>0</v>
      </c>
    </row>
    <row r="72" spans="1:9" ht="25.5" customHeight="1">
      <c r="A72" s="254"/>
      <c r="B72" s="258"/>
      <c r="C72" s="166"/>
      <c r="D72" s="286"/>
      <c r="E72" s="170"/>
      <c r="F72" s="170"/>
      <c r="G72" s="92" t="s">
        <v>243</v>
      </c>
      <c r="H72" s="86">
        <v>0</v>
      </c>
      <c r="I72" s="86">
        <v>0</v>
      </c>
    </row>
    <row r="73" spans="1:9" ht="48.75" customHeight="1">
      <c r="A73" s="254"/>
      <c r="B73" s="171" t="s">
        <v>338</v>
      </c>
      <c r="C73" s="166"/>
      <c r="D73" s="286"/>
      <c r="E73" s="170"/>
      <c r="F73" s="170"/>
      <c r="G73" s="92" t="s">
        <v>242</v>
      </c>
      <c r="H73" s="86">
        <v>926328</v>
      </c>
      <c r="I73" s="86">
        <v>231582</v>
      </c>
    </row>
    <row r="74" spans="1:9" ht="24" customHeight="1">
      <c r="A74" s="254"/>
      <c r="B74" s="259" t="s">
        <v>339</v>
      </c>
      <c r="C74" s="166"/>
      <c r="D74" s="286"/>
      <c r="E74" s="170"/>
      <c r="F74" s="170"/>
      <c r="G74" s="93" t="s">
        <v>245</v>
      </c>
      <c r="H74" s="90">
        <f>SUM(H75:H78)</f>
        <v>0</v>
      </c>
      <c r="I74" s="90">
        <f>SUM(I75:I78)</f>
        <v>0</v>
      </c>
    </row>
    <row r="75" spans="1:9" ht="15" customHeight="1">
      <c r="A75" s="254"/>
      <c r="B75" s="259"/>
      <c r="C75" s="166"/>
      <c r="D75" s="286"/>
      <c r="E75" s="170"/>
      <c r="F75" s="170"/>
      <c r="G75" s="96" t="s">
        <v>244</v>
      </c>
      <c r="H75" s="86">
        <v>0</v>
      </c>
      <c r="I75" s="86">
        <v>0</v>
      </c>
    </row>
    <row r="76" spans="1:9" ht="27" customHeight="1">
      <c r="A76" s="254"/>
      <c r="B76" s="259"/>
      <c r="C76" s="166"/>
      <c r="D76" s="286"/>
      <c r="E76" s="170"/>
      <c r="F76" s="170"/>
      <c r="G76" s="92" t="s">
        <v>243</v>
      </c>
      <c r="H76" s="86">
        <v>0</v>
      </c>
      <c r="I76" s="86">
        <v>0</v>
      </c>
    </row>
    <row r="77" spans="1:9" ht="34.5" customHeight="1">
      <c r="A77" s="254"/>
      <c r="B77" s="260"/>
      <c r="C77" s="166"/>
      <c r="D77" s="286"/>
      <c r="E77" s="170"/>
      <c r="F77" s="170"/>
      <c r="G77" s="92" t="s">
        <v>242</v>
      </c>
      <c r="H77" s="86">
        <v>0</v>
      </c>
      <c r="I77" s="86">
        <v>0</v>
      </c>
    </row>
    <row r="78" spans="1:9" ht="48.75" customHeight="1">
      <c r="A78" s="255"/>
      <c r="B78" s="171" t="s">
        <v>340</v>
      </c>
      <c r="C78" s="167"/>
      <c r="D78" s="287"/>
      <c r="E78" s="95"/>
      <c r="F78" s="95"/>
      <c r="G78" s="172" t="s">
        <v>241</v>
      </c>
      <c r="H78" s="86">
        <v>0</v>
      </c>
      <c r="I78" s="86">
        <v>0</v>
      </c>
    </row>
    <row r="79" spans="1:9" ht="15.75" customHeight="1">
      <c r="A79" s="253" t="s">
        <v>46</v>
      </c>
      <c r="B79" s="256" t="s">
        <v>253</v>
      </c>
      <c r="C79" s="171" t="s">
        <v>259</v>
      </c>
      <c r="D79" s="256" t="s">
        <v>75</v>
      </c>
      <c r="E79" s="169">
        <v>853</v>
      </c>
      <c r="F79" s="169">
        <v>85395</v>
      </c>
      <c r="G79" s="93" t="s">
        <v>251</v>
      </c>
      <c r="H79" s="90">
        <f>SUM(H80+H84)</f>
        <v>734840</v>
      </c>
      <c r="I79" s="90">
        <f>SUM(I80+I84)</f>
        <v>351753</v>
      </c>
    </row>
    <row r="80" spans="1:9" ht="15" customHeight="1">
      <c r="A80" s="254"/>
      <c r="B80" s="257"/>
      <c r="C80" s="166"/>
      <c r="D80" s="259"/>
      <c r="E80" s="170"/>
      <c r="F80" s="170"/>
      <c r="G80" s="93" t="s">
        <v>246</v>
      </c>
      <c r="H80" s="90">
        <f>SUM(H81:H83)</f>
        <v>734840</v>
      </c>
      <c r="I80" s="90">
        <f>SUM(I81:I83)</f>
        <v>351753</v>
      </c>
    </row>
    <row r="81" spans="1:9" ht="13.5" customHeight="1">
      <c r="A81" s="254"/>
      <c r="B81" s="257"/>
      <c r="C81" s="166"/>
      <c r="D81" s="259"/>
      <c r="E81" s="170"/>
      <c r="F81" s="170"/>
      <c r="G81" s="96" t="s">
        <v>244</v>
      </c>
      <c r="H81" s="86">
        <v>0</v>
      </c>
      <c r="I81" s="86">
        <v>0</v>
      </c>
    </row>
    <row r="82" spans="1:9" ht="24.75" customHeight="1">
      <c r="A82" s="254"/>
      <c r="B82" s="258"/>
      <c r="C82" s="166"/>
      <c r="D82" s="259"/>
      <c r="E82" s="170"/>
      <c r="F82" s="170"/>
      <c r="G82" s="92" t="s">
        <v>243</v>
      </c>
      <c r="H82" s="86">
        <v>58279</v>
      </c>
      <c r="I82" s="86">
        <v>27897</v>
      </c>
    </row>
    <row r="83" spans="1:9" ht="35.25" customHeight="1">
      <c r="A83" s="254"/>
      <c r="B83" s="171" t="s">
        <v>256</v>
      </c>
      <c r="C83" s="166"/>
      <c r="D83" s="259"/>
      <c r="E83" s="170"/>
      <c r="F83" s="170"/>
      <c r="G83" s="92" t="s">
        <v>242</v>
      </c>
      <c r="H83" s="86">
        <v>676561</v>
      </c>
      <c r="I83" s="86">
        <v>323856</v>
      </c>
    </row>
    <row r="84" spans="1:9" ht="16.5" customHeight="1">
      <c r="A84" s="254"/>
      <c r="B84" s="259" t="s">
        <v>255</v>
      </c>
      <c r="C84" s="166"/>
      <c r="D84" s="259"/>
      <c r="E84" s="170"/>
      <c r="F84" s="170"/>
      <c r="G84" s="93" t="s">
        <v>245</v>
      </c>
      <c r="H84" s="90">
        <f>SUM(H85:H88)</f>
        <v>0</v>
      </c>
      <c r="I84" s="90">
        <f>SUM(I85:I88)</f>
        <v>0</v>
      </c>
    </row>
    <row r="85" spans="1:9" ht="16.5" customHeight="1">
      <c r="A85" s="254"/>
      <c r="B85" s="259"/>
      <c r="C85" s="166"/>
      <c r="D85" s="259"/>
      <c r="E85" s="170"/>
      <c r="F85" s="170"/>
      <c r="G85" s="96" t="s">
        <v>244</v>
      </c>
      <c r="H85" s="86">
        <v>0</v>
      </c>
      <c r="I85" s="86">
        <v>0</v>
      </c>
    </row>
    <row r="86" spans="1:9" ht="24.75" customHeight="1">
      <c r="A86" s="254"/>
      <c r="B86" s="259"/>
      <c r="C86" s="166"/>
      <c r="D86" s="259"/>
      <c r="E86" s="170"/>
      <c r="F86" s="170"/>
      <c r="G86" s="92" t="s">
        <v>243</v>
      </c>
      <c r="H86" s="86">
        <v>0</v>
      </c>
      <c r="I86" s="86">
        <v>0</v>
      </c>
    </row>
    <row r="87" spans="1:9" ht="35.25" customHeight="1">
      <c r="A87" s="254"/>
      <c r="B87" s="260"/>
      <c r="C87" s="166"/>
      <c r="D87" s="259"/>
      <c r="E87" s="170"/>
      <c r="F87" s="170"/>
      <c r="G87" s="92" t="s">
        <v>242</v>
      </c>
      <c r="H87" s="86">
        <v>0</v>
      </c>
      <c r="I87" s="86">
        <v>0</v>
      </c>
    </row>
    <row r="88" spans="1:9" ht="48.75" customHeight="1">
      <c r="A88" s="255"/>
      <c r="B88" s="171" t="s">
        <v>258</v>
      </c>
      <c r="C88" s="167"/>
      <c r="D88" s="260"/>
      <c r="E88" s="95"/>
      <c r="F88" s="95"/>
      <c r="G88" s="172" t="s">
        <v>241</v>
      </c>
      <c r="H88" s="86">
        <v>0</v>
      </c>
      <c r="I88" s="86">
        <v>0</v>
      </c>
    </row>
    <row r="89" spans="1:9" ht="15.75" customHeight="1">
      <c r="A89" s="253" t="s">
        <v>45</v>
      </c>
      <c r="B89" s="256" t="s">
        <v>253</v>
      </c>
      <c r="C89" s="171" t="s">
        <v>257</v>
      </c>
      <c r="D89" s="256" t="s">
        <v>48</v>
      </c>
      <c r="E89" s="169">
        <v>853</v>
      </c>
      <c r="F89" s="169">
        <v>85395</v>
      </c>
      <c r="G89" s="93" t="s">
        <v>251</v>
      </c>
      <c r="H89" s="90">
        <f>SUM(H90+H94)</f>
        <v>847099</v>
      </c>
      <c r="I89" s="90">
        <f>SUM(I90+I94)</f>
        <v>404312</v>
      </c>
    </row>
    <row r="90" spans="1:9" ht="18.75" customHeight="1">
      <c r="A90" s="254"/>
      <c r="B90" s="257"/>
      <c r="C90" s="166"/>
      <c r="D90" s="259"/>
      <c r="E90" s="170"/>
      <c r="F90" s="170"/>
      <c r="G90" s="93" t="s">
        <v>246</v>
      </c>
      <c r="H90" s="90">
        <f>SUM(H91:H93)</f>
        <v>847099</v>
      </c>
      <c r="I90" s="90">
        <f>SUM(I91:I93)</f>
        <v>404312</v>
      </c>
    </row>
    <row r="91" spans="1:9" ht="16.5" customHeight="1">
      <c r="A91" s="254"/>
      <c r="B91" s="257"/>
      <c r="C91" s="166"/>
      <c r="D91" s="259"/>
      <c r="E91" s="170"/>
      <c r="F91" s="170"/>
      <c r="G91" s="96" t="s">
        <v>244</v>
      </c>
      <c r="H91" s="86">
        <v>0</v>
      </c>
      <c r="I91" s="86">
        <v>0</v>
      </c>
    </row>
    <row r="92" spans="1:9" ht="24" customHeight="1">
      <c r="A92" s="254"/>
      <c r="B92" s="258"/>
      <c r="C92" s="166"/>
      <c r="D92" s="259"/>
      <c r="E92" s="170"/>
      <c r="F92" s="170"/>
      <c r="G92" s="92" t="s">
        <v>243</v>
      </c>
      <c r="H92" s="86">
        <v>66685</v>
      </c>
      <c r="I92" s="86">
        <v>31828</v>
      </c>
    </row>
    <row r="93" spans="1:9" ht="39.75" customHeight="1">
      <c r="A93" s="254"/>
      <c r="B93" s="171" t="s">
        <v>256</v>
      </c>
      <c r="C93" s="166"/>
      <c r="D93" s="259"/>
      <c r="E93" s="170"/>
      <c r="F93" s="170"/>
      <c r="G93" s="92" t="s">
        <v>242</v>
      </c>
      <c r="H93" s="86">
        <v>780414</v>
      </c>
      <c r="I93" s="86">
        <v>372484</v>
      </c>
    </row>
    <row r="94" spans="1:9" ht="18.75" customHeight="1">
      <c r="A94" s="254"/>
      <c r="B94" s="259" t="s">
        <v>255</v>
      </c>
      <c r="C94" s="166"/>
      <c r="D94" s="259"/>
      <c r="E94" s="170"/>
      <c r="F94" s="170"/>
      <c r="G94" s="93" t="s">
        <v>245</v>
      </c>
      <c r="H94" s="90">
        <f>SUM(H95:H98)</f>
        <v>0</v>
      </c>
      <c r="I94" s="90">
        <f>SUM(I95:I98)</f>
        <v>0</v>
      </c>
    </row>
    <row r="95" spans="1:9" ht="17.25" customHeight="1">
      <c r="A95" s="254"/>
      <c r="B95" s="259"/>
      <c r="C95" s="166"/>
      <c r="D95" s="259"/>
      <c r="E95" s="170"/>
      <c r="F95" s="170"/>
      <c r="G95" s="96" t="s">
        <v>244</v>
      </c>
      <c r="H95" s="86">
        <v>0</v>
      </c>
      <c r="I95" s="86">
        <v>0</v>
      </c>
    </row>
    <row r="96" spans="1:9" ht="27" customHeight="1">
      <c r="A96" s="254"/>
      <c r="B96" s="259"/>
      <c r="C96" s="166"/>
      <c r="D96" s="259"/>
      <c r="E96" s="170"/>
      <c r="F96" s="170"/>
      <c r="G96" s="92" t="s">
        <v>243</v>
      </c>
      <c r="H96" s="86">
        <v>0</v>
      </c>
      <c r="I96" s="86">
        <v>0</v>
      </c>
    </row>
    <row r="97" spans="1:9" ht="36.75" customHeight="1">
      <c r="A97" s="254"/>
      <c r="B97" s="260"/>
      <c r="C97" s="166"/>
      <c r="D97" s="259"/>
      <c r="E97" s="170"/>
      <c r="F97" s="170"/>
      <c r="G97" s="92" t="s">
        <v>242</v>
      </c>
      <c r="H97" s="86">
        <v>0</v>
      </c>
      <c r="I97" s="86">
        <v>0</v>
      </c>
    </row>
    <row r="98" spans="1:9" ht="48.75" customHeight="1">
      <c r="A98" s="255"/>
      <c r="B98" s="26" t="s">
        <v>254</v>
      </c>
      <c r="C98" s="167"/>
      <c r="D98" s="260"/>
      <c r="E98" s="95"/>
      <c r="F98" s="95"/>
      <c r="G98" s="172" t="s">
        <v>241</v>
      </c>
      <c r="H98" s="86">
        <v>0</v>
      </c>
      <c r="I98" s="86">
        <v>0</v>
      </c>
    </row>
    <row r="99" spans="1:9" ht="12.75" customHeight="1">
      <c r="A99" s="253" t="s">
        <v>79</v>
      </c>
      <c r="B99" s="256" t="s">
        <v>253</v>
      </c>
      <c r="C99" s="169" t="s">
        <v>252</v>
      </c>
      <c r="D99" s="256" t="s">
        <v>48</v>
      </c>
      <c r="E99" s="169">
        <v>921</v>
      </c>
      <c r="F99" s="169">
        <v>92195</v>
      </c>
      <c r="G99" s="93" t="s">
        <v>251</v>
      </c>
      <c r="H99" s="90">
        <f>SUM(H100+H104)</f>
        <v>8658602</v>
      </c>
      <c r="I99" s="90">
        <f>SUM(I100+I104)</f>
        <v>8583695</v>
      </c>
    </row>
    <row r="100" spans="1:9" ht="12.75">
      <c r="A100" s="254"/>
      <c r="B100" s="257"/>
      <c r="C100" s="166"/>
      <c r="D100" s="259"/>
      <c r="E100" s="170"/>
      <c r="F100" s="170"/>
      <c r="G100" s="93" t="s">
        <v>246</v>
      </c>
      <c r="H100" s="90">
        <f>SUM(H101:H103)</f>
        <v>0</v>
      </c>
      <c r="I100" s="90">
        <f>SUM(I101:I103)</f>
        <v>0</v>
      </c>
    </row>
    <row r="101" spans="1:9" ht="12.75">
      <c r="A101" s="254"/>
      <c r="B101" s="257"/>
      <c r="C101" s="166"/>
      <c r="D101" s="259"/>
      <c r="E101" s="170"/>
      <c r="F101" s="170"/>
      <c r="G101" s="96" t="s">
        <v>244</v>
      </c>
      <c r="H101" s="86">
        <v>0</v>
      </c>
      <c r="I101" s="86">
        <v>0</v>
      </c>
    </row>
    <row r="102" spans="1:9" ht="23.25" customHeight="1">
      <c r="A102" s="254"/>
      <c r="B102" s="258"/>
      <c r="C102" s="166"/>
      <c r="D102" s="259"/>
      <c r="E102" s="170"/>
      <c r="F102" s="170"/>
      <c r="G102" s="92" t="s">
        <v>243</v>
      </c>
      <c r="H102" s="86">
        <v>0</v>
      </c>
      <c r="I102" s="86">
        <v>0</v>
      </c>
    </row>
    <row r="103" spans="1:9" ht="42.75" customHeight="1">
      <c r="A103" s="254"/>
      <c r="B103" s="171" t="s">
        <v>250</v>
      </c>
      <c r="C103" s="166"/>
      <c r="D103" s="259"/>
      <c r="E103" s="170"/>
      <c r="F103" s="170"/>
      <c r="G103" s="92" t="s">
        <v>242</v>
      </c>
      <c r="H103" s="86">
        <v>0</v>
      </c>
      <c r="I103" s="86">
        <v>0</v>
      </c>
    </row>
    <row r="104" spans="1:9" ht="12.75" customHeight="1">
      <c r="A104" s="254"/>
      <c r="B104" s="259" t="s">
        <v>249</v>
      </c>
      <c r="C104" s="166"/>
      <c r="D104" s="259"/>
      <c r="E104" s="170"/>
      <c r="F104" s="170"/>
      <c r="G104" s="93" t="s">
        <v>245</v>
      </c>
      <c r="H104" s="90">
        <f>SUM(H105:H108)</f>
        <v>8658602</v>
      </c>
      <c r="I104" s="90">
        <f>SUM(I105:I108)</f>
        <v>8583695</v>
      </c>
    </row>
    <row r="105" spans="1:9" ht="12.75">
      <c r="A105" s="254"/>
      <c r="B105" s="259"/>
      <c r="C105" s="166"/>
      <c r="D105" s="259"/>
      <c r="E105" s="170"/>
      <c r="F105" s="170"/>
      <c r="G105" s="96" t="s">
        <v>244</v>
      </c>
      <c r="H105" s="86">
        <v>1401917</v>
      </c>
      <c r="I105" s="86">
        <v>1390681</v>
      </c>
    </row>
    <row r="106" spans="1:9" ht="22.5">
      <c r="A106" s="254"/>
      <c r="B106" s="259"/>
      <c r="C106" s="166"/>
      <c r="D106" s="259"/>
      <c r="E106" s="170"/>
      <c r="F106" s="170"/>
      <c r="G106" s="92" t="s">
        <v>243</v>
      </c>
      <c r="H106" s="86">
        <v>0</v>
      </c>
      <c r="I106" s="86">
        <v>0</v>
      </c>
    </row>
    <row r="107" spans="1:9" ht="33.75">
      <c r="A107" s="254"/>
      <c r="B107" s="260"/>
      <c r="C107" s="166"/>
      <c r="D107" s="259"/>
      <c r="E107" s="170"/>
      <c r="F107" s="170"/>
      <c r="G107" s="92" t="s">
        <v>242</v>
      </c>
      <c r="H107" s="86">
        <v>7256685</v>
      </c>
      <c r="I107" s="86">
        <v>7193014</v>
      </c>
    </row>
    <row r="108" spans="1:9" ht="56.25" customHeight="1">
      <c r="A108" s="255"/>
      <c r="B108" s="180" t="s">
        <v>248</v>
      </c>
      <c r="C108" s="167"/>
      <c r="D108" s="260"/>
      <c r="E108" s="95"/>
      <c r="F108" s="95"/>
      <c r="G108" s="172" t="s">
        <v>241</v>
      </c>
      <c r="H108" s="86">
        <v>0</v>
      </c>
      <c r="I108" s="86">
        <v>0</v>
      </c>
    </row>
    <row r="109" spans="1:9" ht="19.5" customHeight="1">
      <c r="A109" s="94"/>
      <c r="B109" s="93" t="s">
        <v>247</v>
      </c>
      <c r="C109" s="278"/>
      <c r="D109" s="279"/>
      <c r="E109" s="279"/>
      <c r="F109" s="279"/>
      <c r="G109" s="280"/>
      <c r="H109" s="90">
        <f>H110+H116</f>
        <v>42277613</v>
      </c>
      <c r="I109" s="90">
        <f>I110+I116</f>
        <v>36773132</v>
      </c>
    </row>
    <row r="110" spans="1:9" ht="21.75" customHeight="1">
      <c r="A110" s="88"/>
      <c r="B110" s="93" t="s">
        <v>246</v>
      </c>
      <c r="C110" s="278"/>
      <c r="D110" s="279"/>
      <c r="E110" s="279"/>
      <c r="F110" s="279"/>
      <c r="G110" s="280"/>
      <c r="H110" s="90">
        <f aca="true" t="shared" si="0" ref="H110:I112">H10+H20+H30+H40+H50+H70+H60+H80+H90+H100</f>
        <v>2758012</v>
      </c>
      <c r="I110" s="90">
        <f t="shared" si="0"/>
        <v>1017749</v>
      </c>
    </row>
    <row r="111" spans="1:9" ht="18" customHeight="1">
      <c r="A111" s="88"/>
      <c r="B111" s="92" t="s">
        <v>244</v>
      </c>
      <c r="C111" s="275"/>
      <c r="D111" s="276"/>
      <c r="E111" s="276"/>
      <c r="F111" s="276"/>
      <c r="G111" s="277"/>
      <c r="H111" s="86">
        <f t="shared" si="0"/>
        <v>17396</v>
      </c>
      <c r="I111" s="86">
        <f t="shared" si="0"/>
        <v>0</v>
      </c>
    </row>
    <row r="112" spans="1:9" ht="25.5" customHeight="1">
      <c r="A112" s="88"/>
      <c r="B112" s="92" t="s">
        <v>243</v>
      </c>
      <c r="C112" s="275"/>
      <c r="D112" s="276"/>
      <c r="E112" s="276"/>
      <c r="F112" s="276"/>
      <c r="G112" s="277"/>
      <c r="H112" s="86">
        <f t="shared" si="0"/>
        <v>124964</v>
      </c>
      <c r="I112" s="86">
        <f t="shared" si="0"/>
        <v>59725</v>
      </c>
    </row>
    <row r="113" spans="1:9" ht="25.5" customHeight="1">
      <c r="A113" s="88"/>
      <c r="B113" s="92" t="s">
        <v>242</v>
      </c>
      <c r="C113" s="275"/>
      <c r="D113" s="276"/>
      <c r="E113" s="276"/>
      <c r="F113" s="276"/>
      <c r="G113" s="277"/>
      <c r="H113" s="86">
        <f>H13+H23+H33+H43+H53+H73+H63+H83+H93+H103</f>
        <v>2615652</v>
      </c>
      <c r="I113" s="86">
        <f>I13+I23+I33+I43+I53+I63+I83+I93+I103</f>
        <v>726442</v>
      </c>
    </row>
    <row r="114" spans="1:9" ht="32.25" customHeight="1">
      <c r="A114" s="88"/>
      <c r="B114" s="172" t="s">
        <v>241</v>
      </c>
      <c r="C114" s="275"/>
      <c r="D114" s="276"/>
      <c r="E114" s="276"/>
      <c r="F114" s="276"/>
      <c r="G114" s="277"/>
      <c r="H114" s="90">
        <v>0</v>
      </c>
      <c r="I114" s="90">
        <v>0</v>
      </c>
    </row>
    <row r="115" spans="1:9" ht="12.75">
      <c r="A115" s="88"/>
      <c r="B115" s="87"/>
      <c r="C115" s="275"/>
      <c r="D115" s="276"/>
      <c r="E115" s="276"/>
      <c r="F115" s="276"/>
      <c r="G115" s="277"/>
      <c r="H115" s="86"/>
      <c r="I115" s="86"/>
    </row>
    <row r="116" spans="1:9" ht="16.5" customHeight="1">
      <c r="A116" s="88"/>
      <c r="B116" s="91" t="s">
        <v>245</v>
      </c>
      <c r="C116" s="278"/>
      <c r="D116" s="279"/>
      <c r="E116" s="279"/>
      <c r="F116" s="279"/>
      <c r="G116" s="280"/>
      <c r="H116" s="90">
        <f>H14+H24+H34+H44+H54+H64+H74+H84+H94+H104</f>
        <v>39519601</v>
      </c>
      <c r="I116" s="90">
        <f>I14+I24+I34+I44+I54+I64+I74+I84+I94+I104</f>
        <v>35755383</v>
      </c>
    </row>
    <row r="117" spans="1:9" ht="18.75" customHeight="1">
      <c r="A117" s="88"/>
      <c r="B117" s="89" t="s">
        <v>244</v>
      </c>
      <c r="C117" s="275"/>
      <c r="D117" s="276"/>
      <c r="E117" s="276"/>
      <c r="F117" s="276"/>
      <c r="G117" s="277"/>
      <c r="H117" s="86">
        <f>H15+H25+H35+H45+H55+H65+H75+H85+H95+H105</f>
        <v>12313796</v>
      </c>
      <c r="I117" s="86">
        <f>I15+I25+I35+I45+I55+I65+I75+I85+I95+I105</f>
        <v>11648599</v>
      </c>
    </row>
    <row r="118" spans="1:9" ht="20.25" customHeight="1">
      <c r="A118" s="88"/>
      <c r="B118" s="89" t="s">
        <v>243</v>
      </c>
      <c r="C118" s="275"/>
      <c r="D118" s="283"/>
      <c r="E118" s="283"/>
      <c r="F118" s="283"/>
      <c r="G118" s="284"/>
      <c r="H118" s="86">
        <f>H16+H26+H36+H46+H56+H66+H86+H96+H106</f>
        <v>0</v>
      </c>
      <c r="I118" s="86">
        <f>I16+I26+I36+I46+I56+I66+I86+I96+I106</f>
        <v>0</v>
      </c>
    </row>
    <row r="119" spans="1:9" ht="23.25" customHeight="1">
      <c r="A119" s="88"/>
      <c r="B119" s="89" t="s">
        <v>242</v>
      </c>
      <c r="C119" s="275"/>
      <c r="D119" s="283"/>
      <c r="E119" s="283"/>
      <c r="F119" s="283"/>
      <c r="G119" s="284"/>
      <c r="H119" s="86">
        <f>H17+H27+H37+H47+H57+H67+H77+H87+H97+H107</f>
        <v>27205805</v>
      </c>
      <c r="I119" s="86">
        <f>I17+I27+I37+I47+I57+I67+I77+I87+I97+I107</f>
        <v>24106784</v>
      </c>
    </row>
    <row r="120" spans="1:9" ht="33" customHeight="1">
      <c r="A120" s="88"/>
      <c r="B120" s="87" t="s">
        <v>241</v>
      </c>
      <c r="C120" s="273"/>
      <c r="D120" s="274"/>
      <c r="E120" s="274"/>
      <c r="F120" s="274"/>
      <c r="G120" s="274"/>
      <c r="H120" s="86">
        <f>H18+H28+H38+H48+H58+H68+H88+H108</f>
        <v>0</v>
      </c>
      <c r="I120" s="86">
        <f>I18+I28+I38+I48+I58+I68+I88+I108</f>
        <v>0</v>
      </c>
    </row>
    <row r="121" spans="1:9" ht="12.75">
      <c r="A121" s="85"/>
      <c r="B121" s="85"/>
      <c r="C121" s="85"/>
      <c r="D121" s="85"/>
      <c r="E121" s="85"/>
      <c r="F121" s="85"/>
      <c r="G121" s="85"/>
      <c r="H121" s="85"/>
      <c r="I121" s="85"/>
    </row>
    <row r="122" spans="1:9" ht="12.75" customHeight="1" hidden="1">
      <c r="A122" s="84"/>
      <c r="B122" s="285"/>
      <c r="C122" s="285"/>
      <c r="D122" s="285"/>
      <c r="E122" s="285"/>
      <c r="F122" s="285"/>
      <c r="G122" s="285"/>
      <c r="H122" s="285"/>
      <c r="I122" s="285"/>
    </row>
    <row r="123" spans="1:9" ht="8.25" customHeight="1">
      <c r="A123" s="281" t="s">
        <v>240</v>
      </c>
      <c r="B123" s="282" t="s">
        <v>298</v>
      </c>
      <c r="C123" s="282"/>
      <c r="D123" s="282"/>
      <c r="E123" s="282"/>
      <c r="F123" s="282"/>
      <c r="G123" s="282"/>
      <c r="H123" s="282"/>
      <c r="I123" s="282"/>
    </row>
    <row r="124" spans="1:9" ht="53.25" customHeight="1">
      <c r="A124" s="281"/>
      <c r="B124" s="282"/>
      <c r="C124" s="282"/>
      <c r="D124" s="282"/>
      <c r="E124" s="282"/>
      <c r="F124" s="282"/>
      <c r="G124" s="282"/>
      <c r="H124" s="282"/>
      <c r="I124" s="282"/>
    </row>
    <row r="125" spans="1:9" ht="12.75" customHeight="1" hidden="1">
      <c r="A125" s="281"/>
      <c r="B125" s="282"/>
      <c r="C125" s="282"/>
      <c r="D125" s="282"/>
      <c r="E125" s="282"/>
      <c r="F125" s="282"/>
      <c r="G125" s="282"/>
      <c r="H125" s="282"/>
      <c r="I125" s="282"/>
    </row>
  </sheetData>
  <sheetProtection/>
  <mergeCells count="74">
    <mergeCell ref="A79:A88"/>
    <mergeCell ref="B79:B82"/>
    <mergeCell ref="B39:B42"/>
    <mergeCell ref="D59:D68"/>
    <mergeCell ref="D79:D88"/>
    <mergeCell ref="A59:A68"/>
    <mergeCell ref="A69:A78"/>
    <mergeCell ref="D69:D78"/>
    <mergeCell ref="B74:B77"/>
    <mergeCell ref="A29:A38"/>
    <mergeCell ref="B84:B87"/>
    <mergeCell ref="B59:B62"/>
    <mergeCell ref="B44:B46"/>
    <mergeCell ref="B47:B48"/>
    <mergeCell ref="B64:B67"/>
    <mergeCell ref="A49:A58"/>
    <mergeCell ref="B49:B52"/>
    <mergeCell ref="B57:B58"/>
    <mergeCell ref="A39:A48"/>
    <mergeCell ref="A123:A125"/>
    <mergeCell ref="B123:I125"/>
    <mergeCell ref="C115:G115"/>
    <mergeCell ref="C116:G116"/>
    <mergeCell ref="C117:G117"/>
    <mergeCell ref="C118:G118"/>
    <mergeCell ref="B122:I122"/>
    <mergeCell ref="C119:G119"/>
    <mergeCell ref="A99:A108"/>
    <mergeCell ref="C120:G120"/>
    <mergeCell ref="C114:G114"/>
    <mergeCell ref="C111:G111"/>
    <mergeCell ref="C112:G112"/>
    <mergeCell ref="C113:G113"/>
    <mergeCell ref="C110:G110"/>
    <mergeCell ref="B99:B102"/>
    <mergeCell ref="C109:G109"/>
    <mergeCell ref="B104:B107"/>
    <mergeCell ref="D99:D108"/>
    <mergeCell ref="C19:C28"/>
    <mergeCell ref="D19:D28"/>
    <mergeCell ref="E19:E28"/>
    <mergeCell ref="B54:B56"/>
    <mergeCell ref="B29:B32"/>
    <mergeCell ref="D49:D58"/>
    <mergeCell ref="D39:D48"/>
    <mergeCell ref="B21:B28"/>
    <mergeCell ref="B69:B72"/>
    <mergeCell ref="A9:A18"/>
    <mergeCell ref="C9:C18"/>
    <mergeCell ref="D9:D18"/>
    <mergeCell ref="B9:B10"/>
    <mergeCell ref="B11:B12"/>
    <mergeCell ref="B13:B16"/>
    <mergeCell ref="B17:B18"/>
    <mergeCell ref="A19:A28"/>
    <mergeCell ref="I6:I7"/>
    <mergeCell ref="E6:E7"/>
    <mergeCell ref="F6:F7"/>
    <mergeCell ref="G6:H6"/>
    <mergeCell ref="D29:D38"/>
    <mergeCell ref="B34:B37"/>
    <mergeCell ref="E9:E18"/>
    <mergeCell ref="F19:F28"/>
    <mergeCell ref="F9:F18"/>
    <mergeCell ref="A89:A98"/>
    <mergeCell ref="B89:B92"/>
    <mergeCell ref="D89:D98"/>
    <mergeCell ref="B94:B97"/>
    <mergeCell ref="G1:I1"/>
    <mergeCell ref="A2:I4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29"/>
  <sheetViews>
    <sheetView view="pageLayout" workbookViewId="0" topLeftCell="A1">
      <selection activeCell="E9" sqref="E9"/>
    </sheetView>
  </sheetViews>
  <sheetFormatPr defaultColWidth="9.33203125" defaultRowHeight="12.75"/>
  <cols>
    <col min="1" max="1" width="9.33203125" style="27" customWidth="1"/>
    <col min="2" max="2" width="69.33203125" style="27" customWidth="1"/>
    <col min="3" max="3" width="18" style="27" customWidth="1"/>
    <col min="4" max="4" width="19.5" style="27" customWidth="1"/>
    <col min="5" max="16384" width="9.33203125" style="27" customWidth="1"/>
  </cols>
  <sheetData>
    <row r="1" spans="1:4" ht="12.75">
      <c r="A1" s="38"/>
      <c r="B1" s="38"/>
      <c r="C1" s="38"/>
      <c r="D1" s="38"/>
    </row>
    <row r="2" spans="1:4" ht="18">
      <c r="A2" s="290" t="s">
        <v>167</v>
      </c>
      <c r="B2" s="290"/>
      <c r="C2" s="290"/>
      <c r="D2" s="290"/>
    </row>
    <row r="3" spans="1:4" ht="12.75">
      <c r="A3" s="37"/>
      <c r="B3" s="36"/>
      <c r="C3" s="36"/>
      <c r="D3" s="36"/>
    </row>
    <row r="4" spans="1:8" ht="12.75">
      <c r="A4" s="36"/>
      <c r="B4" s="36"/>
      <c r="C4" s="36"/>
      <c r="D4" s="35" t="s">
        <v>0</v>
      </c>
      <c r="H4" s="34"/>
    </row>
    <row r="5" spans="1:8" ht="12.75">
      <c r="A5" s="289" t="s">
        <v>47</v>
      </c>
      <c r="B5" s="289" t="s">
        <v>166</v>
      </c>
      <c r="C5" s="291" t="s">
        <v>165</v>
      </c>
      <c r="D5" s="291" t="s">
        <v>164</v>
      </c>
      <c r="H5" s="34"/>
    </row>
    <row r="6" spans="1:8" ht="12.75">
      <c r="A6" s="289"/>
      <c r="B6" s="289"/>
      <c r="C6" s="289"/>
      <c r="D6" s="291"/>
      <c r="H6" s="34"/>
    </row>
    <row r="7" spans="1:8" ht="12.75">
      <c r="A7" s="289"/>
      <c r="B7" s="289"/>
      <c r="C7" s="289"/>
      <c r="D7" s="291"/>
      <c r="H7" s="34"/>
    </row>
    <row r="8" spans="1:4" ht="10.5" customHeight="1">
      <c r="A8" s="33">
        <v>1</v>
      </c>
      <c r="B8" s="33">
        <v>2</v>
      </c>
      <c r="C8" s="33">
        <v>3</v>
      </c>
      <c r="D8" s="33">
        <v>4</v>
      </c>
    </row>
    <row r="9" spans="1:4" ht="30" customHeight="1">
      <c r="A9" s="289" t="s">
        <v>163</v>
      </c>
      <c r="B9" s="289"/>
      <c r="C9" s="29"/>
      <c r="D9" s="32">
        <f>SUM(D10:D18)</f>
        <v>13022041</v>
      </c>
    </row>
    <row r="10" spans="1:4" ht="30" customHeight="1">
      <c r="A10" s="29" t="s">
        <v>44</v>
      </c>
      <c r="B10" s="31" t="s">
        <v>162</v>
      </c>
      <c r="C10" s="29" t="s">
        <v>160</v>
      </c>
      <c r="D10" s="28">
        <v>5000000</v>
      </c>
    </row>
    <row r="11" spans="1:4" ht="30" customHeight="1">
      <c r="A11" s="29" t="s">
        <v>43</v>
      </c>
      <c r="B11" s="31" t="s">
        <v>161</v>
      </c>
      <c r="C11" s="29" t="s">
        <v>160</v>
      </c>
      <c r="D11" s="28">
        <v>0</v>
      </c>
    </row>
    <row r="12" spans="1:4" ht="30" customHeight="1">
      <c r="A12" s="29" t="s">
        <v>42</v>
      </c>
      <c r="B12" s="30" t="s">
        <v>159</v>
      </c>
      <c r="C12" s="29" t="s">
        <v>158</v>
      </c>
      <c r="D12" s="28">
        <v>0</v>
      </c>
    </row>
    <row r="13" spans="1:4" ht="30" customHeight="1">
      <c r="A13" s="29" t="s">
        <v>41</v>
      </c>
      <c r="B13" s="31" t="s">
        <v>157</v>
      </c>
      <c r="C13" s="29" t="s">
        <v>156</v>
      </c>
      <c r="D13" s="28">
        <v>0</v>
      </c>
    </row>
    <row r="14" spans="1:4" ht="30" customHeight="1">
      <c r="A14" s="29" t="s">
        <v>40</v>
      </c>
      <c r="B14" s="31" t="s">
        <v>155</v>
      </c>
      <c r="C14" s="29" t="s">
        <v>154</v>
      </c>
      <c r="D14" s="28">
        <v>0</v>
      </c>
    </row>
    <row r="15" spans="1:4" ht="30" customHeight="1">
      <c r="A15" s="29" t="s">
        <v>39</v>
      </c>
      <c r="B15" s="31" t="s">
        <v>153</v>
      </c>
      <c r="C15" s="29" t="s">
        <v>152</v>
      </c>
      <c r="D15" s="28">
        <v>0</v>
      </c>
    </row>
    <row r="16" spans="1:4" ht="30" customHeight="1">
      <c r="A16" s="29" t="s">
        <v>38</v>
      </c>
      <c r="B16" s="31" t="s">
        <v>151</v>
      </c>
      <c r="C16" s="29" t="s">
        <v>150</v>
      </c>
      <c r="D16" s="28">
        <v>0</v>
      </c>
    </row>
    <row r="17" spans="1:4" ht="30" customHeight="1">
      <c r="A17" s="29" t="s">
        <v>46</v>
      </c>
      <c r="B17" s="31" t="s">
        <v>149</v>
      </c>
      <c r="C17" s="29" t="s">
        <v>148</v>
      </c>
      <c r="D17" s="28">
        <v>8022041</v>
      </c>
    </row>
    <row r="18" spans="1:4" ht="30" customHeight="1">
      <c r="A18" s="29" t="s">
        <v>45</v>
      </c>
      <c r="B18" s="31" t="s">
        <v>147</v>
      </c>
      <c r="C18" s="29" t="s">
        <v>135</v>
      </c>
      <c r="D18" s="28">
        <v>0</v>
      </c>
    </row>
    <row r="19" spans="1:4" ht="30" customHeight="1">
      <c r="A19" s="289" t="s">
        <v>146</v>
      </c>
      <c r="B19" s="289"/>
      <c r="C19" s="29"/>
      <c r="D19" s="32">
        <f>SUM(D20:D26)</f>
        <v>281584</v>
      </c>
    </row>
    <row r="20" spans="1:4" ht="30" customHeight="1">
      <c r="A20" s="29" t="s">
        <v>44</v>
      </c>
      <c r="B20" s="31" t="s">
        <v>145</v>
      </c>
      <c r="C20" s="29" t="s">
        <v>141</v>
      </c>
      <c r="D20" s="28">
        <v>0</v>
      </c>
    </row>
    <row r="21" spans="1:4" ht="30" customHeight="1">
      <c r="A21" s="29" t="s">
        <v>144</v>
      </c>
      <c r="B21" s="30" t="s">
        <v>143</v>
      </c>
      <c r="C21" s="29" t="s">
        <v>141</v>
      </c>
      <c r="D21" s="28">
        <v>0</v>
      </c>
    </row>
    <row r="22" spans="1:4" ht="30" customHeight="1">
      <c r="A22" s="29" t="s">
        <v>43</v>
      </c>
      <c r="B22" s="31" t="s">
        <v>142</v>
      </c>
      <c r="C22" s="29" t="s">
        <v>141</v>
      </c>
      <c r="D22" s="28">
        <v>281584</v>
      </c>
    </row>
    <row r="23" spans="1:4" ht="30" customHeight="1">
      <c r="A23" s="29" t="s">
        <v>42</v>
      </c>
      <c r="B23" s="30" t="s">
        <v>140</v>
      </c>
      <c r="C23" s="29" t="s">
        <v>139</v>
      </c>
      <c r="D23" s="28">
        <v>0</v>
      </c>
    </row>
    <row r="24" spans="1:4" ht="30" customHeight="1">
      <c r="A24" s="29" t="s">
        <v>41</v>
      </c>
      <c r="B24" s="31" t="s">
        <v>138</v>
      </c>
      <c r="C24" s="29" t="s">
        <v>137</v>
      </c>
      <c r="D24" s="28">
        <v>0</v>
      </c>
    </row>
    <row r="25" spans="1:4" ht="30" customHeight="1">
      <c r="A25" s="29" t="s">
        <v>40</v>
      </c>
      <c r="B25" s="31" t="s">
        <v>136</v>
      </c>
      <c r="C25" s="29" t="s">
        <v>135</v>
      </c>
      <c r="D25" s="28">
        <v>0</v>
      </c>
    </row>
    <row r="26" spans="1:4" ht="30" customHeight="1">
      <c r="A26" s="29" t="s">
        <v>39</v>
      </c>
      <c r="B26" s="30" t="s">
        <v>134</v>
      </c>
      <c r="C26" s="29" t="s">
        <v>133</v>
      </c>
      <c r="D26" s="28">
        <v>0</v>
      </c>
    </row>
    <row r="27" spans="1:4" ht="30" customHeight="1">
      <c r="A27" s="29" t="s">
        <v>38</v>
      </c>
      <c r="B27" s="30" t="s">
        <v>132</v>
      </c>
      <c r="C27" s="29" t="s">
        <v>131</v>
      </c>
      <c r="D27" s="28">
        <v>0</v>
      </c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</sheetData>
  <sheetProtection/>
  <mergeCells count="7">
    <mergeCell ref="A9:B9"/>
    <mergeCell ref="A19:B19"/>
    <mergeCell ref="A2:D2"/>
    <mergeCell ref="A5:A7"/>
    <mergeCell ref="B5:B7"/>
    <mergeCell ref="C5:C7"/>
    <mergeCell ref="D5:D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Header>&amp;RZałącznik nr &amp;A
do uchwały Rady Powiatu w Opatowie nr XLVII.26.2018
z dnia 11 czerwca 2018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43"/>
  <sheetViews>
    <sheetView view="pageLayout" zoomScale="90" zoomScalePageLayoutView="90" workbookViewId="0" topLeftCell="A1">
      <selection activeCell="Q1" sqref="Q1"/>
    </sheetView>
  </sheetViews>
  <sheetFormatPr defaultColWidth="9.33203125" defaultRowHeight="12.75"/>
  <cols>
    <col min="1" max="1" width="5.66015625" style="2" customWidth="1"/>
    <col min="2" max="2" width="11" style="2" customWidth="1"/>
    <col min="3" max="3" width="8.66015625" style="2" customWidth="1"/>
    <col min="4" max="4" width="15" style="2" customWidth="1"/>
    <col min="5" max="5" width="16.83203125" style="2" customWidth="1"/>
    <col min="6" max="6" width="14.16015625" style="2" customWidth="1"/>
    <col min="7" max="7" width="14.33203125" style="2" customWidth="1"/>
    <col min="8" max="8" width="15.5" style="2" customWidth="1"/>
    <col min="9" max="9" width="12.5" style="2" customWidth="1"/>
    <col min="10" max="10" width="12.66015625" style="2" customWidth="1"/>
    <col min="11" max="11" width="10.83203125" style="27" customWidth="1"/>
    <col min="12" max="12" width="15" style="27" customWidth="1"/>
    <col min="13" max="14" width="12.33203125" style="27" bestFit="1" customWidth="1"/>
    <col min="15" max="15" width="12.16015625" style="27" customWidth="1"/>
    <col min="16" max="16384" width="9.33203125" style="27" customWidth="1"/>
  </cols>
  <sheetData>
    <row r="1" spans="1:17" ht="36" customHeight="1">
      <c r="A1" s="302" t="s">
        <v>307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129"/>
    </row>
    <row r="2" spans="1:16" ht="18">
      <c r="A2" s="128"/>
      <c r="B2" s="128"/>
      <c r="C2" s="128"/>
      <c r="D2" s="128"/>
      <c r="E2" s="128"/>
      <c r="F2" s="128"/>
      <c r="G2" s="128"/>
      <c r="H2" s="102"/>
      <c r="I2" s="102"/>
      <c r="J2" s="102"/>
      <c r="K2" s="4"/>
      <c r="L2" s="4"/>
      <c r="M2" s="4"/>
      <c r="N2" s="4"/>
      <c r="O2" s="4"/>
      <c r="P2" s="4"/>
    </row>
    <row r="3" spans="1:16" s="119" customFormat="1" ht="18.75" customHeight="1">
      <c r="A3" s="46"/>
      <c r="B3" s="46"/>
      <c r="C3" s="46"/>
      <c r="D3" s="46"/>
      <c r="E3" s="46"/>
      <c r="F3" s="46"/>
      <c r="G3" s="45"/>
      <c r="H3" s="45"/>
      <c r="I3" s="45"/>
      <c r="J3" s="45"/>
      <c r="K3" s="45"/>
      <c r="L3" s="44"/>
      <c r="M3" s="44"/>
      <c r="N3" s="44"/>
      <c r="O3" s="44"/>
      <c r="P3" s="43" t="s">
        <v>177</v>
      </c>
    </row>
    <row r="4" spans="1:16" s="119" customFormat="1" ht="12.75">
      <c r="A4" s="303" t="s">
        <v>1</v>
      </c>
      <c r="B4" s="303" t="s">
        <v>2</v>
      </c>
      <c r="C4" s="303" t="s">
        <v>3</v>
      </c>
      <c r="D4" s="303" t="s">
        <v>306</v>
      </c>
      <c r="E4" s="292" t="s">
        <v>305</v>
      </c>
      <c r="F4" s="298" t="s">
        <v>29</v>
      </c>
      <c r="G4" s="306"/>
      <c r="H4" s="306"/>
      <c r="I4" s="306"/>
      <c r="J4" s="306"/>
      <c r="K4" s="306"/>
      <c r="L4" s="306"/>
      <c r="M4" s="306"/>
      <c r="N4" s="306"/>
      <c r="O4" s="306"/>
      <c r="P4" s="299"/>
    </row>
    <row r="5" spans="1:16" s="119" customFormat="1" ht="12.75">
      <c r="A5" s="304"/>
      <c r="B5" s="304"/>
      <c r="C5" s="304"/>
      <c r="D5" s="304"/>
      <c r="E5" s="293"/>
      <c r="F5" s="292" t="s">
        <v>176</v>
      </c>
      <c r="G5" s="300" t="s">
        <v>29</v>
      </c>
      <c r="H5" s="300"/>
      <c r="I5" s="300"/>
      <c r="J5" s="300"/>
      <c r="K5" s="300"/>
      <c r="L5" s="292" t="s">
        <v>175</v>
      </c>
      <c r="M5" s="295" t="s">
        <v>29</v>
      </c>
      <c r="N5" s="296"/>
      <c r="O5" s="296"/>
      <c r="P5" s="297"/>
    </row>
    <row r="6" spans="1:16" s="119" customFormat="1" ht="25.5" customHeight="1">
      <c r="A6" s="304"/>
      <c r="B6" s="304"/>
      <c r="C6" s="304"/>
      <c r="D6" s="304"/>
      <c r="E6" s="293"/>
      <c r="F6" s="293"/>
      <c r="G6" s="298" t="s">
        <v>174</v>
      </c>
      <c r="H6" s="299"/>
      <c r="I6" s="292" t="s">
        <v>173</v>
      </c>
      <c r="J6" s="292" t="s">
        <v>172</v>
      </c>
      <c r="K6" s="292" t="s">
        <v>171</v>
      </c>
      <c r="L6" s="293"/>
      <c r="M6" s="298" t="s">
        <v>32</v>
      </c>
      <c r="N6" s="127" t="s">
        <v>31</v>
      </c>
      <c r="O6" s="300" t="s">
        <v>170</v>
      </c>
      <c r="P6" s="300" t="s">
        <v>304</v>
      </c>
    </row>
    <row r="7" spans="1:16" s="119" customFormat="1" ht="84">
      <c r="A7" s="305"/>
      <c r="B7" s="305"/>
      <c r="C7" s="305"/>
      <c r="D7" s="305"/>
      <c r="E7" s="294"/>
      <c r="F7" s="294"/>
      <c r="G7" s="99" t="s">
        <v>22</v>
      </c>
      <c r="H7" s="99" t="s">
        <v>169</v>
      </c>
      <c r="I7" s="294"/>
      <c r="J7" s="294"/>
      <c r="K7" s="294"/>
      <c r="L7" s="294"/>
      <c r="M7" s="300"/>
      <c r="N7" s="126" t="s">
        <v>26</v>
      </c>
      <c r="O7" s="300"/>
      <c r="P7" s="300"/>
    </row>
    <row r="8" spans="1:16" s="119" customFormat="1" ht="10.5" customHeight="1">
      <c r="A8" s="125">
        <v>1</v>
      </c>
      <c r="B8" s="125">
        <v>2</v>
      </c>
      <c r="C8" s="125">
        <v>3</v>
      </c>
      <c r="D8" s="125">
        <v>4</v>
      </c>
      <c r="E8" s="125">
        <v>5</v>
      </c>
      <c r="F8" s="125">
        <v>6</v>
      </c>
      <c r="G8" s="125">
        <v>7</v>
      </c>
      <c r="H8" s="125">
        <v>8</v>
      </c>
      <c r="I8" s="125">
        <v>9</v>
      </c>
      <c r="J8" s="125">
        <v>10</v>
      </c>
      <c r="K8" s="125">
        <v>11</v>
      </c>
      <c r="L8" s="125">
        <v>12</v>
      </c>
      <c r="M8" s="125">
        <v>13</v>
      </c>
      <c r="N8" s="125">
        <v>14</v>
      </c>
      <c r="O8" s="125">
        <v>15</v>
      </c>
      <c r="P8" s="125">
        <v>16</v>
      </c>
    </row>
    <row r="9" spans="1:16" s="119" customFormat="1" ht="13.5">
      <c r="A9" s="122" t="s">
        <v>303</v>
      </c>
      <c r="B9" s="124"/>
      <c r="C9" s="111"/>
      <c r="D9" s="115">
        <f>SUM(D10:D10)</f>
        <v>6000</v>
      </c>
      <c r="E9" s="115">
        <f>SUM(E10:E10)</f>
        <v>6000</v>
      </c>
      <c r="F9" s="115">
        <f>SUM(F10:F10)</f>
        <v>6000</v>
      </c>
      <c r="G9" s="115">
        <f>SUM(G10:G10)</f>
        <v>0</v>
      </c>
      <c r="H9" s="115">
        <f>SUM(H10:H10)</f>
        <v>6000</v>
      </c>
      <c r="I9" s="115">
        <v>0</v>
      </c>
      <c r="J9" s="115">
        <v>0</v>
      </c>
      <c r="K9" s="115">
        <v>0</v>
      </c>
      <c r="L9" s="115">
        <f>SUM(L10:L10)</f>
        <v>0</v>
      </c>
      <c r="M9" s="115">
        <f>SUM(M10:M10)</f>
        <v>0</v>
      </c>
      <c r="N9" s="115">
        <f>SUM(N10:N10)</f>
        <v>0</v>
      </c>
      <c r="O9" s="115">
        <v>0</v>
      </c>
      <c r="P9" s="115">
        <v>0</v>
      </c>
    </row>
    <row r="10" spans="1:16" s="119" customFormat="1" ht="12.75">
      <c r="A10" s="123" t="s">
        <v>303</v>
      </c>
      <c r="B10" s="41" t="s">
        <v>302</v>
      </c>
      <c r="C10" s="108">
        <v>2110</v>
      </c>
      <c r="D10" s="107">
        <v>6000</v>
      </c>
      <c r="E10" s="107">
        <f>F10+L10</f>
        <v>6000</v>
      </c>
      <c r="F10" s="107">
        <f>H10</f>
        <v>6000</v>
      </c>
      <c r="G10" s="106">
        <v>0</v>
      </c>
      <c r="H10" s="106">
        <v>6000</v>
      </c>
      <c r="I10" s="106">
        <v>0</v>
      </c>
      <c r="J10" s="106">
        <v>0</v>
      </c>
      <c r="K10" s="106">
        <f>-T10</f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</row>
    <row r="11" spans="1:16" s="119" customFormat="1" ht="13.5">
      <c r="A11" s="112">
        <v>600</v>
      </c>
      <c r="B11" s="117"/>
      <c r="C11" s="111"/>
      <c r="D11" s="115">
        <f aca="true" t="shared" si="0" ref="D11:N11">SUM(D12:D12)</f>
        <v>550</v>
      </c>
      <c r="E11" s="115">
        <f t="shared" si="0"/>
        <v>550</v>
      </c>
      <c r="F11" s="115">
        <f t="shared" si="0"/>
        <v>550</v>
      </c>
      <c r="G11" s="115">
        <f t="shared" si="0"/>
        <v>550</v>
      </c>
      <c r="H11" s="115">
        <f t="shared" si="0"/>
        <v>0</v>
      </c>
      <c r="I11" s="115">
        <f t="shared" si="0"/>
        <v>0</v>
      </c>
      <c r="J11" s="115">
        <f t="shared" si="0"/>
        <v>0</v>
      </c>
      <c r="K11" s="115">
        <f t="shared" si="0"/>
        <v>0</v>
      </c>
      <c r="L11" s="115">
        <f t="shared" si="0"/>
        <v>0</v>
      </c>
      <c r="M11" s="115">
        <f t="shared" si="0"/>
        <v>0</v>
      </c>
      <c r="N11" s="115">
        <f t="shared" si="0"/>
        <v>0</v>
      </c>
      <c r="O11" s="115">
        <f>O13+O15</f>
        <v>0</v>
      </c>
      <c r="P11" s="115">
        <f>P13+P15</f>
        <v>0</v>
      </c>
    </row>
    <row r="12" spans="1:16" s="119" customFormat="1" ht="12.75">
      <c r="A12" s="109">
        <v>600</v>
      </c>
      <c r="B12" s="25">
        <v>60095</v>
      </c>
      <c r="C12" s="108">
        <v>2110</v>
      </c>
      <c r="D12" s="107">
        <v>550</v>
      </c>
      <c r="E12" s="107">
        <f>SUM(F12)</f>
        <v>550</v>
      </c>
      <c r="F12" s="107">
        <f>SUM(G12:H12)</f>
        <v>550</v>
      </c>
      <c r="G12" s="106">
        <v>550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f>SUM(O12+Q12+R12)</f>
        <v>0</v>
      </c>
      <c r="O12" s="106">
        <v>0</v>
      </c>
      <c r="P12" s="106">
        <v>0</v>
      </c>
    </row>
    <row r="13" spans="1:16" s="119" customFormat="1" ht="13.5">
      <c r="A13" s="122" t="s">
        <v>301</v>
      </c>
      <c r="B13" s="121"/>
      <c r="C13" s="111"/>
      <c r="D13" s="115">
        <f aca="true" t="shared" si="1" ref="D13:M13">SUM(D14)</f>
        <v>58000</v>
      </c>
      <c r="E13" s="115">
        <f t="shared" si="1"/>
        <v>58000</v>
      </c>
      <c r="F13" s="115">
        <f t="shared" si="1"/>
        <v>58000</v>
      </c>
      <c r="G13" s="115">
        <f t="shared" si="1"/>
        <v>43000</v>
      </c>
      <c r="H13" s="115">
        <f t="shared" si="1"/>
        <v>15000</v>
      </c>
      <c r="I13" s="115">
        <f t="shared" si="1"/>
        <v>0</v>
      </c>
      <c r="J13" s="115">
        <f t="shared" si="1"/>
        <v>0</v>
      </c>
      <c r="K13" s="115">
        <f t="shared" si="1"/>
        <v>0</v>
      </c>
      <c r="L13" s="115">
        <f t="shared" si="1"/>
        <v>0</v>
      </c>
      <c r="M13" s="115">
        <f t="shared" si="1"/>
        <v>0</v>
      </c>
      <c r="N13" s="115">
        <v>0</v>
      </c>
      <c r="O13" s="115">
        <f>SUM(O14)</f>
        <v>0</v>
      </c>
      <c r="P13" s="115">
        <f>SUM(P14)</f>
        <v>0</v>
      </c>
    </row>
    <row r="14" spans="1:18" s="119" customFormat="1" ht="12.75">
      <c r="A14" s="109">
        <v>700</v>
      </c>
      <c r="B14" s="25">
        <v>70005</v>
      </c>
      <c r="C14" s="108">
        <v>2110</v>
      </c>
      <c r="D14" s="107">
        <v>58000</v>
      </c>
      <c r="E14" s="107">
        <f>SUM(F14)</f>
        <v>58000</v>
      </c>
      <c r="F14" s="107">
        <f>SUM(G14:H14)</f>
        <v>58000</v>
      </c>
      <c r="G14" s="106">
        <v>43000</v>
      </c>
      <c r="H14" s="106">
        <v>15000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f>SUM(O14+Q14+R14)</f>
        <v>0</v>
      </c>
      <c r="O14" s="106">
        <v>0</v>
      </c>
      <c r="P14" s="106">
        <v>0</v>
      </c>
      <c r="Q14" s="113"/>
      <c r="R14" s="113"/>
    </row>
    <row r="15" spans="1:18" s="119" customFormat="1" ht="13.5">
      <c r="A15" s="112">
        <v>710</v>
      </c>
      <c r="B15" s="117"/>
      <c r="C15" s="111"/>
      <c r="D15" s="115">
        <f aca="true" t="shared" si="2" ref="D15:P15">SUM(D16:D17)</f>
        <v>452000</v>
      </c>
      <c r="E15" s="115">
        <f t="shared" si="2"/>
        <v>452000</v>
      </c>
      <c r="F15" s="115">
        <f t="shared" si="2"/>
        <v>452000</v>
      </c>
      <c r="G15" s="115">
        <f t="shared" si="2"/>
        <v>421229</v>
      </c>
      <c r="H15" s="115">
        <f t="shared" si="2"/>
        <v>30771</v>
      </c>
      <c r="I15" s="115">
        <f t="shared" si="2"/>
        <v>0</v>
      </c>
      <c r="J15" s="115">
        <f t="shared" si="2"/>
        <v>0</v>
      </c>
      <c r="K15" s="115">
        <f t="shared" si="2"/>
        <v>0</v>
      </c>
      <c r="L15" s="115">
        <f t="shared" si="2"/>
        <v>0</v>
      </c>
      <c r="M15" s="115">
        <f t="shared" si="2"/>
        <v>0</v>
      </c>
      <c r="N15" s="115">
        <f t="shared" si="2"/>
        <v>0</v>
      </c>
      <c r="O15" s="115">
        <f t="shared" si="2"/>
        <v>0</v>
      </c>
      <c r="P15" s="115">
        <f t="shared" si="2"/>
        <v>0</v>
      </c>
      <c r="Q15" s="120"/>
      <c r="R15" s="120"/>
    </row>
    <row r="16" spans="1:18" s="119" customFormat="1" ht="12.75">
      <c r="A16" s="109">
        <v>710</v>
      </c>
      <c r="B16" s="25">
        <v>71012</v>
      </c>
      <c r="C16" s="108">
        <v>2110</v>
      </c>
      <c r="D16" s="107">
        <v>175000</v>
      </c>
      <c r="E16" s="107">
        <f>SUM(N16+F16)</f>
        <v>175000</v>
      </c>
      <c r="F16" s="107">
        <f>SUM(G16:K16)</f>
        <v>175000</v>
      </c>
      <c r="G16" s="106">
        <v>175000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f>SUM(O16+Q16+R16)</f>
        <v>0</v>
      </c>
      <c r="O16" s="106">
        <v>0</v>
      </c>
      <c r="P16" s="106">
        <v>0</v>
      </c>
      <c r="Q16" s="113"/>
      <c r="R16" s="113"/>
    </row>
    <row r="17" spans="1:16" s="119" customFormat="1" ht="12.75">
      <c r="A17" s="109">
        <v>710</v>
      </c>
      <c r="B17" s="25">
        <v>71015</v>
      </c>
      <c r="C17" s="108">
        <v>2110</v>
      </c>
      <c r="D17" s="107">
        <v>277000</v>
      </c>
      <c r="E17" s="107">
        <f>SUM(F17)</f>
        <v>277000</v>
      </c>
      <c r="F17" s="107">
        <f>SUM(G17:H17)</f>
        <v>277000</v>
      </c>
      <c r="G17" s="106">
        <v>246229</v>
      </c>
      <c r="H17" s="106">
        <v>30771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f>SUM(O17+Q17+R17)</f>
        <v>0</v>
      </c>
      <c r="O17" s="106">
        <v>0</v>
      </c>
      <c r="P17" s="106">
        <v>0</v>
      </c>
    </row>
    <row r="18" spans="1:16" s="119" customFormat="1" ht="13.5">
      <c r="A18" s="112">
        <v>750</v>
      </c>
      <c r="B18" s="117"/>
      <c r="C18" s="111"/>
      <c r="D18" s="115">
        <f aca="true" t="shared" si="3" ref="D18:P18">SUM(D19:D19)</f>
        <v>19262</v>
      </c>
      <c r="E18" s="115">
        <f t="shared" si="3"/>
        <v>19262</v>
      </c>
      <c r="F18" s="115">
        <f t="shared" si="3"/>
        <v>19262</v>
      </c>
      <c r="G18" s="115">
        <f t="shared" si="3"/>
        <v>12187</v>
      </c>
      <c r="H18" s="115">
        <f t="shared" si="3"/>
        <v>7075</v>
      </c>
      <c r="I18" s="115">
        <f t="shared" si="3"/>
        <v>0</v>
      </c>
      <c r="J18" s="115">
        <f t="shared" si="3"/>
        <v>0</v>
      </c>
      <c r="K18" s="115">
        <f t="shared" si="3"/>
        <v>0</v>
      </c>
      <c r="L18" s="115">
        <f t="shared" si="3"/>
        <v>0</v>
      </c>
      <c r="M18" s="115">
        <f t="shared" si="3"/>
        <v>0</v>
      </c>
      <c r="N18" s="115">
        <f t="shared" si="3"/>
        <v>0</v>
      </c>
      <c r="O18" s="115">
        <f t="shared" si="3"/>
        <v>0</v>
      </c>
      <c r="P18" s="115">
        <f t="shared" si="3"/>
        <v>0</v>
      </c>
    </row>
    <row r="19" spans="1:16" s="119" customFormat="1" ht="12.75">
      <c r="A19" s="109">
        <v>750</v>
      </c>
      <c r="B19" s="25">
        <v>75045</v>
      </c>
      <c r="C19" s="108">
        <v>2110</v>
      </c>
      <c r="D19" s="107">
        <v>19262</v>
      </c>
      <c r="E19" s="107">
        <f>SUM(F19)</f>
        <v>19262</v>
      </c>
      <c r="F19" s="107">
        <f>SUM(G19:H19)</f>
        <v>19262</v>
      </c>
      <c r="G19" s="106">
        <v>12187</v>
      </c>
      <c r="H19" s="106">
        <v>7075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f>SUM(O19+Q19+R19)</f>
        <v>0</v>
      </c>
      <c r="O19" s="106">
        <v>0</v>
      </c>
      <c r="P19" s="106">
        <v>0</v>
      </c>
    </row>
    <row r="20" spans="1:16" s="119" customFormat="1" ht="13.5">
      <c r="A20" s="112">
        <v>752</v>
      </c>
      <c r="B20" s="117"/>
      <c r="C20" s="111"/>
      <c r="D20" s="115">
        <f aca="true" t="shared" si="4" ref="D20:P20">SUM(D21:D22)</f>
        <v>36913</v>
      </c>
      <c r="E20" s="115">
        <f t="shared" si="4"/>
        <v>36913</v>
      </c>
      <c r="F20" s="115">
        <f t="shared" si="4"/>
        <v>26813</v>
      </c>
      <c r="G20" s="115">
        <f t="shared" si="4"/>
        <v>0</v>
      </c>
      <c r="H20" s="115">
        <f t="shared" si="4"/>
        <v>26813</v>
      </c>
      <c r="I20" s="115">
        <f t="shared" si="4"/>
        <v>0</v>
      </c>
      <c r="J20" s="115">
        <f t="shared" si="4"/>
        <v>0</v>
      </c>
      <c r="K20" s="115">
        <f t="shared" si="4"/>
        <v>0</v>
      </c>
      <c r="L20" s="115">
        <f t="shared" si="4"/>
        <v>0</v>
      </c>
      <c r="M20" s="115">
        <f t="shared" si="4"/>
        <v>10100</v>
      </c>
      <c r="N20" s="115">
        <f t="shared" si="4"/>
        <v>10100</v>
      </c>
      <c r="O20" s="115">
        <f t="shared" si="4"/>
        <v>0</v>
      </c>
      <c r="P20" s="115">
        <f t="shared" si="4"/>
        <v>0</v>
      </c>
    </row>
    <row r="21" spans="1:16" s="119" customFormat="1" ht="12.75">
      <c r="A21" s="109">
        <v>752</v>
      </c>
      <c r="B21" s="25">
        <v>75295</v>
      </c>
      <c r="C21" s="108">
        <v>2110</v>
      </c>
      <c r="D21" s="107">
        <v>26813</v>
      </c>
      <c r="E21" s="107">
        <f>SUM(N21+F21)</f>
        <v>26813</v>
      </c>
      <c r="F21" s="107">
        <f>SUM(G21:K21)</f>
        <v>26813</v>
      </c>
      <c r="G21" s="106">
        <v>0</v>
      </c>
      <c r="H21" s="106">
        <v>26813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f>SUM(O21+Q21+R21)</f>
        <v>0</v>
      </c>
      <c r="O21" s="106">
        <v>0</v>
      </c>
      <c r="P21" s="106">
        <v>0</v>
      </c>
    </row>
    <row r="22" spans="1:16" s="119" customFormat="1" ht="12.75">
      <c r="A22" s="109">
        <v>752</v>
      </c>
      <c r="B22" s="25">
        <v>75295</v>
      </c>
      <c r="C22" s="108">
        <v>6410</v>
      </c>
      <c r="D22" s="107">
        <v>10100</v>
      </c>
      <c r="E22" s="107">
        <f>SUM(M22)</f>
        <v>10100</v>
      </c>
      <c r="F22" s="107">
        <f>SUM(G22:H22)</f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10100</v>
      </c>
      <c r="N22" s="106">
        <v>10100</v>
      </c>
      <c r="O22" s="106">
        <v>0</v>
      </c>
      <c r="P22" s="106">
        <v>0</v>
      </c>
    </row>
    <row r="23" spans="1:16" s="118" customFormat="1" ht="14.25" customHeight="1">
      <c r="A23" s="112">
        <v>754</v>
      </c>
      <c r="B23" s="117"/>
      <c r="C23" s="111"/>
      <c r="D23" s="115">
        <f>SUM(D24:D24)</f>
        <v>3840071</v>
      </c>
      <c r="E23" s="115">
        <f>E24</f>
        <v>3840071</v>
      </c>
      <c r="F23" s="115">
        <f aca="true" t="shared" si="5" ref="F23:K23">SUM(F24)</f>
        <v>3840071</v>
      </c>
      <c r="G23" s="115">
        <f t="shared" si="5"/>
        <v>3367637</v>
      </c>
      <c r="H23" s="115">
        <f t="shared" si="5"/>
        <v>283834</v>
      </c>
      <c r="I23" s="115">
        <f t="shared" si="5"/>
        <v>0</v>
      </c>
      <c r="J23" s="115">
        <f t="shared" si="5"/>
        <v>188600</v>
      </c>
      <c r="K23" s="115">
        <f t="shared" si="5"/>
        <v>0</v>
      </c>
      <c r="L23" s="115">
        <f>SUM(L24:L24)</f>
        <v>0</v>
      </c>
      <c r="M23" s="115">
        <f>SUM(M24:M24)</f>
        <v>0</v>
      </c>
      <c r="N23" s="115">
        <f>SUM(N24)</f>
        <v>0</v>
      </c>
      <c r="O23" s="115">
        <f>SUM(O24)</f>
        <v>0</v>
      </c>
      <c r="P23" s="115">
        <f>SUM(P24)</f>
        <v>0</v>
      </c>
    </row>
    <row r="24" spans="1:16" ht="12.75" customHeight="1">
      <c r="A24" s="109">
        <v>754</v>
      </c>
      <c r="B24" s="25">
        <v>75411</v>
      </c>
      <c r="C24" s="108">
        <v>2110</v>
      </c>
      <c r="D24" s="107">
        <v>3840071</v>
      </c>
      <c r="E24" s="107">
        <f>SUM(F24)</f>
        <v>3840071</v>
      </c>
      <c r="F24" s="107">
        <f>SUM(G24:J24)</f>
        <v>3840071</v>
      </c>
      <c r="G24" s="106">
        <v>3367637</v>
      </c>
      <c r="H24" s="106">
        <v>283834</v>
      </c>
      <c r="I24" s="106">
        <v>0</v>
      </c>
      <c r="J24" s="106">
        <v>188600</v>
      </c>
      <c r="K24" s="106">
        <v>0</v>
      </c>
      <c r="L24" s="106">
        <v>0</v>
      </c>
      <c r="M24" s="106">
        <v>0</v>
      </c>
      <c r="N24" s="106">
        <f>SUM(O24+Q24+R24)</f>
        <v>0</v>
      </c>
      <c r="O24" s="106">
        <v>0</v>
      </c>
      <c r="P24" s="106"/>
    </row>
    <row r="25" spans="1:16" ht="12.75" customHeight="1">
      <c r="A25" s="112">
        <v>755</v>
      </c>
      <c r="B25" s="117"/>
      <c r="C25" s="111"/>
      <c r="D25" s="115">
        <f>SUM(D26:D26)</f>
        <v>125208</v>
      </c>
      <c r="E25" s="115">
        <f>E26</f>
        <v>125208</v>
      </c>
      <c r="F25" s="115">
        <f aca="true" t="shared" si="6" ref="F25:K25">SUM(F26)</f>
        <v>125208</v>
      </c>
      <c r="G25" s="115">
        <f t="shared" si="6"/>
        <v>30363</v>
      </c>
      <c r="H25" s="116">
        <f t="shared" si="6"/>
        <v>34119.12</v>
      </c>
      <c r="I25" s="116">
        <f t="shared" si="6"/>
        <v>60725.88</v>
      </c>
      <c r="J25" s="115">
        <f t="shared" si="6"/>
        <v>0</v>
      </c>
      <c r="K25" s="115">
        <f t="shared" si="6"/>
        <v>0</v>
      </c>
      <c r="L25" s="115">
        <f>SUM(L26:L26)</f>
        <v>0</v>
      </c>
      <c r="M25" s="115">
        <f>SUM(M26:M26)</f>
        <v>0</v>
      </c>
      <c r="N25" s="115">
        <f>SUM(N26)</f>
        <v>0</v>
      </c>
      <c r="O25" s="115">
        <f>SUM(O26)</f>
        <v>0</v>
      </c>
      <c r="P25" s="115">
        <f>SUM(P26)</f>
        <v>0</v>
      </c>
    </row>
    <row r="26" spans="1:16" ht="12.75" customHeight="1">
      <c r="A26" s="109">
        <v>755</v>
      </c>
      <c r="B26" s="25">
        <v>75515</v>
      </c>
      <c r="C26" s="108">
        <v>2110</v>
      </c>
      <c r="D26" s="107">
        <v>125208</v>
      </c>
      <c r="E26" s="107">
        <f>SUM(F26)</f>
        <v>125208</v>
      </c>
      <c r="F26" s="107">
        <f>SUM(G26:J26)</f>
        <v>125208</v>
      </c>
      <c r="G26" s="106">
        <v>30363</v>
      </c>
      <c r="H26" s="114">
        <v>34119.12</v>
      </c>
      <c r="I26" s="114">
        <v>60725.88</v>
      </c>
      <c r="J26" s="106">
        <v>0</v>
      </c>
      <c r="K26" s="106">
        <v>0</v>
      </c>
      <c r="L26" s="106">
        <v>0</v>
      </c>
      <c r="M26" s="106">
        <v>0</v>
      </c>
      <c r="N26" s="106">
        <f>SUM(O26+Q26+R26)</f>
        <v>0</v>
      </c>
      <c r="O26" s="106">
        <v>0</v>
      </c>
      <c r="P26" s="106"/>
    </row>
    <row r="27" spans="1:16" ht="13.5">
      <c r="A27" s="112">
        <v>851</v>
      </c>
      <c r="B27" s="98"/>
      <c r="C27" s="111"/>
      <c r="D27" s="110">
        <f>D28</f>
        <v>2174140</v>
      </c>
      <c r="E27" s="110">
        <f aca="true" t="shared" si="7" ref="E27:P27">SUM(E28)</f>
        <v>2174140</v>
      </c>
      <c r="F27" s="110">
        <f t="shared" si="7"/>
        <v>2174140</v>
      </c>
      <c r="G27" s="110">
        <f t="shared" si="7"/>
        <v>0</v>
      </c>
      <c r="H27" s="110">
        <f t="shared" si="7"/>
        <v>2174140</v>
      </c>
      <c r="I27" s="110">
        <f t="shared" si="7"/>
        <v>0</v>
      </c>
      <c r="J27" s="110">
        <f t="shared" si="7"/>
        <v>0</v>
      </c>
      <c r="K27" s="110">
        <f t="shared" si="7"/>
        <v>0</v>
      </c>
      <c r="L27" s="110">
        <f t="shared" si="7"/>
        <v>0</v>
      </c>
      <c r="M27" s="110">
        <f t="shared" si="7"/>
        <v>0</v>
      </c>
      <c r="N27" s="110">
        <f t="shared" si="7"/>
        <v>0</v>
      </c>
      <c r="O27" s="110">
        <f t="shared" si="7"/>
        <v>0</v>
      </c>
      <c r="P27" s="110">
        <f t="shared" si="7"/>
        <v>0</v>
      </c>
    </row>
    <row r="28" spans="1:17" ht="12.75">
      <c r="A28" s="109">
        <v>851</v>
      </c>
      <c r="B28" s="25">
        <v>85156</v>
      </c>
      <c r="C28" s="108">
        <v>2110</v>
      </c>
      <c r="D28" s="106">
        <v>2174140</v>
      </c>
      <c r="E28" s="107">
        <f>SUM(H28)</f>
        <v>2174140</v>
      </c>
      <c r="F28" s="107">
        <f>SUM(H28)</f>
        <v>2174140</v>
      </c>
      <c r="G28" s="106">
        <v>0</v>
      </c>
      <c r="H28" s="106">
        <v>2174140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f>SUM(O28+Q28+R28)</f>
        <v>0</v>
      </c>
      <c r="O28" s="106">
        <v>0</v>
      </c>
      <c r="P28" s="106">
        <v>0</v>
      </c>
      <c r="Q28" s="113"/>
    </row>
    <row r="29" spans="1:16" ht="13.5">
      <c r="A29" s="112">
        <v>853</v>
      </c>
      <c r="B29" s="98"/>
      <c r="C29" s="111"/>
      <c r="D29" s="110">
        <f>SUM(D30)</f>
        <v>291433</v>
      </c>
      <c r="E29" s="110">
        <f>E30</f>
        <v>291433</v>
      </c>
      <c r="F29" s="110">
        <f>F30</f>
        <v>291433</v>
      </c>
      <c r="G29" s="110">
        <f>G30</f>
        <v>254873</v>
      </c>
      <c r="H29" s="110">
        <f>H30</f>
        <v>36560</v>
      </c>
      <c r="I29" s="110">
        <f aca="true" t="shared" si="8" ref="I29:P29">SUM(I30)</f>
        <v>0</v>
      </c>
      <c r="J29" s="110">
        <f t="shared" si="8"/>
        <v>0</v>
      </c>
      <c r="K29" s="110">
        <f t="shared" si="8"/>
        <v>0</v>
      </c>
      <c r="L29" s="110">
        <f t="shared" si="8"/>
        <v>0</v>
      </c>
      <c r="M29" s="110">
        <f t="shared" si="8"/>
        <v>0</v>
      </c>
      <c r="N29" s="110">
        <f t="shared" si="8"/>
        <v>0</v>
      </c>
      <c r="O29" s="110">
        <f t="shared" si="8"/>
        <v>0</v>
      </c>
      <c r="P29" s="110">
        <f t="shared" si="8"/>
        <v>0</v>
      </c>
    </row>
    <row r="30" spans="1:16" ht="12.75">
      <c r="A30" s="109">
        <v>853</v>
      </c>
      <c r="B30" s="25">
        <v>85321</v>
      </c>
      <c r="C30" s="108">
        <v>2110</v>
      </c>
      <c r="D30" s="106">
        <v>291433</v>
      </c>
      <c r="E30" s="107">
        <f>SUM(H30+G30+E37)</f>
        <v>291433</v>
      </c>
      <c r="F30" s="106">
        <f>SUM(G30:K30)</f>
        <v>291433</v>
      </c>
      <c r="G30" s="106">
        <v>254873</v>
      </c>
      <c r="H30" s="106">
        <v>36560</v>
      </c>
      <c r="I30" s="106">
        <v>0</v>
      </c>
      <c r="J30" s="106">
        <v>0</v>
      </c>
      <c r="K30" s="106">
        <v>0</v>
      </c>
      <c r="L30" s="106">
        <v>0</v>
      </c>
      <c r="M30" s="106">
        <f>SUM(N30+P30+Q30)</f>
        <v>0</v>
      </c>
      <c r="N30" s="106">
        <v>0</v>
      </c>
      <c r="O30" s="106">
        <v>0</v>
      </c>
      <c r="P30" s="106">
        <v>0</v>
      </c>
    </row>
    <row r="31" spans="1:16" ht="13.5">
      <c r="A31" s="112">
        <v>855</v>
      </c>
      <c r="B31" s="98"/>
      <c r="C31" s="111"/>
      <c r="D31" s="110">
        <f>SUM(D32)</f>
        <v>273839</v>
      </c>
      <c r="E31" s="110">
        <f>E32</f>
        <v>273839</v>
      </c>
      <c r="F31" s="110">
        <f>F32</f>
        <v>273839</v>
      </c>
      <c r="G31" s="110">
        <f>G32</f>
        <v>2000</v>
      </c>
      <c r="H31" s="110">
        <f>H32</f>
        <v>712</v>
      </c>
      <c r="I31" s="110">
        <f aca="true" t="shared" si="9" ref="I31:P31">SUM(I32)</f>
        <v>0</v>
      </c>
      <c r="J31" s="110">
        <f t="shared" si="9"/>
        <v>271127</v>
      </c>
      <c r="K31" s="110">
        <f t="shared" si="9"/>
        <v>0</v>
      </c>
      <c r="L31" s="110">
        <f t="shared" si="9"/>
        <v>0</v>
      </c>
      <c r="M31" s="110">
        <f t="shared" si="9"/>
        <v>0</v>
      </c>
      <c r="N31" s="110">
        <f t="shared" si="9"/>
        <v>0</v>
      </c>
      <c r="O31" s="110">
        <f t="shared" si="9"/>
        <v>0</v>
      </c>
      <c r="P31" s="110">
        <f t="shared" si="9"/>
        <v>0</v>
      </c>
    </row>
    <row r="32" spans="1:16" ht="12.75">
      <c r="A32" s="109">
        <v>855</v>
      </c>
      <c r="B32" s="25">
        <v>85508</v>
      </c>
      <c r="C32" s="108">
        <v>2160</v>
      </c>
      <c r="D32" s="106">
        <v>273839</v>
      </c>
      <c r="E32" s="107">
        <f>SUM(H32+G32+J32)</f>
        <v>273839</v>
      </c>
      <c r="F32" s="106">
        <f>SUM(G32:K32)</f>
        <v>273839</v>
      </c>
      <c r="G32" s="106">
        <v>2000</v>
      </c>
      <c r="H32" s="106">
        <v>712</v>
      </c>
      <c r="I32" s="106">
        <v>0</v>
      </c>
      <c r="J32" s="106">
        <v>271127</v>
      </c>
      <c r="K32" s="106">
        <v>0</v>
      </c>
      <c r="L32" s="106">
        <v>0</v>
      </c>
      <c r="M32" s="106">
        <f>SUM(N32+P32+Q32)</f>
        <v>0</v>
      </c>
      <c r="N32" s="106">
        <v>0</v>
      </c>
      <c r="O32" s="106">
        <v>0</v>
      </c>
      <c r="P32" s="106">
        <v>0</v>
      </c>
    </row>
    <row r="33" spans="1:16" ht="14.25">
      <c r="A33" s="301" t="s">
        <v>37</v>
      </c>
      <c r="B33" s="301"/>
      <c r="C33" s="301"/>
      <c r="D33" s="105">
        <f aca="true" t="shared" si="10" ref="D33:I33">SUM(D9+D11+D13+D15+D18+D20+D23+D25+D27+D29+D31)</f>
        <v>7277416</v>
      </c>
      <c r="E33" s="105">
        <f t="shared" si="10"/>
        <v>7277416</v>
      </c>
      <c r="F33" s="105">
        <f t="shared" si="10"/>
        <v>7267316</v>
      </c>
      <c r="G33" s="105">
        <f t="shared" si="10"/>
        <v>4131839</v>
      </c>
      <c r="H33" s="130">
        <f t="shared" si="10"/>
        <v>2615024.12</v>
      </c>
      <c r="I33" s="130">
        <f t="shared" si="10"/>
        <v>60725.88</v>
      </c>
      <c r="J33" s="105">
        <f aca="true" t="shared" si="11" ref="J33:P33">SUM(J9+J11+J13+J15+J18+J20+J23+J25+J27+J29+J31)</f>
        <v>459727</v>
      </c>
      <c r="K33" s="105">
        <f t="shared" si="11"/>
        <v>0</v>
      </c>
      <c r="L33" s="105">
        <f t="shared" si="11"/>
        <v>0</v>
      </c>
      <c r="M33" s="105">
        <f t="shared" si="11"/>
        <v>10100</v>
      </c>
      <c r="N33" s="105">
        <f t="shared" si="11"/>
        <v>10100</v>
      </c>
      <c r="O33" s="105">
        <f t="shared" si="11"/>
        <v>0</v>
      </c>
      <c r="P33" s="105">
        <f t="shared" si="11"/>
        <v>0</v>
      </c>
    </row>
    <row r="34" spans="1:16" ht="12.75">
      <c r="A34" s="102"/>
      <c r="B34" s="102"/>
      <c r="C34" s="102"/>
      <c r="D34" s="102"/>
      <c r="E34" s="104"/>
      <c r="F34" s="102"/>
      <c r="G34" s="102"/>
      <c r="H34" s="102"/>
      <c r="I34" s="102"/>
      <c r="J34" s="102"/>
      <c r="K34" s="4"/>
      <c r="L34" s="4"/>
      <c r="M34" s="4"/>
      <c r="N34" s="4"/>
      <c r="O34" s="4"/>
      <c r="P34" s="4"/>
    </row>
    <row r="35" spans="1:16" ht="12.7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4"/>
      <c r="L35" s="4"/>
      <c r="M35" s="4"/>
      <c r="N35" s="4"/>
      <c r="O35" s="4"/>
      <c r="P35" s="4"/>
    </row>
    <row r="36" spans="1:16" ht="12.75">
      <c r="A36" s="102"/>
      <c r="B36" s="102"/>
      <c r="C36" s="102"/>
      <c r="D36" s="102"/>
      <c r="E36" s="102"/>
      <c r="F36" s="102"/>
      <c r="G36" s="103"/>
      <c r="H36" s="103"/>
      <c r="I36" s="102"/>
      <c r="J36" s="102"/>
      <c r="K36" s="4"/>
      <c r="L36" s="4"/>
      <c r="M36" s="4"/>
      <c r="N36" s="4"/>
      <c r="O36" s="4"/>
      <c r="P36" s="4"/>
    </row>
    <row r="43" spans="1:10" ht="12.75">
      <c r="A43" s="27"/>
      <c r="B43" s="27"/>
      <c r="C43" s="27"/>
      <c r="D43" s="27"/>
      <c r="E43" s="27"/>
      <c r="F43" s="27"/>
      <c r="G43" s="27"/>
      <c r="H43" s="27"/>
      <c r="I43" s="27"/>
      <c r="J43" s="101"/>
    </row>
  </sheetData>
  <sheetProtection/>
  <mergeCells count="19">
    <mergeCell ref="A33:C33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1067708333333333" bottom="0.7874015748031497" header="0.5118110236220472" footer="0.5118110236220472"/>
  <pageSetup horizontalDpi="300" verticalDpi="300" orientation="landscape" paperSize="9" scale="85" r:id="rId1"/>
  <headerFooter alignWithMargins="0">
    <oddHeader>&amp;RZałącznik nr &amp;A
do uchwały Rady Powiatu w Opatowie Nr XLVII.26.2018
z dnia 11 czerwca 2018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"/>
  <sheetViews>
    <sheetView view="pageLayout" workbookViewId="0" topLeftCell="A1">
      <selection activeCell="P6" sqref="P6:P7"/>
    </sheetView>
  </sheetViews>
  <sheetFormatPr defaultColWidth="9.33203125" defaultRowHeight="12.75"/>
  <cols>
    <col min="1" max="1" width="6.16015625" style="45" customWidth="1"/>
    <col min="2" max="2" width="9" style="45" customWidth="1"/>
    <col min="3" max="3" width="7.16015625" style="45" customWidth="1"/>
    <col min="4" max="4" width="12.16015625" style="45" customWidth="1"/>
    <col min="5" max="5" width="11.83203125" style="45" customWidth="1"/>
    <col min="6" max="6" width="11.66015625" style="45" customWidth="1"/>
    <col min="7" max="7" width="14.33203125" style="45" customWidth="1"/>
    <col min="8" max="8" width="12.66015625" style="45" customWidth="1"/>
    <col min="9" max="9" width="8.33203125" style="45" customWidth="1"/>
    <col min="10" max="10" width="12" style="45" customWidth="1"/>
    <col min="11" max="11" width="9.83203125" style="45" customWidth="1"/>
    <col min="12" max="12" width="11.16015625" style="44" customWidth="1"/>
    <col min="13" max="13" width="10.83203125" style="44" customWidth="1"/>
    <col min="14" max="14" width="10.33203125" style="44" customWidth="1"/>
    <col min="15" max="15" width="9.33203125" style="44" customWidth="1"/>
    <col min="16" max="16" width="11.83203125" style="44" customWidth="1"/>
    <col min="17" max="16384" width="9.33203125" style="44" customWidth="1"/>
  </cols>
  <sheetData>
    <row r="1" spans="1:16" ht="39.75" customHeight="1">
      <c r="A1" s="307" t="s">
        <v>341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</row>
    <row r="2" spans="1:16" ht="18.75">
      <c r="A2" s="162"/>
      <c r="B2" s="162"/>
      <c r="C2" s="162"/>
      <c r="D2" s="162"/>
      <c r="E2" s="162"/>
      <c r="F2" s="162"/>
      <c r="G2" s="162"/>
      <c r="H2" s="162"/>
      <c r="I2" s="160"/>
      <c r="J2" s="160"/>
      <c r="K2" s="160"/>
      <c r="L2" s="159"/>
      <c r="M2" s="159"/>
      <c r="N2" s="159"/>
      <c r="O2" s="159"/>
      <c r="P2" s="159"/>
    </row>
    <row r="3" spans="1:16" ht="12.75">
      <c r="A3" s="161"/>
      <c r="B3" s="161"/>
      <c r="C3" s="161"/>
      <c r="D3" s="161"/>
      <c r="E3" s="161"/>
      <c r="F3" s="161"/>
      <c r="G3" s="160"/>
      <c r="H3" s="160"/>
      <c r="I3" s="160"/>
      <c r="J3" s="160"/>
      <c r="K3" s="160"/>
      <c r="L3" s="159"/>
      <c r="M3" s="159"/>
      <c r="N3" s="159"/>
      <c r="O3" s="159"/>
      <c r="P3" s="158" t="s">
        <v>177</v>
      </c>
    </row>
    <row r="4" spans="1:16" ht="12.75">
      <c r="A4" s="308" t="s">
        <v>1</v>
      </c>
      <c r="B4" s="308" t="s">
        <v>2</v>
      </c>
      <c r="C4" s="308" t="s">
        <v>3</v>
      </c>
      <c r="D4" s="308" t="s">
        <v>306</v>
      </c>
      <c r="E4" s="308" t="s">
        <v>305</v>
      </c>
      <c r="F4" s="310" t="s">
        <v>29</v>
      </c>
      <c r="G4" s="319"/>
      <c r="H4" s="319"/>
      <c r="I4" s="319"/>
      <c r="J4" s="319"/>
      <c r="K4" s="319"/>
      <c r="L4" s="319"/>
      <c r="M4" s="319"/>
      <c r="N4" s="319"/>
      <c r="O4" s="319"/>
      <c r="P4" s="318"/>
    </row>
    <row r="5" spans="1:16" ht="12.75">
      <c r="A5" s="311"/>
      <c r="B5" s="311"/>
      <c r="C5" s="311"/>
      <c r="D5" s="311"/>
      <c r="E5" s="311"/>
      <c r="F5" s="308" t="s">
        <v>176</v>
      </c>
      <c r="G5" s="263" t="s">
        <v>29</v>
      </c>
      <c r="H5" s="263"/>
      <c r="I5" s="263"/>
      <c r="J5" s="263"/>
      <c r="K5" s="263"/>
      <c r="L5" s="308" t="s">
        <v>175</v>
      </c>
      <c r="M5" s="312" t="s">
        <v>29</v>
      </c>
      <c r="N5" s="313"/>
      <c r="O5" s="313"/>
      <c r="P5" s="314"/>
    </row>
    <row r="6" spans="1:16" ht="23.25" customHeight="1">
      <c r="A6" s="311"/>
      <c r="B6" s="311"/>
      <c r="C6" s="311"/>
      <c r="D6" s="311"/>
      <c r="E6" s="311"/>
      <c r="F6" s="311"/>
      <c r="G6" s="310" t="s">
        <v>174</v>
      </c>
      <c r="H6" s="318"/>
      <c r="I6" s="308" t="s">
        <v>173</v>
      </c>
      <c r="J6" s="308" t="s">
        <v>172</v>
      </c>
      <c r="K6" s="308" t="s">
        <v>171</v>
      </c>
      <c r="L6" s="311"/>
      <c r="M6" s="310" t="s">
        <v>32</v>
      </c>
      <c r="N6" s="157" t="s">
        <v>31</v>
      </c>
      <c r="O6" s="263" t="s">
        <v>170</v>
      </c>
      <c r="P6" s="263" t="s">
        <v>304</v>
      </c>
    </row>
    <row r="7" spans="1:16" ht="115.5">
      <c r="A7" s="309"/>
      <c r="B7" s="309"/>
      <c r="C7" s="309"/>
      <c r="D7" s="309"/>
      <c r="E7" s="309"/>
      <c r="F7" s="309"/>
      <c r="G7" s="156" t="s">
        <v>22</v>
      </c>
      <c r="H7" s="156" t="s">
        <v>169</v>
      </c>
      <c r="I7" s="309"/>
      <c r="J7" s="309"/>
      <c r="K7" s="309"/>
      <c r="L7" s="309"/>
      <c r="M7" s="263"/>
      <c r="N7" s="100" t="s">
        <v>26</v>
      </c>
      <c r="O7" s="263"/>
      <c r="P7" s="263"/>
    </row>
    <row r="8" spans="1:16" ht="9" customHeight="1">
      <c r="A8" s="155">
        <v>1</v>
      </c>
      <c r="B8" s="155">
        <v>2</v>
      </c>
      <c r="C8" s="155">
        <v>3</v>
      </c>
      <c r="D8" s="155">
        <v>4</v>
      </c>
      <c r="E8" s="155">
        <v>5</v>
      </c>
      <c r="F8" s="155">
        <v>6</v>
      </c>
      <c r="G8" s="155">
        <v>7</v>
      </c>
      <c r="H8" s="155">
        <v>8</v>
      </c>
      <c r="I8" s="155">
        <v>9</v>
      </c>
      <c r="J8" s="155">
        <v>10</v>
      </c>
      <c r="K8" s="155">
        <v>11</v>
      </c>
      <c r="L8" s="155">
        <v>12</v>
      </c>
      <c r="M8" s="155">
        <v>13</v>
      </c>
      <c r="N8" s="155">
        <v>14</v>
      </c>
      <c r="O8" s="155">
        <v>15</v>
      </c>
      <c r="P8" s="155">
        <v>16</v>
      </c>
    </row>
    <row r="9" spans="1:16" ht="19.5" customHeight="1">
      <c r="A9" s="109">
        <v>750</v>
      </c>
      <c r="B9" s="109">
        <v>75045</v>
      </c>
      <c r="C9" s="184">
        <v>2120</v>
      </c>
      <c r="D9" s="51">
        <v>4100</v>
      </c>
      <c r="E9" s="51">
        <f>SUM(F9)</f>
        <v>4100</v>
      </c>
      <c r="F9" s="51">
        <f>SUM(G9:J9)</f>
        <v>4100</v>
      </c>
      <c r="G9" s="152">
        <v>4100</v>
      </c>
      <c r="H9" s="151">
        <v>0</v>
      </c>
      <c r="I9" s="151">
        <v>0</v>
      </c>
      <c r="J9" s="151">
        <v>0</v>
      </c>
      <c r="K9" s="151">
        <v>0</v>
      </c>
      <c r="L9" s="150">
        <v>0</v>
      </c>
      <c r="M9" s="150">
        <v>0</v>
      </c>
      <c r="N9" s="150">
        <v>0</v>
      </c>
      <c r="O9" s="150">
        <v>0</v>
      </c>
      <c r="P9" s="150">
        <v>0</v>
      </c>
    </row>
    <row r="10" spans="1:16" ht="19.5" customHeight="1">
      <c r="A10" s="154">
        <v>801</v>
      </c>
      <c r="B10" s="109">
        <v>80195</v>
      </c>
      <c r="C10" s="153">
        <v>2120</v>
      </c>
      <c r="D10" s="51">
        <v>78000</v>
      </c>
      <c r="E10" s="51">
        <v>78000</v>
      </c>
      <c r="F10" s="51">
        <v>78000</v>
      </c>
      <c r="G10" s="152">
        <v>55000</v>
      </c>
      <c r="H10" s="152">
        <v>23000</v>
      </c>
      <c r="I10" s="151">
        <v>0</v>
      </c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150">
        <v>0</v>
      </c>
      <c r="P10" s="150">
        <v>0</v>
      </c>
    </row>
    <row r="11" spans="1:16" s="46" customFormat="1" ht="24.75" customHeight="1">
      <c r="A11" s="315" t="s">
        <v>37</v>
      </c>
      <c r="B11" s="316"/>
      <c r="C11" s="317"/>
      <c r="D11" s="149">
        <f>SUM(D9:D10)</f>
        <v>82100</v>
      </c>
      <c r="E11" s="149">
        <f>SUM(E9:E10)</f>
        <v>82100</v>
      </c>
      <c r="F11" s="149">
        <f>SUM(F9:F10)</f>
        <v>82100</v>
      </c>
      <c r="G11" s="149">
        <f>SUM(G9:G10)</f>
        <v>59100</v>
      </c>
      <c r="H11" s="149">
        <f>SUM(H9:H10)</f>
        <v>23000</v>
      </c>
      <c r="I11" s="149">
        <f aca="true" t="shared" si="0" ref="I11:P11">SUM(I9:I9)</f>
        <v>0</v>
      </c>
      <c r="J11" s="149">
        <f t="shared" si="0"/>
        <v>0</v>
      </c>
      <c r="K11" s="149">
        <f t="shared" si="0"/>
        <v>0</v>
      </c>
      <c r="L11" s="148">
        <f t="shared" si="0"/>
        <v>0</v>
      </c>
      <c r="M11" s="148">
        <f t="shared" si="0"/>
        <v>0</v>
      </c>
      <c r="N11" s="148">
        <f t="shared" si="0"/>
        <v>0</v>
      </c>
      <c r="O11" s="148">
        <f t="shared" si="0"/>
        <v>0</v>
      </c>
      <c r="P11" s="148">
        <f t="shared" si="0"/>
        <v>0</v>
      </c>
    </row>
  </sheetData>
  <sheetProtection/>
  <mergeCells count="19">
    <mergeCell ref="A11:C11"/>
    <mergeCell ref="G6:H6"/>
    <mergeCell ref="A4:A7"/>
    <mergeCell ref="B4:B7"/>
    <mergeCell ref="C4:C7"/>
    <mergeCell ref="D4:D7"/>
    <mergeCell ref="F5:F7"/>
    <mergeCell ref="E4:E7"/>
    <mergeCell ref="F4:P4"/>
    <mergeCell ref="G5:K5"/>
    <mergeCell ref="A1:P1"/>
    <mergeCell ref="I6:I7"/>
    <mergeCell ref="J6:J7"/>
    <mergeCell ref="K6:K7"/>
    <mergeCell ref="M6:M7"/>
    <mergeCell ref="L5:L7"/>
    <mergeCell ref="M5:P5"/>
    <mergeCell ref="O6:O7"/>
    <mergeCell ref="P6:P7"/>
  </mergeCells>
  <printOptions horizontalCentered="1"/>
  <pageMargins left="0.3937007874015748" right="0.3937007874015748" top="1.141732283464567" bottom="0.7874015748031497" header="0.5118110236220472" footer="0.5118110236220472"/>
  <pageSetup horizontalDpi="300" verticalDpi="300" orientation="landscape" paperSize="9" r:id="rId1"/>
  <headerFooter alignWithMargins="0">
    <oddHeader>&amp;RZałącznik nr  8
do uchwały Rady Powiatu w Opatowie nr XLVII.26.2018
z dnia 11 czerwca 2018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U31"/>
  <sheetViews>
    <sheetView view="pageLayout" zoomScale="78" zoomScalePageLayoutView="78" workbookViewId="0" topLeftCell="A1">
      <selection activeCell="T7" sqref="T7"/>
    </sheetView>
  </sheetViews>
  <sheetFormatPr defaultColWidth="9.33203125" defaultRowHeight="12.75"/>
  <cols>
    <col min="1" max="1" width="32.16015625" style="48" customWidth="1"/>
    <col min="2" max="2" width="4.66015625" style="48" customWidth="1"/>
    <col min="3" max="3" width="6.83203125" style="48" customWidth="1"/>
    <col min="4" max="4" width="9.16015625" style="48" customWidth="1"/>
    <col min="5" max="5" width="13.33203125" style="48" customWidth="1"/>
    <col min="6" max="6" width="14.5" style="48" customWidth="1"/>
    <col min="7" max="7" width="13.66015625" style="48" customWidth="1"/>
    <col min="8" max="8" width="11.16015625" style="48" customWidth="1"/>
    <col min="9" max="9" width="13.16015625" style="48" customWidth="1"/>
    <col min="10" max="10" width="12.5" style="48" customWidth="1"/>
    <col min="11" max="12" width="9.83203125" style="48" customWidth="1"/>
    <col min="13" max="13" width="7.5" style="48" customWidth="1"/>
    <col min="14" max="14" width="9" style="48" customWidth="1"/>
    <col min="15" max="15" width="13.83203125" style="48" customWidth="1"/>
    <col min="16" max="16" width="14.33203125" style="47" customWidth="1"/>
    <col min="17" max="17" width="12.5" style="47" customWidth="1"/>
    <col min="18" max="18" width="8.83203125" style="47" customWidth="1"/>
    <col min="19" max="19" width="11.5" style="47" customWidth="1"/>
    <col min="20" max="20" width="9.33203125" style="47" customWidth="1"/>
    <col min="21" max="21" width="10.83203125" style="47" bestFit="1" customWidth="1"/>
    <col min="22" max="16384" width="9.33203125" style="47" customWidth="1"/>
  </cols>
  <sheetData>
    <row r="1" spans="1:19" ht="18.75" customHeight="1">
      <c r="A1" s="329" t="s">
        <v>199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</row>
    <row r="2" spans="1:19" ht="18.75" customHeight="1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</row>
    <row r="3" spans="1:19" ht="12.75">
      <c r="A3" s="46"/>
      <c r="B3" s="46"/>
      <c r="C3" s="46"/>
      <c r="D3" s="46"/>
      <c r="E3" s="46"/>
      <c r="F3" s="46"/>
      <c r="G3" s="46"/>
      <c r="H3" s="45"/>
      <c r="I3" s="45"/>
      <c r="J3" s="45"/>
      <c r="K3" s="45"/>
      <c r="L3" s="45"/>
      <c r="M3" s="45"/>
      <c r="N3" s="45"/>
      <c r="O3" s="45"/>
      <c r="P3" s="44"/>
      <c r="Q3" s="44"/>
      <c r="R3" s="44"/>
      <c r="S3" s="43" t="s">
        <v>177</v>
      </c>
    </row>
    <row r="4" spans="1:19" s="62" customFormat="1" ht="11.25">
      <c r="A4" s="303" t="s">
        <v>198</v>
      </c>
      <c r="B4" s="292" t="s">
        <v>1</v>
      </c>
      <c r="C4" s="292" t="s">
        <v>2</v>
      </c>
      <c r="D4" s="303" t="s">
        <v>3</v>
      </c>
      <c r="E4" s="303" t="s">
        <v>197</v>
      </c>
      <c r="F4" s="303" t="s">
        <v>196</v>
      </c>
      <c r="G4" s="321" t="s">
        <v>29</v>
      </c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2"/>
    </row>
    <row r="5" spans="1:19" s="62" customFormat="1" ht="11.25">
      <c r="A5" s="304"/>
      <c r="B5" s="293"/>
      <c r="C5" s="293"/>
      <c r="D5" s="304"/>
      <c r="E5" s="304"/>
      <c r="F5" s="304"/>
      <c r="G5" s="303" t="s">
        <v>176</v>
      </c>
      <c r="H5" s="320" t="s">
        <v>29</v>
      </c>
      <c r="I5" s="320"/>
      <c r="J5" s="320"/>
      <c r="K5" s="320"/>
      <c r="L5" s="320"/>
      <c r="M5" s="320"/>
      <c r="N5" s="320"/>
      <c r="O5" s="303" t="s">
        <v>175</v>
      </c>
      <c r="P5" s="325" t="s">
        <v>29</v>
      </c>
      <c r="Q5" s="326"/>
      <c r="R5" s="326"/>
      <c r="S5" s="327"/>
    </row>
    <row r="6" spans="1:19" s="62" customFormat="1" ht="11.25">
      <c r="A6" s="304"/>
      <c r="B6" s="293"/>
      <c r="C6" s="293"/>
      <c r="D6" s="304"/>
      <c r="E6" s="304"/>
      <c r="F6" s="304"/>
      <c r="G6" s="304"/>
      <c r="H6" s="321" t="s">
        <v>174</v>
      </c>
      <c r="I6" s="322"/>
      <c r="J6" s="303" t="s">
        <v>173</v>
      </c>
      <c r="K6" s="303" t="s">
        <v>172</v>
      </c>
      <c r="L6" s="303" t="s">
        <v>171</v>
      </c>
      <c r="M6" s="303" t="s">
        <v>195</v>
      </c>
      <c r="N6" s="303" t="s">
        <v>194</v>
      </c>
      <c r="O6" s="304"/>
      <c r="P6" s="321" t="s">
        <v>32</v>
      </c>
      <c r="Q6" s="64" t="s">
        <v>31</v>
      </c>
      <c r="R6" s="320" t="s">
        <v>170</v>
      </c>
      <c r="S6" s="320" t="s">
        <v>193</v>
      </c>
    </row>
    <row r="7" spans="1:19" s="62" customFormat="1" ht="94.5">
      <c r="A7" s="305"/>
      <c r="B7" s="294"/>
      <c r="C7" s="294"/>
      <c r="D7" s="305"/>
      <c r="E7" s="305"/>
      <c r="F7" s="305"/>
      <c r="G7" s="305"/>
      <c r="H7" s="42" t="s">
        <v>22</v>
      </c>
      <c r="I7" s="42" t="s">
        <v>169</v>
      </c>
      <c r="J7" s="305"/>
      <c r="K7" s="305"/>
      <c r="L7" s="305"/>
      <c r="M7" s="305"/>
      <c r="N7" s="305"/>
      <c r="O7" s="305"/>
      <c r="P7" s="320"/>
      <c r="Q7" s="63" t="s">
        <v>26</v>
      </c>
      <c r="R7" s="320"/>
      <c r="S7" s="320"/>
    </row>
    <row r="8" spans="1:19" ht="12" customHeight="1">
      <c r="A8" s="61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  <c r="L8" s="61">
        <v>12</v>
      </c>
      <c r="M8" s="61">
        <v>13</v>
      </c>
      <c r="N8" s="61">
        <v>14</v>
      </c>
      <c r="O8" s="61">
        <v>15</v>
      </c>
      <c r="P8" s="61">
        <v>16</v>
      </c>
      <c r="Q8" s="61">
        <v>17</v>
      </c>
      <c r="R8" s="61">
        <v>18</v>
      </c>
      <c r="S8" s="61">
        <v>19</v>
      </c>
    </row>
    <row r="9" spans="1:21" ht="48.75" customHeight="1">
      <c r="A9" s="328" t="s">
        <v>192</v>
      </c>
      <c r="B9" s="328"/>
      <c r="C9" s="328"/>
      <c r="D9" s="54"/>
      <c r="E9" s="50">
        <f aca="true" t="shared" si="0" ref="E9:S9">SUM(E10:E17)</f>
        <v>3650506</v>
      </c>
      <c r="F9" s="50">
        <f t="shared" si="0"/>
        <v>675393</v>
      </c>
      <c r="G9" s="50">
        <f t="shared" si="0"/>
        <v>675393</v>
      </c>
      <c r="H9" s="50">
        <f t="shared" si="0"/>
        <v>8400</v>
      </c>
      <c r="I9" s="50">
        <f t="shared" si="0"/>
        <v>0</v>
      </c>
      <c r="J9" s="50">
        <f t="shared" si="0"/>
        <v>666993</v>
      </c>
      <c r="K9" s="50">
        <f t="shared" si="0"/>
        <v>0</v>
      </c>
      <c r="L9" s="50">
        <f t="shared" si="0"/>
        <v>0</v>
      </c>
      <c r="M9" s="50">
        <f t="shared" si="0"/>
        <v>0</v>
      </c>
      <c r="N9" s="50">
        <f t="shared" si="0"/>
        <v>0</v>
      </c>
      <c r="O9" s="50">
        <f t="shared" si="0"/>
        <v>0</v>
      </c>
      <c r="P9" s="50">
        <f t="shared" si="0"/>
        <v>0</v>
      </c>
      <c r="Q9" s="50">
        <f t="shared" si="0"/>
        <v>0</v>
      </c>
      <c r="R9" s="50">
        <f t="shared" si="0"/>
        <v>0</v>
      </c>
      <c r="S9" s="50">
        <f t="shared" si="0"/>
        <v>0</v>
      </c>
      <c r="U9" s="60"/>
    </row>
    <row r="10" spans="1:19" s="59" customFormat="1" ht="20.25" customHeight="1">
      <c r="A10" s="58" t="s">
        <v>191</v>
      </c>
      <c r="B10" s="57">
        <v>853</v>
      </c>
      <c r="C10" s="57">
        <v>85321</v>
      </c>
      <c r="D10" s="56">
        <v>2320</v>
      </c>
      <c r="E10" s="51">
        <v>8400</v>
      </c>
      <c r="F10" s="55">
        <f aca="true" t="shared" si="1" ref="F10:F17">G10</f>
        <v>8400</v>
      </c>
      <c r="G10" s="55">
        <f aca="true" t="shared" si="2" ref="G10:G17">H10+I10+J10+K10+L10+M10+N10</f>
        <v>8400</v>
      </c>
      <c r="H10" s="55">
        <v>8400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</row>
    <row r="11" spans="1:19" s="59" customFormat="1" ht="20.25" customHeight="1">
      <c r="A11" s="58" t="s">
        <v>189</v>
      </c>
      <c r="B11" s="57">
        <v>853</v>
      </c>
      <c r="C11" s="57">
        <v>85311</v>
      </c>
      <c r="D11" s="56" t="s">
        <v>190</v>
      </c>
      <c r="E11" s="55">
        <v>28437</v>
      </c>
      <c r="F11" s="55">
        <f t="shared" si="1"/>
        <v>17780</v>
      </c>
      <c r="G11" s="55">
        <f t="shared" si="2"/>
        <v>17780</v>
      </c>
      <c r="H11" s="55">
        <v>0</v>
      </c>
      <c r="I11" s="55">
        <v>0</v>
      </c>
      <c r="J11" s="55">
        <v>17780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</row>
    <row r="12" spans="1:19" ht="21.75" customHeight="1">
      <c r="A12" s="58" t="s">
        <v>189</v>
      </c>
      <c r="B12" s="57">
        <v>853</v>
      </c>
      <c r="C12" s="57">
        <v>85311</v>
      </c>
      <c r="D12" s="56">
        <v>2580</v>
      </c>
      <c r="E12" s="55">
        <v>0</v>
      </c>
      <c r="F12" s="55">
        <f t="shared" si="1"/>
        <v>391013</v>
      </c>
      <c r="G12" s="55">
        <f t="shared" si="2"/>
        <v>391013</v>
      </c>
      <c r="H12" s="55">
        <v>0</v>
      </c>
      <c r="I12" s="55">
        <v>0</v>
      </c>
      <c r="J12" s="55">
        <v>391013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</row>
    <row r="13" spans="1:19" ht="21.75" customHeight="1">
      <c r="A13" s="58" t="s">
        <v>188</v>
      </c>
      <c r="B13" s="57">
        <v>855</v>
      </c>
      <c r="C13" s="57">
        <v>85508</v>
      </c>
      <c r="D13" s="56" t="s">
        <v>187</v>
      </c>
      <c r="E13" s="51">
        <v>130680</v>
      </c>
      <c r="F13" s="55">
        <f t="shared" si="1"/>
        <v>0</v>
      </c>
      <c r="G13" s="55">
        <f t="shared" si="2"/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</row>
    <row r="14" spans="1:19" ht="21.75" customHeight="1">
      <c r="A14" s="58" t="s">
        <v>188</v>
      </c>
      <c r="B14" s="57">
        <v>855</v>
      </c>
      <c r="C14" s="57">
        <v>85508</v>
      </c>
      <c r="D14" s="56">
        <v>2320</v>
      </c>
      <c r="E14" s="51">
        <v>48000</v>
      </c>
      <c r="F14" s="55">
        <f t="shared" si="1"/>
        <v>160000</v>
      </c>
      <c r="G14" s="55">
        <f t="shared" si="2"/>
        <v>160000</v>
      </c>
      <c r="H14" s="55">
        <v>0</v>
      </c>
      <c r="I14" s="55">
        <v>0</v>
      </c>
      <c r="J14" s="55">
        <v>160000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</row>
    <row r="15" spans="1:19" ht="21.75" customHeight="1">
      <c r="A15" s="58" t="s">
        <v>186</v>
      </c>
      <c r="B15" s="57">
        <v>855</v>
      </c>
      <c r="C15" s="57">
        <v>85510</v>
      </c>
      <c r="D15" s="56" t="s">
        <v>187</v>
      </c>
      <c r="E15" s="51">
        <v>228725</v>
      </c>
      <c r="F15" s="55">
        <f t="shared" si="1"/>
        <v>0</v>
      </c>
      <c r="G15" s="55">
        <f t="shared" si="2"/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</row>
    <row r="16" spans="1:19" ht="21.75" customHeight="1">
      <c r="A16" s="58" t="s">
        <v>186</v>
      </c>
      <c r="B16" s="57">
        <v>855</v>
      </c>
      <c r="C16" s="57">
        <v>85510</v>
      </c>
      <c r="D16" s="56">
        <v>2320</v>
      </c>
      <c r="E16" s="51">
        <v>3206264</v>
      </c>
      <c r="F16" s="55">
        <f t="shared" si="1"/>
        <v>93200</v>
      </c>
      <c r="G16" s="55">
        <f t="shared" si="2"/>
        <v>93200</v>
      </c>
      <c r="H16" s="55">
        <v>0</v>
      </c>
      <c r="I16" s="55">
        <v>0</v>
      </c>
      <c r="J16" s="55">
        <v>93200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</row>
    <row r="17" spans="1:19" ht="27.75" customHeight="1">
      <c r="A17" s="58" t="s">
        <v>185</v>
      </c>
      <c r="B17" s="57">
        <v>921</v>
      </c>
      <c r="C17" s="57">
        <v>92116</v>
      </c>
      <c r="D17" s="56">
        <v>2310</v>
      </c>
      <c r="E17" s="55">
        <v>0</v>
      </c>
      <c r="F17" s="55">
        <f t="shared" si="1"/>
        <v>5000</v>
      </c>
      <c r="G17" s="55">
        <f t="shared" si="2"/>
        <v>5000</v>
      </c>
      <c r="H17" s="55">
        <v>0</v>
      </c>
      <c r="I17" s="55">
        <v>0</v>
      </c>
      <c r="J17" s="55">
        <v>5000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</row>
    <row r="18" spans="1:19" ht="45.75" customHeight="1">
      <c r="A18" s="328" t="s">
        <v>184</v>
      </c>
      <c r="B18" s="328"/>
      <c r="C18" s="328"/>
      <c r="D18" s="54"/>
      <c r="E18" s="50">
        <f aca="true" t="shared" si="3" ref="E18:S18">SUM(E19:E26)</f>
        <v>978580</v>
      </c>
      <c r="F18" s="50">
        <f t="shared" si="3"/>
        <v>4319746</v>
      </c>
      <c r="G18" s="50">
        <f t="shared" si="3"/>
        <v>2741086</v>
      </c>
      <c r="H18" s="50">
        <f t="shared" si="3"/>
        <v>0</v>
      </c>
      <c r="I18" s="50">
        <f t="shared" si="3"/>
        <v>2741086</v>
      </c>
      <c r="J18" s="50">
        <f t="shared" si="3"/>
        <v>0</v>
      </c>
      <c r="K18" s="50">
        <f t="shared" si="3"/>
        <v>0</v>
      </c>
      <c r="L18" s="50">
        <f t="shared" si="3"/>
        <v>0</v>
      </c>
      <c r="M18" s="50">
        <f t="shared" si="3"/>
        <v>0</v>
      </c>
      <c r="N18" s="50">
        <f t="shared" si="3"/>
        <v>0</v>
      </c>
      <c r="O18" s="50">
        <f t="shared" si="3"/>
        <v>1578660</v>
      </c>
      <c r="P18" s="50">
        <f t="shared" si="3"/>
        <v>1578660</v>
      </c>
      <c r="Q18" s="50">
        <f t="shared" si="3"/>
        <v>0</v>
      </c>
      <c r="R18" s="50">
        <f t="shared" si="3"/>
        <v>0</v>
      </c>
      <c r="S18" s="50">
        <f t="shared" si="3"/>
        <v>0</v>
      </c>
    </row>
    <row r="19" spans="1:19" ht="57" customHeight="1">
      <c r="A19" s="53" t="s">
        <v>183</v>
      </c>
      <c r="B19" s="52">
        <v>600</v>
      </c>
      <c r="C19" s="52">
        <v>60013</v>
      </c>
      <c r="D19" s="41" t="s">
        <v>182</v>
      </c>
      <c r="E19" s="51">
        <v>0</v>
      </c>
      <c r="F19" s="51">
        <f>O19</f>
        <v>30000</v>
      </c>
      <c r="G19" s="51">
        <f aca="true" t="shared" si="4" ref="G19:G26">H19+I19+J19+K19+L19+M19+N19</f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30000</v>
      </c>
      <c r="P19" s="51">
        <v>30000</v>
      </c>
      <c r="Q19" s="51">
        <v>0</v>
      </c>
      <c r="R19" s="51">
        <v>0</v>
      </c>
      <c r="S19" s="51">
        <v>0</v>
      </c>
    </row>
    <row r="20" spans="1:19" ht="84" customHeight="1">
      <c r="A20" s="53" t="s">
        <v>335</v>
      </c>
      <c r="B20" s="52">
        <v>600</v>
      </c>
      <c r="C20" s="52">
        <v>60013</v>
      </c>
      <c r="D20" s="41" t="s">
        <v>332</v>
      </c>
      <c r="E20" s="51">
        <v>0</v>
      </c>
      <c r="F20" s="51">
        <f>O20</f>
        <v>100000</v>
      </c>
      <c r="G20" s="51">
        <f t="shared" si="4"/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100000</v>
      </c>
      <c r="P20" s="51">
        <v>100000</v>
      </c>
      <c r="Q20" s="51">
        <v>0</v>
      </c>
      <c r="R20" s="51">
        <v>0</v>
      </c>
      <c r="S20" s="51">
        <v>0</v>
      </c>
    </row>
    <row r="21" spans="1:19" ht="57.75" customHeight="1">
      <c r="A21" s="26" t="s">
        <v>181</v>
      </c>
      <c r="B21" s="52">
        <v>600</v>
      </c>
      <c r="C21" s="52">
        <v>60014</v>
      </c>
      <c r="D21" s="41" t="s">
        <v>178</v>
      </c>
      <c r="E21" s="51">
        <v>238828</v>
      </c>
      <c r="F21" s="51">
        <f>G21</f>
        <v>955475</v>
      </c>
      <c r="G21" s="51">
        <f t="shared" si="4"/>
        <v>955475</v>
      </c>
      <c r="H21" s="51">
        <v>0</v>
      </c>
      <c r="I21" s="51">
        <v>955475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</row>
    <row r="22" spans="1:19" ht="71.25" customHeight="1">
      <c r="A22" s="26" t="s">
        <v>180</v>
      </c>
      <c r="B22" s="52">
        <v>600</v>
      </c>
      <c r="C22" s="52">
        <v>60014</v>
      </c>
      <c r="D22" s="41" t="s">
        <v>178</v>
      </c>
      <c r="E22" s="51">
        <v>145796</v>
      </c>
      <c r="F22" s="51">
        <f>G22</f>
        <v>580012</v>
      </c>
      <c r="G22" s="51">
        <f t="shared" si="4"/>
        <v>580012</v>
      </c>
      <c r="H22" s="51">
        <v>0</v>
      </c>
      <c r="I22" s="51">
        <v>580012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</row>
    <row r="23" spans="1:19" ht="79.5" customHeight="1">
      <c r="A23" s="53" t="s">
        <v>224</v>
      </c>
      <c r="B23" s="52">
        <v>600</v>
      </c>
      <c r="C23" s="52">
        <v>60014</v>
      </c>
      <c r="D23" s="41" t="s">
        <v>237</v>
      </c>
      <c r="E23" s="51">
        <v>317500</v>
      </c>
      <c r="F23" s="51">
        <f>O23</f>
        <v>1438660</v>
      </c>
      <c r="G23" s="51">
        <f t="shared" si="4"/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1438660</v>
      </c>
      <c r="P23" s="51">
        <v>1438660</v>
      </c>
      <c r="Q23" s="51">
        <v>0</v>
      </c>
      <c r="R23" s="51">
        <v>0</v>
      </c>
      <c r="S23" s="51">
        <v>0</v>
      </c>
    </row>
    <row r="24" spans="1:19" ht="58.5" customHeight="1">
      <c r="A24" s="26" t="s">
        <v>311</v>
      </c>
      <c r="B24" s="52">
        <v>600</v>
      </c>
      <c r="C24" s="52">
        <v>60078</v>
      </c>
      <c r="D24" s="41" t="s">
        <v>178</v>
      </c>
      <c r="E24" s="51">
        <v>66630</v>
      </c>
      <c r="F24" s="51">
        <f>G24</f>
        <v>366299</v>
      </c>
      <c r="G24" s="51">
        <f t="shared" si="4"/>
        <v>366299</v>
      </c>
      <c r="H24" s="51">
        <v>0</v>
      </c>
      <c r="I24" s="51">
        <v>366299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</row>
    <row r="25" spans="1:19" ht="36.75" customHeight="1">
      <c r="A25" s="185" t="s">
        <v>333</v>
      </c>
      <c r="B25" s="52">
        <v>921</v>
      </c>
      <c r="C25" s="52">
        <v>92195</v>
      </c>
      <c r="D25" s="41" t="s">
        <v>334</v>
      </c>
      <c r="E25" s="51">
        <v>0</v>
      </c>
      <c r="F25" s="51">
        <f>(G25+O25)</f>
        <v>10000</v>
      </c>
      <c r="G25" s="51">
        <f t="shared" si="4"/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10000</v>
      </c>
      <c r="P25" s="51">
        <v>10000</v>
      </c>
      <c r="Q25" s="51">
        <v>0</v>
      </c>
      <c r="R25" s="51">
        <v>0</v>
      </c>
      <c r="S25" s="51">
        <v>0</v>
      </c>
    </row>
    <row r="26" spans="1:19" ht="47.25" customHeight="1">
      <c r="A26" s="26" t="s">
        <v>179</v>
      </c>
      <c r="B26" s="52">
        <v>600</v>
      </c>
      <c r="C26" s="52">
        <v>60014</v>
      </c>
      <c r="D26" s="41" t="s">
        <v>178</v>
      </c>
      <c r="E26" s="51">
        <v>209826</v>
      </c>
      <c r="F26" s="51">
        <f>G26</f>
        <v>839300</v>
      </c>
      <c r="G26" s="51">
        <f t="shared" si="4"/>
        <v>839300</v>
      </c>
      <c r="H26" s="51">
        <v>0</v>
      </c>
      <c r="I26" s="51">
        <v>839300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</row>
    <row r="27" spans="1:19" ht="30.75" customHeight="1">
      <c r="A27" s="323" t="s">
        <v>37</v>
      </c>
      <c r="B27" s="323"/>
      <c r="C27" s="323"/>
      <c r="D27" s="186"/>
      <c r="E27" s="149">
        <f aca="true" t="shared" si="5" ref="E27:S27">SUM(E9+E18)</f>
        <v>4629086</v>
      </c>
      <c r="F27" s="149">
        <f t="shared" si="5"/>
        <v>4995139</v>
      </c>
      <c r="G27" s="149">
        <f t="shared" si="5"/>
        <v>3416479</v>
      </c>
      <c r="H27" s="149">
        <f t="shared" si="5"/>
        <v>8400</v>
      </c>
      <c r="I27" s="149">
        <f t="shared" si="5"/>
        <v>2741086</v>
      </c>
      <c r="J27" s="149">
        <f t="shared" si="5"/>
        <v>666993</v>
      </c>
      <c r="K27" s="149">
        <f t="shared" si="5"/>
        <v>0</v>
      </c>
      <c r="L27" s="149">
        <f t="shared" si="5"/>
        <v>0</v>
      </c>
      <c r="M27" s="149">
        <f t="shared" si="5"/>
        <v>0</v>
      </c>
      <c r="N27" s="149">
        <f t="shared" si="5"/>
        <v>0</v>
      </c>
      <c r="O27" s="149">
        <f t="shared" si="5"/>
        <v>1578660</v>
      </c>
      <c r="P27" s="149">
        <f t="shared" si="5"/>
        <v>1578660</v>
      </c>
      <c r="Q27" s="149">
        <f t="shared" si="5"/>
        <v>0</v>
      </c>
      <c r="R27" s="149">
        <f t="shared" si="5"/>
        <v>0</v>
      </c>
      <c r="S27" s="149">
        <f t="shared" si="5"/>
        <v>0</v>
      </c>
    </row>
    <row r="29" ht="12.75">
      <c r="E29" s="49"/>
    </row>
    <row r="31" spans="5:9" ht="12.75">
      <c r="E31" s="49"/>
      <c r="F31" s="49"/>
      <c r="G31" s="49"/>
      <c r="H31" s="49"/>
      <c r="I31" s="49"/>
    </row>
  </sheetData>
  <sheetProtection/>
  <mergeCells count="24">
    <mergeCell ref="A1:S2"/>
    <mergeCell ref="A18:C18"/>
    <mergeCell ref="O5:O7"/>
    <mergeCell ref="A4:A7"/>
    <mergeCell ref="J6:J7"/>
    <mergeCell ref="B4:B7"/>
    <mergeCell ref="A27:C27"/>
    <mergeCell ref="G4:S4"/>
    <mergeCell ref="P5:S5"/>
    <mergeCell ref="M6:M7"/>
    <mergeCell ref="P6:P7"/>
    <mergeCell ref="G5:G7"/>
    <mergeCell ref="A9:C9"/>
    <mergeCell ref="E4:E7"/>
    <mergeCell ref="R6:R7"/>
    <mergeCell ref="N6:N7"/>
    <mergeCell ref="S6:S7"/>
    <mergeCell ref="H5:N5"/>
    <mergeCell ref="C4:C7"/>
    <mergeCell ref="D4:D7"/>
    <mergeCell ref="F4:F7"/>
    <mergeCell ref="K6:K7"/>
    <mergeCell ref="L6:L7"/>
    <mergeCell ref="H6:I6"/>
  </mergeCells>
  <printOptions horizontalCentered="1"/>
  <pageMargins left="0.2755905511811024" right="0.4724409448818898" top="1.1023622047244095" bottom="0.7874015748031497" header="0.5118110236220472" footer="0.5118110236220472"/>
  <pageSetup horizontalDpi="300" verticalDpi="300" orientation="landscape" paperSize="9" scale="73" r:id="rId1"/>
  <headerFooter alignWithMargins="0">
    <oddHeader>&amp;RZałącznik nr &amp;A
do uchwały Rady Powiatu w Opatowie nr XLVII.26.2018
z dnia 11 czerwca 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2018-06-04T12:40:36Z</cp:lastPrinted>
  <dcterms:created xsi:type="dcterms:W3CDTF">2014-11-12T06:55:05Z</dcterms:created>
  <dcterms:modified xsi:type="dcterms:W3CDTF">2018-06-14T11:38:30Z</dcterms:modified>
  <cp:category/>
  <cp:version/>
  <cp:contentType/>
  <cp:contentStatus/>
</cp:coreProperties>
</file>