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2315" windowHeight="75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<sst xmlns="http://schemas.openxmlformats.org/spreadsheetml/2006/main" count="717" uniqueCount="333">
  <si>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</si>
  <si>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</si>
  <si>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</si>
  <si>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</si>
  <si>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</si>
  <si>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</si>
  <si>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</si>
  <si>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</si>
  <si>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</si>
  <si>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</si>
  <si>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</si>
  <si>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</si>
  <si>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</si>
  <si>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0970</t>
  </si>
  <si>
    <t>Wpływy z różnych dochodów</t>
  </si>
  <si>
    <t>Oświata i wychowanie</t>
  </si>
  <si>
    <t>Pozostała działalność</t>
  </si>
  <si>
    <t>Pomoc społeczna</t>
  </si>
  <si>
    <t>Domy pomocy społecznej</t>
  </si>
  <si>
    <t>854</t>
  </si>
  <si>
    <t>Edukacyjna opieka wychowawcza</t>
  </si>
  <si>
    <t>85403</t>
  </si>
  <si>
    <t>Specjalne ośrodki szkolno-wychowawcze</t>
  </si>
  <si>
    <t>razem:</t>
  </si>
  <si>
    <t>majątkowe</t>
  </si>
  <si>
    <t>Ogółem:</t>
  </si>
  <si>
    <t>Wydatki razem:</t>
  </si>
  <si>
    <t>Szkoły zawodowe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</si>
  <si>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</si>
  <si>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</si>
  <si>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</si>
  <si>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</si>
  <si>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</si>
  <si>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</si>
  <si>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</si>
  <si>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</si>
  <si>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</si>
  <si>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</si>
  <si>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</si>
  <si>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</si>
  <si>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</si>
  <si>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</si>
  <si>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</si>
  <si>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</si>
  <si>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</si>
  <si>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</si>
  <si>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</si>
  <si>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</si>
  <si>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</si>
  <si>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</si>
  <si>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</si>
  <si>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</si>
  <si>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</si>
  <si>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</si>
  <si>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</si>
  <si>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Starostwo Powiatowe w Opatowie</t>
  </si>
  <si>
    <t>Zespół Szkół w Ożarowie</t>
  </si>
  <si>
    <t>Jednostka org. realizująca zadanie lub koordynująca program</t>
  </si>
  <si>
    <t>Zespół Szkół Nr 1 w Opatowie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</si>
  <si>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</si>
  <si>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</si>
  <si>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</si>
  <si>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</si>
  <si>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</si>
  <si>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</si>
  <si>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</si>
  <si>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</si>
  <si>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</si>
  <si>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</si>
  <si>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</si>
  <si>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Planowane wydatki</t>
  </si>
  <si>
    <t>Rozdz.</t>
  </si>
  <si>
    <t>C. Inne źródła - środki krajowe - kapitał ludzki.</t>
  </si>
  <si>
    <t>wydatki majątkowe</t>
  </si>
  <si>
    <t>wydatki bieżące</t>
  </si>
  <si>
    <t>dotacje i środki pochodzące z innych  źr.*</t>
  </si>
  <si>
    <t>Łączne nakłady finansowe</t>
  </si>
  <si>
    <t>Nazwa przedsięwzięcia</t>
  </si>
  <si>
    <t>Zarząd Dróg Powiatowych w Opatowie</t>
  </si>
  <si>
    <t>(* kol 2 do wykorzystania fakultatywnego)</t>
  </si>
  <si>
    <t>Dzienny Dom ,,Senior - WIGOR'' w Opatowie</t>
  </si>
  <si>
    <t>Dom Pomocy Społecznej w Zochcinku</t>
  </si>
  <si>
    <t>Powiatowe Centrum Pomocy Rodzinie w Opatowie</t>
  </si>
  <si>
    <t xml:space="preserve">A.     
B.
C.
D. </t>
  </si>
  <si>
    <t>Projekt ,,Trasy rowerowe w Polsce Wschodniej - województwo świętokrzyskie" - utrzymanie trwałości projektu (2016-2020)</t>
  </si>
  <si>
    <t>Program wieloletni ,,Senior - Wigor'' na lata 2015 - 2020 (2015 - 2018)</t>
  </si>
  <si>
    <t>10.</t>
  </si>
  <si>
    <t>855</t>
  </si>
  <si>
    <t>Rodzina</t>
  </si>
  <si>
    <t>85510</t>
  </si>
  <si>
    <t>Działalność placówek opiekuńczo-wychowawczych</t>
  </si>
  <si>
    <t>Limity wydatków na wieloletnie przedsięwzięcia planowane do poniesienia w 2018 roku</t>
  </si>
  <si>
    <t>rok budżetowy 2018 (8+9+10+11)</t>
  </si>
  <si>
    <t>Opracowanie dokumentacji projektowej dla zadania pn. Budowa chodnika przy drodze wojewódzkiej nr 757 na terenie miejscowości Iwaniska od km 13+914 do km 14+530 (2017-2018)</t>
  </si>
  <si>
    <t>Remont drogi powiatowej nr 0744T Przybysławice - Jankowice - Janików w m. Przybysławice, Jankowice, Janików w km 0+000 - 4+496 odc. dł. 4,496 km (2017-2018)</t>
  </si>
  <si>
    <t>Remont drogi powiatowej nr 0697T Ożarów - Sobów - Szymanówka - Kruków- Lasocin - Janów - Nowe na odc. Szymanówka - Lasocin w km 4+235 - 6+780 odc. dł. 2,545 km (2017-2018)</t>
  </si>
  <si>
    <t>Remont dróg powiatowych nr 0761T  DP nr 42111 - Karsy DP nr 42113 w m. Karsy w km 1+954 - 4+689 odc. dł. 2,735 km (2017-2018)</t>
  </si>
  <si>
    <t xml:space="preserve">A. 689 852,00   
B. 344 926,00
C.
D. </t>
  </si>
  <si>
    <t xml:space="preserve">A. 390 498,00  
B. 195 248,00
C.
D. </t>
  </si>
  <si>
    <t xml:space="preserve">A. 419 650,00    
B. 209 826,00
C.
D. </t>
  </si>
  <si>
    <t>Specjalny Ośrodek Szkolno - Wychowawczy w Niemienicach</t>
  </si>
  <si>
    <t>13.</t>
  </si>
  <si>
    <t>Projekt ,,Żłobek u Skłodowskiej w Ożarowie'' (2017-2019)</t>
  </si>
  <si>
    <t>14.</t>
  </si>
  <si>
    <t>Zadanie ,,Przebudowa wraz ze zmianą sposobu użytkowania pomieszczeń budynku przy ul. Szpitalnej 4 na potrzeby Domu Pomocy Społecznej w Opatowie'' jako filii DPS w Zochcinku (2017-2018)</t>
  </si>
  <si>
    <t>Projekt w ramach RPO WŚ 2014 - 2020 ,,Uczniowie Zespołu Szkół Nr 1 w Opatowie bliżej rynku pracy'' (2017-2018)</t>
  </si>
  <si>
    <t>Projekt ,,Zapewniamy wysokiej jakości usługi społeczne w Powiecie Opatowskim'' (2017-2019)</t>
  </si>
  <si>
    <t xml:space="preserve">A. 27 897,00     
B.
C.
D. </t>
  </si>
  <si>
    <t>Projekt ,,Termomodernizacja trzech budynków użyteczności publicznej na terenie Powiatu Opatowskiego’’ - utrzymanie trwałości projektu (2017-2019)</t>
  </si>
  <si>
    <t>700           900</t>
  </si>
  <si>
    <t>70005            90019</t>
  </si>
  <si>
    <t>Projekt ,,Termomodernizacja budynków użyteczności publicznej na terenie Powiatu Opatowskiego'' (2015-2018)</t>
  </si>
  <si>
    <t>wydatki majątkowe rozdz. 70005</t>
  </si>
  <si>
    <t>wydatki majątkowe rozdz. 90019</t>
  </si>
  <si>
    <t>Projekt ,,e-Geodezja - cyfrowy zasób geodezyjny powiatów: Sandomierskiego, Opatowskiego i Staszowskiego'' (2018-2020)</t>
  </si>
  <si>
    <t>12.</t>
  </si>
  <si>
    <t>Projekt ,,Podnoszenie efektywności kształcenia w Zespole Szkół Nr 1 w Opatowie oraz Zespole Szkół Nr 2 w Opatowie poprzez wzmocnienie infrastruktury edukacyjnej’' (2016-2018)</t>
  </si>
  <si>
    <t>11.</t>
  </si>
  <si>
    <t>Projekt ,,Podnoszenie efektywności kształcenia w Zespole Szkół w Ożarowie im. Marii Skłodowskiej - Curie poprzez wzmocnienie infrastruktury edukacyjnej'' (2016-2018)</t>
  </si>
  <si>
    <t xml:space="preserve">A.  
B.
C.
D. </t>
  </si>
  <si>
    <t>15.</t>
  </si>
  <si>
    <t>16.</t>
  </si>
  <si>
    <t>Dochody budżetu powiatu na 2018 rok</t>
  </si>
  <si>
    <t>801</t>
  </si>
  <si>
    <t>80130</t>
  </si>
  <si>
    <t>Wydatki budżetu powiatu na 2018 rok</t>
  </si>
  <si>
    <t>Projekt ,,Budowa infrastruktury do wykonywania zadań z zakresu kultury, turystyki i rekreacji w powiecie opatowskim'' (2017-2018)</t>
  </si>
  <si>
    <t>zakup i objęcie akcji i udziałów oraz wniesienie wkładów do spółek prawa handlowego.</t>
  </si>
  <si>
    <t>przed zmianą</t>
  </si>
  <si>
    <t>zmniejszenie</t>
  </si>
  <si>
    <t>zwiększenie</t>
  </si>
  <si>
    <t>po zmianach</t>
  </si>
  <si>
    <t>Plan przed zmianą</t>
  </si>
  <si>
    <t>Zmniejszenie</t>
  </si>
  <si>
    <t>Zwiększenie</t>
  </si>
  <si>
    <t>Plan po zmianach 
(5+6+7)</t>
  </si>
  <si>
    <t>6</t>
  </si>
  <si>
    <t>7</t>
  </si>
  <si>
    <t>8</t>
  </si>
  <si>
    <t xml:space="preserve">A. 78 000,00     
B.
C.
D. </t>
  </si>
  <si>
    <t>Program kompleksowego wsparcia rodzin ,,Za życiem'' (2017-2021)</t>
  </si>
  <si>
    <t>Projekt ,,My Samodzielni!'' (2018-2019)</t>
  </si>
  <si>
    <t xml:space="preserve">A. 31 828,00    
B.
C.
D. </t>
  </si>
  <si>
    <t>30 102,00</t>
  </si>
  <si>
    <t>28 102,00</t>
  </si>
  <si>
    <t>853</t>
  </si>
  <si>
    <t>Pozostałe zadania w zakresie polityki społecznej</t>
  </si>
  <si>
    <t>756 065,00</t>
  </si>
  <si>
    <t>Rehabilitacja zawodowa i społeczna osób niepełnosprawnych</t>
  </si>
  <si>
    <t>786 167,00</t>
  </si>
  <si>
    <t>Licea ogólnokształcące</t>
  </si>
  <si>
    <t>17.</t>
  </si>
  <si>
    <t>18.</t>
  </si>
  <si>
    <t>§ 995</t>
  </si>
  <si>
    <t>Rozchody z tytułu innych rozliczeń</t>
  </si>
  <si>
    <t>§ 982</t>
  </si>
  <si>
    <t>Wykup innych papierów wartościowych (obligacji komunalnych)</t>
  </si>
  <si>
    <t>§ 994</t>
  </si>
  <si>
    <t>Lokaty</t>
  </si>
  <si>
    <t>§ 991</t>
  </si>
  <si>
    <t>Udzielone pożyczki</t>
  </si>
  <si>
    <t>§ 963</t>
  </si>
  <si>
    <t>Spłaty pożyczek otrzymanych na finansowanie zadań realizowanych z udziałem środków pochodzących z budżetu UE</t>
  </si>
  <si>
    <t>§ 992</t>
  </si>
  <si>
    <t>Spłaty pożyczek</t>
  </si>
  <si>
    <t>w tym spłaty kredytów otrzymanych  na finansowanie zadań realizowanych z udziałem środków pochodzących z budżetu UE</t>
  </si>
  <si>
    <t>1.1</t>
  </si>
  <si>
    <t>Spłaty kredytów</t>
  </si>
  <si>
    <t>Rozchody ogółem:</t>
  </si>
  <si>
    <t>Przelewy z rachunku lokat</t>
  </si>
  <si>
    <t>§ 950</t>
  </si>
  <si>
    <t>Wolne środki, o których mowa w art. 217 ust. 2 pkt 6 ustawy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</si>
  <si>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</si>
  <si>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</si>
  <si>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</si>
  <si>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</si>
  <si>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</si>
  <si>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</si>
  <si>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</si>
  <si>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</si>
  <si>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</si>
  <si>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</si>
  <si>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</si>
  <si>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</si>
  <si>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</si>
  <si>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</si>
  <si>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2018 r.</t>
  </si>
  <si>
    <t>Klasyfikacja
§</t>
  </si>
  <si>
    <t>Treść</t>
  </si>
  <si>
    <t>Przychody i rozchody budżetu w 2018 r.</t>
  </si>
  <si>
    <t>255 282,00</t>
  </si>
  <si>
    <t>80120</t>
  </si>
  <si>
    <t>27 759,00</t>
  </si>
  <si>
    <t>109 421,00</t>
  </si>
  <si>
    <t>147 523,00</t>
  </si>
  <si>
    <t>852</t>
  </si>
  <si>
    <t>17 551 963,00</t>
  </si>
  <si>
    <t>Powiatowe urzędy pracy</t>
  </si>
  <si>
    <t>295 986,00</t>
  </si>
  <si>
    <t>171 200,00</t>
  </si>
  <si>
    <t>91 500,00</t>
  </si>
  <si>
    <t>Internaty i bursy szkolne</t>
  </si>
  <si>
    <t>4 039 929,00</t>
  </si>
  <si>
    <t>3 587 410,00</t>
  </si>
  <si>
    <t>700</t>
  </si>
  <si>
    <t>Gospodarka mieszkaniowa</t>
  </si>
  <si>
    <t>Gospodarka gruntami i nieruchomościami</t>
  </si>
  <si>
    <t>Kultura i ochrona dziedzictwa narodowego</t>
  </si>
  <si>
    <t>25 482 191,00</t>
  </si>
  <si>
    <t>24 171 660,00</t>
  </si>
  <si>
    <t>24 957 827,00</t>
  </si>
  <si>
    <t>Szkoły podstawowe specjalne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</si>
  <si>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</si>
  <si>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</si>
  <si>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</si>
  <si>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</si>
  <si>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</si>
  <si>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</si>
  <si>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</si>
  <si>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</si>
  <si>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</si>
  <si>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</si>
  <si>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</si>
  <si>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2018 r.</t>
  </si>
  <si>
    <t>Dotacje ogółem</t>
  </si>
  <si>
    <t>w  złotych</t>
  </si>
  <si>
    <t>Dochody i wydatki związane z realizacją zadań z zakresu administracji rządowej i innych zadań zleconych odrębnymi ustawami w  2018 r.</t>
  </si>
  <si>
    <t>Realizacja zadań w ramach nieodpłatnej pomocy prawnej</t>
  </si>
  <si>
    <t>Organizacja pożytku publicznego</t>
  </si>
  <si>
    <t>II. Dotacje dla jednostek spoza sektora finansów publicznych</t>
  </si>
  <si>
    <t>Dofinansowanie utrzymania biblioteki</t>
  </si>
  <si>
    <t>Urząd Miasta i Gminy w Opatowie</t>
  </si>
  <si>
    <t>Zwrot kosztów utrzymania dzieci</t>
  </si>
  <si>
    <t>Powiaty, w których przebywają dzieci w placówkach wychowawczych</t>
  </si>
  <si>
    <t xml:space="preserve">Zwrot kosztów utrzymania dzieci </t>
  </si>
  <si>
    <t>Powiaty, w których przebywają dzieci w rodzinach zastępczych</t>
  </si>
  <si>
    <t>Powiat Sandomierz (WTZ Piotrowice)</t>
  </si>
  <si>
    <t>I. Dotacje dla jednostek sektora finansów publicznych</t>
  </si>
  <si>
    <t>Kwota dotacji</t>
  </si>
  <si>
    <t>Zakres</t>
  </si>
  <si>
    <t>Nazwa jednostki otrzymującej dotacje</t>
  </si>
  <si>
    <t>Dotacje celowe w 2018 roku</t>
  </si>
  <si>
    <t>2710</t>
  </si>
  <si>
    <t>Remont dróg powiatowych nr 0761T  DP nr 42111 - Karsy DP nr 42113 w m. Karsy w km 1+954 - 4+689 odc. dł. 2,735 km</t>
  </si>
  <si>
    <t>Remont drogi powiatowej nr 0697T Ożarów - Sobów - Szymanówka - Kruków- Lasocin - Janów - Nowe na odc. Szymanówka - Lasocin w km 4+235 - 6+780 odc. dł. 2,545 km</t>
  </si>
  <si>
    <t>Remont drogi powiatowej nr 0744T Przybysławice - Jankowice - Janików w m. Przybysławice, Jankowice, Janików w km 0+000 - 4+496 odc. dł. 4,496 km</t>
  </si>
  <si>
    <t>6050</t>
  </si>
  <si>
    <t>Opracowanie dokumentacji projektowej dla zadania pn. Budowa chodnika przy drodze wojewódzkiej nr 757 na terenie miejscowości Iwaniska od km 13+914 do km 14+530</t>
  </si>
  <si>
    <t>II. Dochody i wydatki związane z pomocą rzeczową lub finansową realizowaną na podstawie porozumień między j.s.t.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</si>
  <si>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</si>
  <si>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</si>
  <si>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</si>
  <si>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</si>
  <si>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</si>
  <si>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</si>
  <si>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</si>
  <si>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</si>
  <si>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</si>
  <si>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</si>
  <si>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</si>
  <si>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</si>
  <si>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</si>
  <si>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</si>
  <si>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2018 r.</t>
  </si>
  <si>
    <t xml:space="preserve">A. 64 800,00      
B.
C.
D. </t>
  </si>
  <si>
    <t>Projekt ,,e-świętokrzyskie rozbudowa infrastruktury informatycznej JST" - utrzymanie trwałości projektu (2018-2021)</t>
  </si>
  <si>
    <t>758</t>
  </si>
  <si>
    <t>Różne rozliczenia</t>
  </si>
  <si>
    <t>36 984 773,00</t>
  </si>
  <si>
    <t>1 217 576,00</t>
  </si>
  <si>
    <t>38 202 349,00</t>
  </si>
  <si>
    <t>75801</t>
  </si>
  <si>
    <t>Część oświatowa subwencji ogólnej dla jednostek samorządu terytorialnego</t>
  </si>
  <si>
    <t>24 736 456,00</t>
  </si>
  <si>
    <t>25 954 032,00</t>
  </si>
  <si>
    <t>2920</t>
  </si>
  <si>
    <t>Subwencje ogólne z budżetu państwa</t>
  </si>
  <si>
    <t>88 958,00</t>
  </si>
  <si>
    <t>344 240,00</t>
  </si>
  <si>
    <t>12 000,00</t>
  </si>
  <si>
    <t>39 759,00</t>
  </si>
  <si>
    <t>2130</t>
  </si>
  <si>
    <t>Dotacje celowe otrzymane z budżetu państwa na realizację bieżących zadań własnych powiatu</t>
  </si>
  <si>
    <t>76 958,00</t>
  </si>
  <si>
    <t>224 481,00</t>
  </si>
  <si>
    <t>186 379,00</t>
  </si>
  <si>
    <t>21 600,00</t>
  </si>
  <si>
    <t>17 573 563,00</t>
  </si>
  <si>
    <t>85295</t>
  </si>
  <si>
    <t>103 384,00</t>
  </si>
  <si>
    <t>124 984,00</t>
  </si>
  <si>
    <t>43 200,00</t>
  </si>
  <si>
    <t>64 800,00</t>
  </si>
  <si>
    <t>1 741 197,00</t>
  </si>
  <si>
    <t>100 845,00</t>
  </si>
  <si>
    <t>1 842 042,00</t>
  </si>
  <si>
    <t>85324</t>
  </si>
  <si>
    <t>Państwowy Fundusz Rehabilitacji Osób Niepełnosprawnych</t>
  </si>
  <si>
    <t>50 000,00</t>
  </si>
  <si>
    <t>150 845,00</t>
  </si>
  <si>
    <t>2360</t>
  </si>
  <si>
    <t>Dochody jednostek samorządu terytorialnego związane z realizacją zadań z zakresu administracji rządowej oraz innych zadań zleconych ustawami</t>
  </si>
  <si>
    <t>148 601,00</t>
  </si>
  <si>
    <t>4 188 530,00</t>
  </si>
  <si>
    <t>3 736 011,00</t>
  </si>
  <si>
    <t>Dotacje celowe otrzymane z gminy na zadania bieżące realizowane na podstawie porozumień (umów) między jednostkami samorządu terytorialnego</t>
  </si>
  <si>
    <t>207 521,00</t>
  </si>
  <si>
    <t>21 204,00</t>
  </si>
  <si>
    <t>228 725,00</t>
  </si>
  <si>
    <t>Dotacje celowe otrzymane z powiatu na zadania bieżące realizowane na podstawie porozumień (umów) między jednostkami samorządu terytorialnego</t>
  </si>
  <si>
    <t>3 078 867,00</t>
  </si>
  <si>
    <t>127 397,00</t>
  </si>
  <si>
    <t>3 206 264,00</t>
  </si>
  <si>
    <t>80 060 530,00</t>
  </si>
  <si>
    <t>105 542 721,00</t>
  </si>
  <si>
    <t>Bezpieczeństwo publiczne i ochrona przeciwpożarowa</t>
  </si>
  <si>
    <t>Komendy powiatowe Państwowej Straży Pożarnej</t>
  </si>
  <si>
    <t>Wymiar sprawiedliwości</t>
  </si>
  <si>
    <t>Nieodpłatna pomoc prawna</t>
  </si>
  <si>
    <t>Stołówki szkolne i przedszkolne</t>
  </si>
  <si>
    <t>Kwalifikacyjne kursy zawodowe</t>
  </si>
  <si>
    <t>Powiatowe centra pomocy rodzinie</t>
  </si>
  <si>
    <t>Rodziny zastępcze</t>
  </si>
  <si>
    <t>79 822,00</t>
  </si>
  <si>
    <t>375 808,00</t>
  </si>
  <si>
    <t>251 022,00</t>
  </si>
  <si>
    <t>171 322,00</t>
  </si>
  <si>
    <t>1 657 402,00</t>
  </si>
  <si>
    <t>81 717 932,00</t>
  </si>
  <si>
    <t>107 200 123,00</t>
  </si>
  <si>
    <t>Załącznik Nr 1                                                                                                          do uchwały Rady Powiatu w Opatowie Nr XLV.10.2018                                                                                 z dnia 19 kwietnia 2018 r.</t>
  </si>
  <si>
    <t>Załącznik Nr 2                                                                                                      do uchwały Rady Powiatu w Opatowie Nr XLV.10.2018                                                z dnia 19 kwietnia 2018 r.</t>
  </si>
  <si>
    <t>Załącznik Nr 3                                                                                                       do uchwały Rady Powiatu w Opatowie Nr XLV.10.2018                                                                                        z dnia 19 kwietnia 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</si>
</sst>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8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 CE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5"/>
      <color indexed="8"/>
      <name val="Arial"/>
      <family val="2"/>
    </font>
    <font>
      <b/>
      <sz val="7"/>
      <name val="Arial CE"/>
      <family val="2"/>
    </font>
    <font>
      <sz val="7"/>
      <name val="Arial"/>
      <family val="2"/>
    </font>
    <font>
      <sz val="5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6"/>
      <name val="Arial CE"/>
      <family val="0"/>
    </font>
    <font>
      <b/>
      <sz val="11"/>
      <name val="Arial CE"/>
      <family val="0"/>
    </font>
    <font>
      <sz val="8"/>
      <name val="Czcionka tekstu podstawowego"/>
      <family val="2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5" fillId="32" borderId="0" applyNumberFormat="0" applyBorder="0" applyAlignment="0" applyProtection="0"/>
  </cellStyleXfs>
  <cellXfs count="21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 applyAlignment="1">
      <alignment vertical="center"/>
      <protection/>
    </xf>
    <xf numFmtId="0" fontId="86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 applyAlignment="1">
      <alignment vertical="center" wrapText="1"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9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1" applyFont="1" applyBorder="1" applyAlignment="1">
      <alignment vertical="center" wrapText="1"/>
      <protection/>
    </xf>
    <xf numFmtId="0" fontId="13" fillId="0" borderId="0" xfId="51" applyFont="1" applyBorder="1" applyAlignment="1">
      <alignment vertical="center"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left" vertical="center" wrapText="1"/>
      <protection locked="0"/>
    </xf>
    <xf numFmtId="43" fontId="9" fillId="34" borderId="10" xfId="51" applyNumberFormat="1" applyFont="1" applyFill="1" applyBorder="1" applyAlignment="1">
      <alignment horizontal="center" vertical="center" wrapText="1"/>
      <protection/>
    </xf>
    <xf numFmtId="49" fontId="9" fillId="34" borderId="10" xfId="51" applyNumberFormat="1" applyFont="1" applyFill="1" applyBorder="1" applyAlignment="1">
      <alignment vertical="center" wrapText="1"/>
      <protection/>
    </xf>
    <xf numFmtId="0" fontId="9" fillId="34" borderId="10" xfId="51" applyFont="1" applyFill="1" applyBorder="1" applyAlignment="1">
      <alignment vertical="center" wrapText="1"/>
      <protection/>
    </xf>
    <xf numFmtId="43" fontId="13" fillId="34" borderId="10" xfId="51" applyNumberFormat="1" applyFont="1" applyFill="1" applyBorder="1" applyAlignment="1">
      <alignment horizontal="center" vertical="center" wrapText="1"/>
      <protection/>
    </xf>
    <xf numFmtId="49" fontId="11" fillId="33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13" fillId="34" borderId="10" xfId="51" applyFont="1" applyFill="1" applyBorder="1" applyAlignment="1">
      <alignment vertical="center" wrapText="1"/>
      <protection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 shrinkToFit="1"/>
      <protection locked="0"/>
    </xf>
    <xf numFmtId="4" fontId="19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35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10" xfId="51" applyFont="1" applyFill="1" applyBorder="1" applyAlignment="1">
      <alignment horizontal="center" vertical="center" wrapText="1"/>
      <protection/>
    </xf>
    <xf numFmtId="41" fontId="21" fillId="34" borderId="10" xfId="51" applyNumberFormat="1" applyFont="1" applyFill="1" applyBorder="1" applyAlignment="1">
      <alignment horizontal="left" vertical="center" wrapText="1"/>
      <protection/>
    </xf>
    <xf numFmtId="0" fontId="8" fillId="34" borderId="10" xfId="5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vertical="center" wrapText="1"/>
      <protection/>
    </xf>
    <xf numFmtId="0" fontId="4" fillId="0" borderId="0" xfId="51">
      <alignment/>
      <protection/>
    </xf>
    <xf numFmtId="41" fontId="4" fillId="34" borderId="10" xfId="51" applyNumberFormat="1" applyFont="1" applyFill="1" applyBorder="1" applyAlignment="1">
      <alignment vertical="center"/>
      <protection/>
    </xf>
    <xf numFmtId="0" fontId="4" fillId="34" borderId="10" xfId="5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vertical="center" wrapText="1"/>
      <protection/>
    </xf>
    <xf numFmtId="0" fontId="4" fillId="34" borderId="10" xfId="51" applyFont="1" applyFill="1" applyBorder="1" applyAlignment="1">
      <alignment vertical="center"/>
      <protection/>
    </xf>
    <xf numFmtId="41" fontId="14" fillId="34" borderId="10" xfId="51" applyNumberFormat="1" applyFont="1" applyFill="1" applyBorder="1" applyAlignment="1">
      <alignment vertical="center"/>
      <protection/>
    </xf>
    <xf numFmtId="0" fontId="28" fillId="34" borderId="10" xfId="51" applyFont="1" applyFill="1" applyBorder="1" applyAlignment="1">
      <alignment horizontal="center" vertical="center"/>
      <protection/>
    </xf>
    <xf numFmtId="0" fontId="29" fillId="0" borderId="0" xfId="51" applyFont="1">
      <alignment/>
      <protection/>
    </xf>
    <xf numFmtId="0" fontId="30" fillId="34" borderId="0" xfId="51" applyFont="1" applyFill="1" applyAlignment="1">
      <alignment horizontal="right" vertical="top"/>
      <protection/>
    </xf>
    <xf numFmtId="0" fontId="4" fillId="34" borderId="0" xfId="51" applyFont="1" applyFill="1" applyAlignment="1">
      <alignment vertical="center"/>
      <protection/>
    </xf>
    <xf numFmtId="0" fontId="14" fillId="34" borderId="0" xfId="51" applyFont="1" applyFill="1" applyAlignment="1">
      <alignment horizontal="left" vertical="center"/>
      <protection/>
    </xf>
    <xf numFmtId="0" fontId="4" fillId="34" borderId="0" xfId="51" applyFont="1" applyFill="1">
      <alignment/>
      <protection/>
    </xf>
    <xf numFmtId="0" fontId="25" fillId="35" borderId="11" xfId="0" applyFont="1" applyFill="1" applyBorder="1" applyAlignment="1" applyProtection="1">
      <alignment horizontal="left" vertical="center" wrapText="1" shrinkToFit="1"/>
      <protection locked="0"/>
    </xf>
    <xf numFmtId="0" fontId="25" fillId="35" borderId="12" xfId="0" applyFont="1" applyFill="1" applyBorder="1" applyAlignment="1" applyProtection="1">
      <alignment horizontal="left" vertical="center" wrapText="1" shrinkToFit="1"/>
      <protection locked="0"/>
    </xf>
    <xf numFmtId="0" fontId="13" fillId="34" borderId="10" xfId="51" applyFont="1" applyFill="1" applyBorder="1" applyAlignment="1">
      <alignment horizontal="center" vertical="center" wrapText="1"/>
      <protection/>
    </xf>
    <xf numFmtId="3" fontId="9" fillId="34" borderId="10" xfId="51" applyNumberFormat="1" applyFont="1" applyFill="1" applyBorder="1" applyAlignment="1">
      <alignment horizontal="center" vertical="center" wrapText="1"/>
      <protection/>
    </xf>
    <xf numFmtId="0" fontId="5" fillId="34" borderId="0" xfId="51" applyFont="1" applyFill="1" applyBorder="1" applyAlignment="1">
      <alignment vertical="center" wrapText="1"/>
      <protection/>
    </xf>
    <xf numFmtId="3" fontId="5" fillId="34" borderId="0" xfId="51" applyNumberFormat="1" applyFont="1" applyFill="1" applyBorder="1" applyAlignment="1">
      <alignment vertical="center" wrapText="1"/>
      <protection/>
    </xf>
    <xf numFmtId="0" fontId="16" fillId="34" borderId="10" xfId="51" applyFont="1" applyFill="1" applyBorder="1" applyAlignment="1">
      <alignment horizontal="center" vertical="center" wrapText="1"/>
      <protection/>
    </xf>
    <xf numFmtId="41" fontId="4" fillId="0" borderId="0" xfId="51" applyNumberFormat="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41" fontId="16" fillId="0" borderId="10" xfId="51" applyNumberFormat="1" applyFont="1" applyFill="1" applyBorder="1" applyAlignment="1">
      <alignment vertical="center"/>
      <protection/>
    </xf>
    <xf numFmtId="41" fontId="8" fillId="34" borderId="10" xfId="51" applyNumberFormat="1" applyFont="1" applyFill="1" applyBorder="1" applyAlignment="1">
      <alignment vertical="center"/>
      <protection/>
    </xf>
    <xf numFmtId="41" fontId="8" fillId="34" borderId="10" xfId="51" applyNumberFormat="1" applyFont="1" applyFill="1" applyBorder="1" applyAlignment="1">
      <alignment vertical="center" wrapText="1"/>
      <protection/>
    </xf>
    <xf numFmtId="0" fontId="8" fillId="34" borderId="10" xfId="51" applyFont="1" applyFill="1" applyBorder="1" applyAlignment="1">
      <alignment horizontal="center" vertical="center"/>
      <protection/>
    </xf>
    <xf numFmtId="0" fontId="32" fillId="34" borderId="10" xfId="51" applyFont="1" applyFill="1" applyBorder="1" applyAlignment="1">
      <alignment horizontal="center" vertical="center" wrapText="1"/>
      <protection/>
    </xf>
    <xf numFmtId="41" fontId="16" fillId="34" borderId="10" xfId="51" applyNumberFormat="1" applyFont="1" applyFill="1" applyBorder="1" applyAlignment="1">
      <alignment vertical="center"/>
      <protection/>
    </xf>
    <xf numFmtId="0" fontId="16" fillId="34" borderId="10" xfId="51" applyFont="1" applyFill="1" applyBorder="1" applyAlignment="1">
      <alignment horizontal="center" vertical="center"/>
      <protection/>
    </xf>
    <xf numFmtId="0" fontId="33" fillId="34" borderId="10" xfId="51" applyFont="1" applyFill="1" applyBorder="1" applyAlignment="1">
      <alignment horizontal="center" vertical="center" wrapText="1"/>
      <protection/>
    </xf>
    <xf numFmtId="41" fontId="5" fillId="0" borderId="0" xfId="51" applyNumberFormat="1" applyFont="1" applyBorder="1">
      <alignment/>
      <protection/>
    </xf>
    <xf numFmtId="41" fontId="16" fillId="34" borderId="10" xfId="51" applyNumberFormat="1" applyFont="1" applyFill="1" applyBorder="1" applyAlignment="1">
      <alignment vertical="center" wrapText="1"/>
      <protection/>
    </xf>
    <xf numFmtId="0" fontId="34" fillId="34" borderId="1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49" fontId="16" fillId="34" borderId="10" xfId="51" applyNumberFormat="1" applyFont="1" applyFill="1" applyBorder="1" applyAlignment="1">
      <alignment horizontal="center" vertical="center" wrapText="1"/>
      <protection/>
    </xf>
    <xf numFmtId="49" fontId="33" fillId="34" borderId="10" xfId="51" applyNumberFormat="1" applyFont="1" applyFill="1" applyBorder="1" applyAlignment="1">
      <alignment horizontal="center" vertical="center" wrapText="1"/>
      <protection/>
    </xf>
    <xf numFmtId="49" fontId="8" fillId="34" borderId="10" xfId="51" applyNumberFormat="1" applyFont="1" applyFill="1" applyBorder="1" applyAlignment="1">
      <alignment horizontal="center" vertical="center" wrapText="1"/>
      <protection/>
    </xf>
    <xf numFmtId="49" fontId="32" fillId="34" borderId="10" xfId="51" applyNumberFormat="1" applyFont="1" applyFill="1" applyBorder="1" applyAlignment="1">
      <alignment horizontal="center" vertical="center" wrapText="1"/>
      <protection/>
    </xf>
    <xf numFmtId="49" fontId="34" fillId="34" borderId="10" xfId="51" applyNumberFormat="1" applyFont="1" applyFill="1" applyBorder="1" applyAlignment="1">
      <alignment horizontal="center" vertical="center" wrapText="1"/>
      <protection/>
    </xf>
    <xf numFmtId="0" fontId="35" fillId="0" borderId="13" xfId="51" applyFont="1" applyFill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center" vertical="center" wrapText="1"/>
      <protection/>
    </xf>
    <xf numFmtId="0" fontId="36" fillId="0" borderId="14" xfId="51" applyFont="1" applyFill="1" applyBorder="1" applyAlignment="1">
      <alignment horizontal="center" vertical="center" wrapText="1"/>
      <protection/>
    </xf>
    <xf numFmtId="0" fontId="16" fillId="0" borderId="14" xfId="51" applyFont="1" applyFill="1" applyBorder="1" applyAlignment="1">
      <alignment horizontal="center" vertical="center" wrapText="1"/>
      <protection/>
    </xf>
    <xf numFmtId="0" fontId="36" fillId="0" borderId="15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horizontal="center"/>
      <protection/>
    </xf>
    <xf numFmtId="0" fontId="32" fillId="0" borderId="0" xfId="51" applyFont="1">
      <alignment/>
      <protection/>
    </xf>
    <xf numFmtId="0" fontId="32" fillId="0" borderId="0" xfId="51" applyFont="1" applyAlignment="1">
      <alignment vertical="center"/>
      <protection/>
    </xf>
    <xf numFmtId="0" fontId="32" fillId="0" borderId="0" xfId="51" applyFont="1" applyAlignment="1">
      <alignment horizontal="center" vertical="center"/>
      <protection/>
    </xf>
    <xf numFmtId="0" fontId="38" fillId="0" borderId="0" xfId="51" applyFont="1" applyAlignment="1">
      <alignment horizontal="center" vertical="center"/>
      <protection/>
    </xf>
    <xf numFmtId="0" fontId="7" fillId="0" borderId="0" xfId="51" applyFont="1" applyAlignment="1">
      <alignment vertical="center" wrapText="1"/>
      <protection/>
    </xf>
    <xf numFmtId="43" fontId="16" fillId="34" borderId="10" xfId="51" applyNumberFormat="1" applyFont="1" applyFill="1" applyBorder="1" applyAlignment="1">
      <alignment vertical="center" wrapText="1"/>
      <protection/>
    </xf>
    <xf numFmtId="43" fontId="16" fillId="0" borderId="10" xfId="51" applyNumberFormat="1" applyFont="1" applyFill="1" applyBorder="1" applyAlignment="1">
      <alignment vertical="center"/>
      <protection/>
    </xf>
    <xf numFmtId="0" fontId="4" fillId="34" borderId="10" xfId="51" applyFont="1" applyFill="1" applyBorder="1" applyAlignment="1">
      <alignment vertical="center"/>
      <protection/>
    </xf>
    <xf numFmtId="0" fontId="4" fillId="34" borderId="10" xfId="51" applyFont="1" applyFill="1" applyBorder="1" applyAlignment="1">
      <alignment horizontal="left" vertical="center" wrapText="1"/>
      <protection/>
    </xf>
    <xf numFmtId="0" fontId="4" fillId="34" borderId="10" xfId="51" applyFont="1" applyFill="1" applyBorder="1" applyAlignment="1">
      <alignment horizontal="center" vertical="center" wrapText="1"/>
      <protection/>
    </xf>
    <xf numFmtId="41" fontId="4" fillId="34" borderId="10" xfId="51" applyNumberFormat="1" applyFont="1" applyFill="1" applyBorder="1" applyAlignment="1">
      <alignment horizontal="right" vertical="center" wrapText="1"/>
      <protection/>
    </xf>
    <xf numFmtId="0" fontId="4" fillId="34" borderId="10" xfId="51" applyFont="1" applyFill="1" applyBorder="1" applyAlignment="1">
      <alignment horizontal="left" vertical="center" wrapText="1"/>
      <protection/>
    </xf>
    <xf numFmtId="0" fontId="4" fillId="34" borderId="10" xfId="51" applyFont="1" applyFill="1" applyBorder="1" applyAlignment="1">
      <alignment horizontal="center" vertical="center" wrapText="1"/>
      <protection/>
    </xf>
    <xf numFmtId="3" fontId="6" fillId="34" borderId="10" xfId="51" applyNumberFormat="1" applyFont="1" applyFill="1" applyBorder="1" applyAlignment="1">
      <alignment vertical="center"/>
      <protection/>
    </xf>
    <xf numFmtId="0" fontId="6" fillId="34" borderId="10" xfId="51" applyFont="1" applyFill="1" applyBorder="1" applyAlignment="1">
      <alignment horizontal="left" vertical="center" wrapText="1"/>
      <protection/>
    </xf>
    <xf numFmtId="0" fontId="6" fillId="34" borderId="10" xfId="51" applyFont="1" applyFill="1" applyBorder="1" applyAlignment="1">
      <alignment horizontal="center" vertical="center"/>
      <protection/>
    </xf>
    <xf numFmtId="41" fontId="11" fillId="34" borderId="16" xfId="51" applyNumberFormat="1" applyFont="1" applyFill="1" applyBorder="1" applyAlignment="1">
      <alignment horizontal="right" vertical="center" wrapText="1"/>
      <protection/>
    </xf>
    <xf numFmtId="0" fontId="41" fillId="34" borderId="10" xfId="51" applyFont="1" applyFill="1" applyBorder="1" applyAlignment="1">
      <alignment horizontal="center" vertical="center"/>
      <protection/>
    </xf>
    <xf numFmtId="0" fontId="42" fillId="34" borderId="10" xfId="51" applyFont="1" applyFill="1" applyBorder="1" applyAlignment="1">
      <alignment horizontal="center" vertical="center" wrapText="1"/>
      <protection/>
    </xf>
    <xf numFmtId="0" fontId="42" fillId="34" borderId="10" xfId="51" applyFont="1" applyFill="1" applyBorder="1" applyAlignment="1">
      <alignment horizontal="center" vertical="center"/>
      <protection/>
    </xf>
    <xf numFmtId="0" fontId="5" fillId="34" borderId="0" xfId="51" applyFont="1" applyFill="1" applyAlignment="1">
      <alignment horizontal="right" vertical="center"/>
      <protection/>
    </xf>
    <xf numFmtId="0" fontId="87" fillId="0" borderId="0" xfId="51" applyFont="1">
      <alignment/>
      <protection/>
    </xf>
    <xf numFmtId="0" fontId="87" fillId="0" borderId="0" xfId="51" applyFont="1" applyAlignment="1">
      <alignment vertical="center"/>
      <protection/>
    </xf>
    <xf numFmtId="41" fontId="87" fillId="0" borderId="0" xfId="51" applyNumberFormat="1" applyFont="1" applyAlignment="1">
      <alignment vertical="center"/>
      <protection/>
    </xf>
    <xf numFmtId="41" fontId="15" fillId="0" borderId="10" xfId="51" applyNumberFormat="1" applyFont="1" applyFill="1" applyBorder="1" applyAlignment="1">
      <alignment horizontal="center" vertical="center" wrapText="1"/>
      <protection/>
    </xf>
    <xf numFmtId="41" fontId="32" fillId="0" borderId="10" xfId="51" applyNumberFormat="1" applyFont="1" applyFill="1" applyBorder="1" applyAlignment="1">
      <alignment horizontal="right" vertical="center"/>
      <protection/>
    </xf>
    <xf numFmtId="41" fontId="32" fillId="34" borderId="10" xfId="51" applyNumberFormat="1" applyFont="1" applyFill="1" applyBorder="1" applyAlignment="1">
      <alignment horizontal="center" vertical="center" wrapText="1"/>
      <protection/>
    </xf>
    <xf numFmtId="0" fontId="43" fillId="34" borderId="10" xfId="51" applyFont="1" applyFill="1" applyBorder="1" applyAlignment="1">
      <alignment horizontal="center" vertical="center"/>
      <protection/>
    </xf>
    <xf numFmtId="0" fontId="8" fillId="34" borderId="0" xfId="5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51" applyNumberFormat="1" applyFont="1" applyFill="1" applyBorder="1" applyAlignment="1">
      <alignment horizontal="center" vertical="center" wrapText="1"/>
      <protection/>
    </xf>
    <xf numFmtId="41" fontId="32" fillId="0" borderId="10" xfId="51" applyNumberFormat="1" applyFont="1" applyFill="1" applyBorder="1" applyAlignment="1">
      <alignment horizontal="center" vertical="center" wrapText="1"/>
      <protection/>
    </xf>
    <xf numFmtId="49" fontId="8" fillId="0" borderId="10" xfId="51" applyNumberFormat="1" applyFont="1" applyFill="1" applyBorder="1" applyAlignment="1">
      <alignment horizontal="center" vertical="center" wrapText="1"/>
      <protection/>
    </xf>
    <xf numFmtId="0" fontId="43" fillId="0" borderId="10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vertical="center" wrapText="1"/>
      <protection/>
    </xf>
    <xf numFmtId="0" fontId="87" fillId="0" borderId="0" xfId="51" applyFont="1" applyAlignment="1">
      <alignment horizontal="center" vertical="center"/>
      <protection/>
    </xf>
    <xf numFmtId="41" fontId="87" fillId="0" borderId="0" xfId="51" applyNumberFormat="1" applyFont="1">
      <alignment/>
      <protection/>
    </xf>
    <xf numFmtId="0" fontId="35" fillId="0" borderId="14" xfId="51" applyFont="1" applyFill="1" applyBorder="1" applyAlignment="1">
      <alignment horizontal="center" vertical="center" wrapText="1"/>
      <protection/>
    </xf>
    <xf numFmtId="0" fontId="88" fillId="0" borderId="0" xfId="51" applyFont="1">
      <alignment/>
      <protection/>
    </xf>
    <xf numFmtId="0" fontId="16" fillId="0" borderId="10" xfId="51" applyFont="1" applyFill="1" applyBorder="1" applyAlignment="1">
      <alignment horizontal="center" vertical="center" wrapText="1"/>
      <protection/>
    </xf>
    <xf numFmtId="0" fontId="16" fillId="0" borderId="15" xfId="51" applyFont="1" applyFill="1" applyBorder="1" applyAlignment="1">
      <alignment horizontal="center" vertical="center" wrapText="1"/>
      <protection/>
    </xf>
    <xf numFmtId="49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44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0" fillId="33" borderId="11" xfId="0" applyNumberFormat="1" applyFont="1" applyFill="1" applyBorder="1" applyAlignment="1" applyProtection="1">
      <alignment horizontal="right" vertical="center" wrapText="1"/>
      <protection locked="0"/>
    </xf>
    <xf numFmtId="43" fontId="8" fillId="34" borderId="10" xfId="51" applyNumberFormat="1" applyFont="1" applyFill="1" applyBorder="1" applyAlignment="1">
      <alignment vertical="center"/>
      <protection/>
    </xf>
    <xf numFmtId="4" fontId="14" fillId="34" borderId="16" xfId="51" applyNumberFormat="1" applyFont="1" applyFill="1" applyBorder="1" applyAlignment="1">
      <alignment horizontal="right" vertical="center" wrapText="1"/>
      <protection/>
    </xf>
    <xf numFmtId="4" fontId="4" fillId="34" borderId="10" xfId="51" applyNumberFormat="1" applyFont="1" applyFill="1" applyBorder="1" applyAlignment="1">
      <alignment horizontal="right" vertical="center" wrapText="1"/>
      <protection/>
    </xf>
    <xf numFmtId="4" fontId="14" fillId="34" borderId="10" xfId="51" applyNumberFormat="1" applyFont="1" applyFill="1" applyBorder="1" applyAlignment="1">
      <alignment horizontal="right" vertical="center" wrapText="1"/>
      <protection/>
    </xf>
    <xf numFmtId="49" fontId="19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0" applyNumberFormat="1" applyFont="1" applyFill="1" applyBorder="1" applyAlignment="1" applyProtection="1">
      <alignment horizontal="right" wrapText="1"/>
      <protection locked="0"/>
    </xf>
    <xf numFmtId="0" fontId="17" fillId="0" borderId="0" xfId="5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9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4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0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20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2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5" borderId="12" xfId="0" applyFont="1" applyFill="1" applyBorder="1" applyAlignment="1" applyProtection="1">
      <alignment horizontal="center" vertical="center" wrapText="1" shrinkToFit="1"/>
      <protection locked="0"/>
    </xf>
    <xf numFmtId="0" fontId="18" fillId="35" borderId="12" xfId="0" applyFont="1" applyFill="1" applyBorder="1" applyAlignment="1" applyProtection="1">
      <alignment horizontal="left" vertical="center" wrapText="1" shrinkToFit="1"/>
      <protection locked="0"/>
    </xf>
    <xf numFmtId="4" fontId="19" fillId="35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5" borderId="11" xfId="0" applyFont="1" applyFill="1" applyBorder="1" applyAlignment="1" applyProtection="1">
      <alignment horizontal="center" vertical="center" wrapText="1" shrinkToFit="1"/>
      <protection locked="0"/>
    </xf>
    <xf numFmtId="0" fontId="18" fillId="35" borderId="11" xfId="0" applyFont="1" applyFill="1" applyBorder="1" applyAlignment="1" applyProtection="1">
      <alignment horizontal="left" vertical="center" wrapText="1" shrinkToFit="1"/>
      <protection locked="0"/>
    </xf>
    <xf numFmtId="0" fontId="23" fillId="33" borderId="0" xfId="50" applyFont="1" applyFill="1" applyAlignment="1" applyProtection="1">
      <alignment horizontal="center" vertical="center" wrapText="1" shrinkToFit="1"/>
      <protection locked="0"/>
    </xf>
    <xf numFmtId="0" fontId="24" fillId="0" borderId="0" xfId="50" applyNumberFormat="1" applyFont="1" applyFill="1" applyBorder="1" applyAlignment="1" applyProtection="1">
      <alignment horizontal="right" wrapText="1"/>
      <protection locked="0"/>
    </xf>
    <xf numFmtId="0" fontId="22" fillId="33" borderId="11" xfId="0" applyFont="1" applyFill="1" applyBorder="1" applyAlignment="1" applyProtection="1">
      <alignment horizontal="center" vertical="center" wrapText="1" shrinkToFit="1"/>
      <protection locked="0"/>
    </xf>
    <xf numFmtId="43" fontId="9" fillId="34" borderId="19" xfId="51" applyNumberFormat="1" applyFont="1" applyFill="1" applyBorder="1" applyAlignment="1">
      <alignment horizontal="center" vertical="center" wrapText="1"/>
      <protection/>
    </xf>
    <xf numFmtId="43" fontId="9" fillId="34" borderId="15" xfId="51" applyNumberFormat="1" applyFont="1" applyFill="1" applyBorder="1" applyAlignment="1">
      <alignment horizontal="center" vertical="center" wrapText="1"/>
      <protection/>
    </xf>
    <xf numFmtId="0" fontId="5" fillId="34" borderId="19" xfId="51" applyFont="1" applyFill="1" applyBorder="1" applyAlignment="1">
      <alignment horizontal="left" vertical="center" wrapText="1"/>
      <protection/>
    </xf>
    <xf numFmtId="0" fontId="5" fillId="34" borderId="15" xfId="51" applyFont="1" applyFill="1" applyBorder="1" applyAlignment="1">
      <alignment horizontal="left" vertical="center" wrapText="1"/>
      <protection/>
    </xf>
    <xf numFmtId="0" fontId="5" fillId="34" borderId="0" xfId="51" applyFont="1" applyFill="1" applyBorder="1" applyAlignment="1">
      <alignment vertical="center" wrapText="1"/>
      <protection/>
    </xf>
    <xf numFmtId="0" fontId="5" fillId="0" borderId="0" xfId="51" applyFont="1" applyBorder="1" applyAlignment="1">
      <alignment vertical="center" wrapText="1"/>
      <protection/>
    </xf>
    <xf numFmtId="0" fontId="13" fillId="34" borderId="19" xfId="51" applyFont="1" applyFill="1" applyBorder="1" applyAlignment="1">
      <alignment horizontal="center" vertical="center" wrapText="1"/>
      <protection/>
    </xf>
    <xf numFmtId="0" fontId="13" fillId="34" borderId="20" xfId="51" applyFont="1" applyFill="1" applyBorder="1" applyAlignment="1">
      <alignment horizontal="center" vertical="center" wrapText="1"/>
      <protection/>
    </xf>
    <xf numFmtId="0" fontId="13" fillId="34" borderId="15" xfId="51" applyFont="1" applyFill="1" applyBorder="1" applyAlignment="1">
      <alignment horizontal="center" vertical="center" wrapText="1"/>
      <protection/>
    </xf>
    <xf numFmtId="43" fontId="13" fillId="34" borderId="19" xfId="51" applyNumberFormat="1" applyFont="1" applyFill="1" applyBorder="1" applyAlignment="1">
      <alignment horizontal="right" vertical="center" wrapText="1"/>
      <protection/>
    </xf>
    <xf numFmtId="43" fontId="13" fillId="34" borderId="15" xfId="51" applyNumberFormat="1" applyFont="1" applyFill="1" applyBorder="1" applyAlignment="1">
      <alignment horizontal="right" vertical="center" wrapText="1"/>
      <protection/>
    </xf>
    <xf numFmtId="0" fontId="5" fillId="34" borderId="21" xfId="51" applyFont="1" applyFill="1" applyBorder="1" applyAlignment="1">
      <alignment horizontal="center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26" fillId="34" borderId="10" xfId="51" applyFont="1" applyFill="1" applyBorder="1" applyAlignment="1">
      <alignment vertical="center" wrapText="1"/>
      <protection/>
    </xf>
    <xf numFmtId="0" fontId="21" fillId="34" borderId="22" xfId="51" applyFont="1" applyFill="1" applyBorder="1" applyAlignment="1">
      <alignment horizontal="center" vertical="center" wrapText="1"/>
      <protection/>
    </xf>
    <xf numFmtId="0" fontId="21" fillId="34" borderId="23" xfId="51" applyFont="1" applyFill="1" applyBorder="1" applyAlignment="1">
      <alignment horizontal="center" vertical="center" wrapText="1"/>
      <protection/>
    </xf>
    <xf numFmtId="0" fontId="13" fillId="34" borderId="10" xfId="51" applyFont="1" applyFill="1" applyBorder="1" applyAlignment="1">
      <alignment vertical="center" wrapText="1"/>
      <protection/>
    </xf>
    <xf numFmtId="0" fontId="12" fillId="0" borderId="0" xfId="51" applyFont="1" applyBorder="1" applyAlignment="1">
      <alignment horizontal="center" vertical="center" wrapText="1"/>
      <protection/>
    </xf>
    <xf numFmtId="0" fontId="8" fillId="0" borderId="0" xfId="50" applyNumberFormat="1" applyFont="1" applyFill="1" applyBorder="1" applyAlignment="1" applyProtection="1">
      <alignment horizontal="right" vertical="top" wrapText="1"/>
      <protection locked="0"/>
    </xf>
    <xf numFmtId="0" fontId="14" fillId="34" borderId="10" xfId="51" applyFont="1" applyFill="1" applyBorder="1" applyAlignment="1">
      <alignment horizontal="center" vertical="center"/>
      <protection/>
    </xf>
    <xf numFmtId="0" fontId="7" fillId="34" borderId="0" xfId="51" applyFont="1" applyFill="1" applyAlignment="1">
      <alignment horizontal="center" vertical="center"/>
      <protection/>
    </xf>
    <xf numFmtId="0" fontId="14" fillId="34" borderId="10" xfId="51" applyFont="1" applyFill="1" applyBorder="1" applyAlignment="1">
      <alignment horizontal="center" vertical="center" wrapText="1"/>
      <protection/>
    </xf>
    <xf numFmtId="0" fontId="36" fillId="0" borderId="16" xfId="51" applyFont="1" applyFill="1" applyBorder="1" applyAlignment="1">
      <alignment horizontal="center" vertical="center" wrapText="1"/>
      <protection/>
    </xf>
    <xf numFmtId="0" fontId="36" fillId="0" borderId="13" xfId="51" applyFont="1" applyFill="1" applyBorder="1" applyAlignment="1">
      <alignment horizontal="center" vertical="center" wrapText="1"/>
      <protection/>
    </xf>
    <xf numFmtId="0" fontId="36" fillId="0" borderId="14" xfId="51" applyFont="1" applyFill="1" applyBorder="1" applyAlignment="1">
      <alignment horizontal="center" vertical="center" wrapText="1"/>
      <protection/>
    </xf>
    <xf numFmtId="0" fontId="10" fillId="0" borderId="19" xfId="51" applyFont="1" applyFill="1" applyBorder="1" applyAlignment="1">
      <alignment horizontal="center" vertical="center"/>
      <protection/>
    </xf>
    <xf numFmtId="0" fontId="10" fillId="0" borderId="20" xfId="51" applyFont="1" applyFill="1" applyBorder="1" applyAlignment="1">
      <alignment horizontal="center" vertical="center"/>
      <protection/>
    </xf>
    <xf numFmtId="0" fontId="10" fillId="0" borderId="15" xfId="51" applyFont="1" applyFill="1" applyBorder="1" applyAlignment="1">
      <alignment horizontal="center" vertical="center"/>
      <protection/>
    </xf>
    <xf numFmtId="0" fontId="36" fillId="0" borderId="19" xfId="51" applyFont="1" applyFill="1" applyBorder="1" applyAlignment="1">
      <alignment horizontal="center" vertical="center" wrapText="1"/>
      <protection/>
    </xf>
    <xf numFmtId="0" fontId="36" fillId="0" borderId="15" xfId="51" applyFont="1" applyFill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center" vertical="center" wrapText="1"/>
      <protection/>
    </xf>
    <xf numFmtId="0" fontId="31" fillId="0" borderId="10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16" fillId="0" borderId="16" xfId="51" applyFont="1" applyFill="1" applyBorder="1" applyAlignment="1">
      <alignment horizontal="center" vertical="center" wrapText="1"/>
      <protection/>
    </xf>
    <xf numFmtId="0" fontId="16" fillId="0" borderId="13" xfId="51" applyFont="1" applyFill="1" applyBorder="1" applyAlignment="1">
      <alignment horizontal="center" vertical="center" wrapText="1"/>
      <protection/>
    </xf>
    <xf numFmtId="0" fontId="16" fillId="0" borderId="14" xfId="51" applyFont="1" applyFill="1" applyBorder="1" applyAlignment="1">
      <alignment horizontal="center" vertical="center" wrapText="1"/>
      <protection/>
    </xf>
    <xf numFmtId="0" fontId="36" fillId="0" borderId="20" xfId="51" applyFont="1" applyFill="1" applyBorder="1" applyAlignment="1">
      <alignment horizontal="center" vertical="center" wrapText="1"/>
      <protection/>
    </xf>
    <xf numFmtId="0" fontId="17" fillId="0" borderId="0" xfId="51" applyFont="1" applyAlignment="1">
      <alignment horizontal="center" vertical="center" wrapText="1"/>
      <protection/>
    </xf>
    <xf numFmtId="0" fontId="16" fillId="0" borderId="10" xfId="51" applyFont="1" applyFill="1" applyBorder="1" applyAlignment="1">
      <alignment vertical="center" wrapText="1"/>
      <protection/>
    </xf>
    <xf numFmtId="0" fontId="13" fillId="0" borderId="10" xfId="51" applyFont="1" applyFill="1" applyBorder="1" applyAlignment="1">
      <alignment horizontal="center" vertical="center"/>
      <protection/>
    </xf>
    <xf numFmtId="0" fontId="16" fillId="0" borderId="19" xfId="51" applyFont="1" applyFill="1" applyBorder="1" applyAlignment="1">
      <alignment horizontal="center" vertical="center" wrapText="1"/>
      <protection/>
    </xf>
    <xf numFmtId="0" fontId="16" fillId="0" borderId="20" xfId="51" applyFont="1" applyFill="1" applyBorder="1" applyAlignment="1">
      <alignment horizontal="center" vertical="center" wrapText="1"/>
      <protection/>
    </xf>
    <xf numFmtId="0" fontId="16" fillId="0" borderId="15" xfId="51" applyFont="1" applyFill="1" applyBorder="1" applyAlignment="1">
      <alignment horizontal="center" vertical="center" wrapText="1"/>
      <protection/>
    </xf>
    <xf numFmtId="0" fontId="8" fillId="0" borderId="19" xfId="51" applyFont="1" applyFill="1" applyBorder="1" applyAlignment="1">
      <alignment horizontal="center" vertical="center"/>
      <protection/>
    </xf>
    <xf numFmtId="0" fontId="8" fillId="0" borderId="20" xfId="51" applyFont="1" applyFill="1" applyBorder="1" applyAlignment="1">
      <alignment horizontal="center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0" fontId="16" fillId="0" borderId="10" xfId="51" applyFont="1" applyFill="1" applyBorder="1" applyAlignment="1">
      <alignment horizontal="center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14" fillId="34" borderId="19" xfId="51" applyFont="1" applyFill="1" applyBorder="1" applyAlignment="1">
      <alignment horizontal="center" vertical="center"/>
      <protection/>
    </xf>
    <xf numFmtId="0" fontId="14" fillId="34" borderId="20" xfId="51" applyFont="1" applyFill="1" applyBorder="1" applyAlignment="1">
      <alignment horizontal="center" vertical="center"/>
      <protection/>
    </xf>
    <xf numFmtId="0" fontId="14" fillId="34" borderId="15" xfId="51" applyFont="1" applyFill="1" applyBorder="1" applyAlignment="1">
      <alignment horizontal="center" vertical="center"/>
      <protection/>
    </xf>
    <xf numFmtId="0" fontId="40" fillId="34" borderId="19" xfId="51" applyFont="1" applyFill="1" applyBorder="1" applyAlignment="1">
      <alignment horizontal="left" vertical="center"/>
      <protection/>
    </xf>
    <xf numFmtId="0" fontId="40" fillId="34" borderId="20" xfId="51" applyFont="1" applyFill="1" applyBorder="1" applyAlignment="1">
      <alignment horizontal="left" vertical="center"/>
      <protection/>
    </xf>
    <xf numFmtId="0" fontId="40" fillId="34" borderId="15" xfId="51" applyFont="1" applyFill="1" applyBorder="1" applyAlignment="1">
      <alignment horizontal="left" vertical="center"/>
      <protection/>
    </xf>
    <xf numFmtId="0" fontId="39" fillId="34" borderId="19" xfId="51" applyFont="1" applyFill="1" applyBorder="1" applyAlignment="1">
      <alignment horizontal="left" vertical="center"/>
      <protection/>
    </xf>
    <xf numFmtId="0" fontId="39" fillId="34" borderId="20" xfId="51" applyFont="1" applyFill="1" applyBorder="1" applyAlignment="1">
      <alignment horizontal="left" vertical="center"/>
      <protection/>
    </xf>
    <xf numFmtId="0" fontId="39" fillId="34" borderId="15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9"/>
  <sheetViews>
    <sheetView showGridLines="0" tabSelected="1" zoomScalePageLayoutView="0" workbookViewId="0" topLeftCell="A1">
      <selection activeCell="W15" sqref="W1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34" t="s">
        <v>330</v>
      </c>
      <c r="L1" s="134"/>
      <c r="M1" s="134"/>
      <c r="N1" s="134"/>
      <c r="O1" s="134"/>
      <c r="P1" s="134"/>
      <c r="Q1" s="16"/>
    </row>
    <row r="2" spans="1:17" ht="25.5" customHeight="1">
      <c r="A2" s="135" t="s">
        <v>122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6"/>
    </row>
    <row r="3" spans="1:17" ht="13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" t="s">
        <v>0</v>
      </c>
      <c r="O3" s="137"/>
      <c r="P3" s="137"/>
      <c r="Q3" s="16"/>
    </row>
    <row r="4" spans="1:17" ht="6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6"/>
    </row>
    <row r="5" spans="1:17" ht="34.5" customHeight="1">
      <c r="A5" s="6"/>
      <c r="B5" s="21" t="s">
        <v>1</v>
      </c>
      <c r="C5" s="21" t="s">
        <v>2</v>
      </c>
      <c r="D5" s="136" t="s">
        <v>3</v>
      </c>
      <c r="E5" s="136"/>
      <c r="F5" s="136" t="s">
        <v>4</v>
      </c>
      <c r="G5" s="136"/>
      <c r="H5" s="136"/>
      <c r="I5" s="136" t="s">
        <v>132</v>
      </c>
      <c r="J5" s="136"/>
      <c r="K5" s="21" t="s">
        <v>133</v>
      </c>
      <c r="L5" s="21" t="s">
        <v>134</v>
      </c>
      <c r="M5" s="136" t="s">
        <v>135</v>
      </c>
      <c r="N5" s="136"/>
      <c r="O5" s="136"/>
      <c r="P5" s="136"/>
      <c r="Q5" s="136"/>
    </row>
    <row r="6" spans="1:17" ht="11.25" customHeight="1">
      <c r="A6" s="6"/>
      <c r="B6" s="119" t="s">
        <v>5</v>
      </c>
      <c r="C6" s="119" t="s">
        <v>6</v>
      </c>
      <c r="D6" s="133" t="s">
        <v>7</v>
      </c>
      <c r="E6" s="133"/>
      <c r="F6" s="133" t="s">
        <v>8</v>
      </c>
      <c r="G6" s="133"/>
      <c r="H6" s="133"/>
      <c r="I6" s="133" t="s">
        <v>9</v>
      </c>
      <c r="J6" s="133"/>
      <c r="K6" s="119" t="s">
        <v>136</v>
      </c>
      <c r="L6" s="119" t="s">
        <v>137</v>
      </c>
      <c r="M6" s="133" t="s">
        <v>138</v>
      </c>
      <c r="N6" s="133"/>
      <c r="O6" s="133"/>
      <c r="P6" s="133"/>
      <c r="Q6" s="133"/>
    </row>
    <row r="7" spans="1:17" ht="18.75" customHeight="1">
      <c r="A7" s="6"/>
      <c r="B7" s="138" t="s">
        <v>10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</row>
    <row r="8" spans="1:17" ht="22.5" customHeight="1">
      <c r="A8" s="6"/>
      <c r="B8" s="119" t="s">
        <v>266</v>
      </c>
      <c r="C8" s="120"/>
      <c r="D8" s="131"/>
      <c r="E8" s="131"/>
      <c r="F8" s="132" t="s">
        <v>267</v>
      </c>
      <c r="G8" s="132"/>
      <c r="H8" s="132"/>
      <c r="I8" s="130" t="s">
        <v>268</v>
      </c>
      <c r="J8" s="130"/>
      <c r="K8" s="121" t="s">
        <v>12</v>
      </c>
      <c r="L8" s="121" t="s">
        <v>269</v>
      </c>
      <c r="M8" s="130" t="s">
        <v>270</v>
      </c>
      <c r="N8" s="130"/>
      <c r="O8" s="130"/>
      <c r="P8" s="130"/>
      <c r="Q8" s="130"/>
    </row>
    <row r="9" spans="1:17" ht="28.5" customHeight="1">
      <c r="A9" s="6"/>
      <c r="B9" s="21"/>
      <c r="C9" s="120"/>
      <c r="D9" s="131"/>
      <c r="E9" s="131"/>
      <c r="F9" s="132" t="s">
        <v>11</v>
      </c>
      <c r="G9" s="132"/>
      <c r="H9" s="132"/>
      <c r="I9" s="130" t="s">
        <v>12</v>
      </c>
      <c r="J9" s="130"/>
      <c r="K9" s="121" t="s">
        <v>12</v>
      </c>
      <c r="L9" s="121" t="s">
        <v>12</v>
      </c>
      <c r="M9" s="130" t="s">
        <v>12</v>
      </c>
      <c r="N9" s="130"/>
      <c r="O9" s="130"/>
      <c r="P9" s="130"/>
      <c r="Q9" s="130"/>
    </row>
    <row r="10" spans="1:17" ht="27" customHeight="1">
      <c r="A10" s="6"/>
      <c r="B10" s="120"/>
      <c r="C10" s="119" t="s">
        <v>271</v>
      </c>
      <c r="D10" s="131"/>
      <c r="E10" s="131"/>
      <c r="F10" s="132" t="s">
        <v>272</v>
      </c>
      <c r="G10" s="132"/>
      <c r="H10" s="132"/>
      <c r="I10" s="130" t="s">
        <v>273</v>
      </c>
      <c r="J10" s="130"/>
      <c r="K10" s="121" t="s">
        <v>12</v>
      </c>
      <c r="L10" s="121" t="s">
        <v>269</v>
      </c>
      <c r="M10" s="130" t="s">
        <v>274</v>
      </c>
      <c r="N10" s="130"/>
      <c r="O10" s="130"/>
      <c r="P10" s="130"/>
      <c r="Q10" s="130"/>
    </row>
    <row r="11" spans="1:17" ht="29.25" customHeight="1">
      <c r="A11" s="6"/>
      <c r="B11" s="120"/>
      <c r="C11" s="21"/>
      <c r="D11" s="131"/>
      <c r="E11" s="131"/>
      <c r="F11" s="132" t="s">
        <v>11</v>
      </c>
      <c r="G11" s="132"/>
      <c r="H11" s="132"/>
      <c r="I11" s="130" t="s">
        <v>12</v>
      </c>
      <c r="J11" s="130"/>
      <c r="K11" s="121" t="s">
        <v>12</v>
      </c>
      <c r="L11" s="121" t="s">
        <v>12</v>
      </c>
      <c r="M11" s="130" t="s">
        <v>12</v>
      </c>
      <c r="N11" s="130"/>
      <c r="O11" s="130"/>
      <c r="P11" s="130"/>
      <c r="Q11" s="130"/>
    </row>
    <row r="12" spans="1:17" ht="20.25" customHeight="1">
      <c r="A12" s="6"/>
      <c r="B12" s="120"/>
      <c r="C12" s="120"/>
      <c r="D12" s="133" t="s">
        <v>275</v>
      </c>
      <c r="E12" s="133"/>
      <c r="F12" s="132" t="s">
        <v>276</v>
      </c>
      <c r="G12" s="132"/>
      <c r="H12" s="132"/>
      <c r="I12" s="130" t="s">
        <v>273</v>
      </c>
      <c r="J12" s="130"/>
      <c r="K12" s="121" t="s">
        <v>12</v>
      </c>
      <c r="L12" s="121" t="s">
        <v>269</v>
      </c>
      <c r="M12" s="130" t="s">
        <v>274</v>
      </c>
      <c r="N12" s="130"/>
      <c r="O12" s="130"/>
      <c r="P12" s="130"/>
      <c r="Q12" s="130"/>
    </row>
    <row r="13" spans="1:17" ht="21" customHeight="1">
      <c r="A13" s="6"/>
      <c r="B13" s="119" t="s">
        <v>123</v>
      </c>
      <c r="C13" s="120"/>
      <c r="D13" s="131"/>
      <c r="E13" s="131"/>
      <c r="F13" s="132" t="s">
        <v>15</v>
      </c>
      <c r="G13" s="132"/>
      <c r="H13" s="132"/>
      <c r="I13" s="130" t="s">
        <v>190</v>
      </c>
      <c r="J13" s="130"/>
      <c r="K13" s="121" t="s">
        <v>12</v>
      </c>
      <c r="L13" s="121" t="s">
        <v>277</v>
      </c>
      <c r="M13" s="130" t="s">
        <v>278</v>
      </c>
      <c r="N13" s="130"/>
      <c r="O13" s="130"/>
      <c r="P13" s="130"/>
      <c r="Q13" s="130"/>
    </row>
    <row r="14" spans="1:17" ht="27" customHeight="1">
      <c r="A14" s="6"/>
      <c r="B14" s="21"/>
      <c r="C14" s="120"/>
      <c r="D14" s="131"/>
      <c r="E14" s="131"/>
      <c r="F14" s="132" t="s">
        <v>11</v>
      </c>
      <c r="G14" s="132"/>
      <c r="H14" s="132"/>
      <c r="I14" s="130" t="s">
        <v>143</v>
      </c>
      <c r="J14" s="130"/>
      <c r="K14" s="121" t="s">
        <v>12</v>
      </c>
      <c r="L14" s="121" t="s">
        <v>12</v>
      </c>
      <c r="M14" s="130" t="s">
        <v>143</v>
      </c>
      <c r="N14" s="130"/>
      <c r="O14" s="130"/>
      <c r="P14" s="130"/>
      <c r="Q14" s="130"/>
    </row>
    <row r="15" spans="1:17" ht="18.75" customHeight="1">
      <c r="A15" s="6"/>
      <c r="B15" s="120"/>
      <c r="C15" s="119" t="s">
        <v>191</v>
      </c>
      <c r="D15" s="131"/>
      <c r="E15" s="131"/>
      <c r="F15" s="132" t="s">
        <v>150</v>
      </c>
      <c r="G15" s="132"/>
      <c r="H15" s="132"/>
      <c r="I15" s="130" t="s">
        <v>192</v>
      </c>
      <c r="J15" s="130"/>
      <c r="K15" s="121" t="s">
        <v>12</v>
      </c>
      <c r="L15" s="121" t="s">
        <v>279</v>
      </c>
      <c r="M15" s="130" t="s">
        <v>280</v>
      </c>
      <c r="N15" s="130"/>
      <c r="O15" s="130"/>
      <c r="P15" s="130"/>
      <c r="Q15" s="130"/>
    </row>
    <row r="16" spans="1:17" ht="28.5" customHeight="1">
      <c r="A16" s="6"/>
      <c r="B16" s="120"/>
      <c r="C16" s="21"/>
      <c r="D16" s="131"/>
      <c r="E16" s="131"/>
      <c r="F16" s="132" t="s">
        <v>11</v>
      </c>
      <c r="G16" s="132"/>
      <c r="H16" s="132"/>
      <c r="I16" s="130" t="s">
        <v>12</v>
      </c>
      <c r="J16" s="130"/>
      <c r="K16" s="121" t="s">
        <v>12</v>
      </c>
      <c r="L16" s="121" t="s">
        <v>12</v>
      </c>
      <c r="M16" s="130" t="s">
        <v>12</v>
      </c>
      <c r="N16" s="130"/>
      <c r="O16" s="130"/>
      <c r="P16" s="130"/>
      <c r="Q16" s="130"/>
    </row>
    <row r="17" spans="1:17" ht="25.5" customHeight="1">
      <c r="A17" s="6"/>
      <c r="B17" s="120"/>
      <c r="C17" s="120"/>
      <c r="D17" s="133" t="s">
        <v>281</v>
      </c>
      <c r="E17" s="133"/>
      <c r="F17" s="132" t="s">
        <v>282</v>
      </c>
      <c r="G17" s="132"/>
      <c r="H17" s="132"/>
      <c r="I17" s="130" t="s">
        <v>12</v>
      </c>
      <c r="J17" s="130"/>
      <c r="K17" s="121" t="s">
        <v>12</v>
      </c>
      <c r="L17" s="121" t="s">
        <v>279</v>
      </c>
      <c r="M17" s="130" t="s">
        <v>279</v>
      </c>
      <c r="N17" s="130"/>
      <c r="O17" s="130"/>
      <c r="P17" s="130"/>
      <c r="Q17" s="130"/>
    </row>
    <row r="18" spans="1:17" ht="18.75" customHeight="1">
      <c r="A18" s="6"/>
      <c r="B18" s="120"/>
      <c r="C18" s="119" t="s">
        <v>124</v>
      </c>
      <c r="D18" s="131"/>
      <c r="E18" s="131"/>
      <c r="F18" s="132" t="s">
        <v>27</v>
      </c>
      <c r="G18" s="132"/>
      <c r="H18" s="132"/>
      <c r="I18" s="130" t="s">
        <v>194</v>
      </c>
      <c r="J18" s="130"/>
      <c r="K18" s="121" t="s">
        <v>12</v>
      </c>
      <c r="L18" s="121" t="s">
        <v>283</v>
      </c>
      <c r="M18" s="130" t="s">
        <v>284</v>
      </c>
      <c r="N18" s="130"/>
      <c r="O18" s="130"/>
      <c r="P18" s="130"/>
      <c r="Q18" s="130"/>
    </row>
    <row r="19" spans="1:17" ht="26.25" customHeight="1">
      <c r="A19" s="6"/>
      <c r="B19" s="120"/>
      <c r="C19" s="21"/>
      <c r="D19" s="131"/>
      <c r="E19" s="131"/>
      <c r="F19" s="132" t="s">
        <v>11</v>
      </c>
      <c r="G19" s="132"/>
      <c r="H19" s="132"/>
      <c r="I19" s="130" t="s">
        <v>144</v>
      </c>
      <c r="J19" s="130"/>
      <c r="K19" s="121" t="s">
        <v>12</v>
      </c>
      <c r="L19" s="121" t="s">
        <v>12</v>
      </c>
      <c r="M19" s="130" t="s">
        <v>144</v>
      </c>
      <c r="N19" s="130"/>
      <c r="O19" s="130"/>
      <c r="P19" s="130"/>
      <c r="Q19" s="130"/>
    </row>
    <row r="20" spans="1:17" ht="19.5" customHeight="1">
      <c r="A20" s="6"/>
      <c r="B20" s="120"/>
      <c r="C20" s="120"/>
      <c r="D20" s="133" t="s">
        <v>13</v>
      </c>
      <c r="E20" s="133"/>
      <c r="F20" s="132" t="s">
        <v>14</v>
      </c>
      <c r="G20" s="132"/>
      <c r="H20" s="132"/>
      <c r="I20" s="130" t="s">
        <v>193</v>
      </c>
      <c r="J20" s="130"/>
      <c r="K20" s="121" t="s">
        <v>12</v>
      </c>
      <c r="L20" s="121" t="s">
        <v>283</v>
      </c>
      <c r="M20" s="130" t="s">
        <v>285</v>
      </c>
      <c r="N20" s="130"/>
      <c r="O20" s="130"/>
      <c r="P20" s="130"/>
      <c r="Q20" s="130"/>
    </row>
    <row r="21" spans="2:17" ht="21" customHeight="1">
      <c r="B21" s="119" t="s">
        <v>195</v>
      </c>
      <c r="C21" s="120"/>
      <c r="D21" s="131"/>
      <c r="E21" s="131"/>
      <c r="F21" s="132" t="s">
        <v>17</v>
      </c>
      <c r="G21" s="132"/>
      <c r="H21" s="132"/>
      <c r="I21" s="130" t="s">
        <v>196</v>
      </c>
      <c r="J21" s="130"/>
      <c r="K21" s="121" t="s">
        <v>12</v>
      </c>
      <c r="L21" s="121" t="s">
        <v>286</v>
      </c>
      <c r="M21" s="130" t="s">
        <v>287</v>
      </c>
      <c r="N21" s="130"/>
      <c r="O21" s="130"/>
      <c r="P21" s="130"/>
      <c r="Q21" s="130"/>
    </row>
    <row r="22" spans="2:17" ht="26.25" customHeight="1">
      <c r="B22" s="21"/>
      <c r="C22" s="120"/>
      <c r="D22" s="131"/>
      <c r="E22" s="131"/>
      <c r="F22" s="132" t="s">
        <v>11</v>
      </c>
      <c r="G22" s="132"/>
      <c r="H22" s="132"/>
      <c r="I22" s="130" t="s">
        <v>12</v>
      </c>
      <c r="J22" s="130"/>
      <c r="K22" s="121" t="s">
        <v>12</v>
      </c>
      <c r="L22" s="121" t="s">
        <v>12</v>
      </c>
      <c r="M22" s="130" t="s">
        <v>12</v>
      </c>
      <c r="N22" s="130"/>
      <c r="O22" s="130"/>
      <c r="P22" s="130"/>
      <c r="Q22" s="130"/>
    </row>
    <row r="23" spans="2:17" ht="20.25" customHeight="1">
      <c r="B23" s="120"/>
      <c r="C23" s="119" t="s">
        <v>288</v>
      </c>
      <c r="D23" s="131"/>
      <c r="E23" s="131"/>
      <c r="F23" s="132" t="s">
        <v>16</v>
      </c>
      <c r="G23" s="132"/>
      <c r="H23" s="132"/>
      <c r="I23" s="130" t="s">
        <v>289</v>
      </c>
      <c r="J23" s="130"/>
      <c r="K23" s="121" t="s">
        <v>12</v>
      </c>
      <c r="L23" s="121" t="s">
        <v>286</v>
      </c>
      <c r="M23" s="130" t="s">
        <v>290</v>
      </c>
      <c r="N23" s="130"/>
      <c r="O23" s="130"/>
      <c r="P23" s="130"/>
      <c r="Q23" s="130"/>
    </row>
    <row r="24" spans="2:17" ht="27" customHeight="1">
      <c r="B24" s="120"/>
      <c r="C24" s="21"/>
      <c r="D24" s="131"/>
      <c r="E24" s="131"/>
      <c r="F24" s="132" t="s">
        <v>11</v>
      </c>
      <c r="G24" s="132"/>
      <c r="H24" s="132"/>
      <c r="I24" s="130" t="s">
        <v>12</v>
      </c>
      <c r="J24" s="130"/>
      <c r="K24" s="121" t="s">
        <v>12</v>
      </c>
      <c r="L24" s="121" t="s">
        <v>12</v>
      </c>
      <c r="M24" s="130" t="s">
        <v>12</v>
      </c>
      <c r="N24" s="130"/>
      <c r="O24" s="130"/>
      <c r="P24" s="130"/>
      <c r="Q24" s="130"/>
    </row>
    <row r="25" spans="2:17" ht="28.5" customHeight="1">
      <c r="B25" s="120"/>
      <c r="C25" s="120"/>
      <c r="D25" s="133" t="s">
        <v>281</v>
      </c>
      <c r="E25" s="133"/>
      <c r="F25" s="132" t="s">
        <v>282</v>
      </c>
      <c r="G25" s="132"/>
      <c r="H25" s="132"/>
      <c r="I25" s="130" t="s">
        <v>291</v>
      </c>
      <c r="J25" s="130"/>
      <c r="K25" s="121" t="s">
        <v>12</v>
      </c>
      <c r="L25" s="121" t="s">
        <v>286</v>
      </c>
      <c r="M25" s="130" t="s">
        <v>292</v>
      </c>
      <c r="N25" s="130"/>
      <c r="O25" s="130"/>
      <c r="P25" s="130"/>
      <c r="Q25" s="130"/>
    </row>
    <row r="26" spans="2:17" ht="20.25" customHeight="1">
      <c r="B26" s="119" t="s">
        <v>145</v>
      </c>
      <c r="C26" s="120"/>
      <c r="D26" s="131"/>
      <c r="E26" s="131"/>
      <c r="F26" s="132" t="s">
        <v>146</v>
      </c>
      <c r="G26" s="132"/>
      <c r="H26" s="132"/>
      <c r="I26" s="130" t="s">
        <v>293</v>
      </c>
      <c r="J26" s="130"/>
      <c r="K26" s="121" t="s">
        <v>12</v>
      </c>
      <c r="L26" s="121" t="s">
        <v>294</v>
      </c>
      <c r="M26" s="130" t="s">
        <v>295</v>
      </c>
      <c r="N26" s="130"/>
      <c r="O26" s="130"/>
      <c r="P26" s="130"/>
      <c r="Q26" s="130"/>
    </row>
    <row r="27" spans="2:17" ht="28.5" customHeight="1">
      <c r="B27" s="21"/>
      <c r="C27" s="120"/>
      <c r="D27" s="131"/>
      <c r="E27" s="131"/>
      <c r="F27" s="132" t="s">
        <v>11</v>
      </c>
      <c r="G27" s="132"/>
      <c r="H27" s="132"/>
      <c r="I27" s="130" t="s">
        <v>147</v>
      </c>
      <c r="J27" s="130"/>
      <c r="K27" s="121" t="s">
        <v>12</v>
      </c>
      <c r="L27" s="121" t="s">
        <v>12</v>
      </c>
      <c r="M27" s="130" t="s">
        <v>147</v>
      </c>
      <c r="N27" s="130"/>
      <c r="O27" s="130"/>
      <c r="P27" s="130"/>
      <c r="Q27" s="130"/>
    </row>
    <row r="28" spans="2:17" ht="27.75" customHeight="1">
      <c r="B28" s="120"/>
      <c r="C28" s="119" t="s">
        <v>296</v>
      </c>
      <c r="D28" s="131"/>
      <c r="E28" s="131"/>
      <c r="F28" s="132" t="s">
        <v>297</v>
      </c>
      <c r="G28" s="132"/>
      <c r="H28" s="132"/>
      <c r="I28" s="130" t="s">
        <v>298</v>
      </c>
      <c r="J28" s="130"/>
      <c r="K28" s="121" t="s">
        <v>12</v>
      </c>
      <c r="L28" s="121" t="s">
        <v>294</v>
      </c>
      <c r="M28" s="130" t="s">
        <v>299</v>
      </c>
      <c r="N28" s="130"/>
      <c r="O28" s="130"/>
      <c r="P28" s="130"/>
      <c r="Q28" s="130"/>
    </row>
    <row r="29" spans="2:17" ht="29.25" customHeight="1">
      <c r="B29" s="120"/>
      <c r="C29" s="21"/>
      <c r="D29" s="131"/>
      <c r="E29" s="131"/>
      <c r="F29" s="132" t="s">
        <v>11</v>
      </c>
      <c r="G29" s="132"/>
      <c r="H29" s="132"/>
      <c r="I29" s="130" t="s">
        <v>12</v>
      </c>
      <c r="J29" s="130"/>
      <c r="K29" s="121" t="s">
        <v>12</v>
      </c>
      <c r="L29" s="121" t="s">
        <v>12</v>
      </c>
      <c r="M29" s="130" t="s">
        <v>12</v>
      </c>
      <c r="N29" s="130"/>
      <c r="O29" s="130"/>
      <c r="P29" s="130"/>
      <c r="Q29" s="130"/>
    </row>
    <row r="30" spans="2:17" ht="27.75" customHeight="1">
      <c r="B30" s="120"/>
      <c r="C30" s="120"/>
      <c r="D30" s="133" t="s">
        <v>300</v>
      </c>
      <c r="E30" s="133"/>
      <c r="F30" s="132" t="s">
        <v>301</v>
      </c>
      <c r="G30" s="132"/>
      <c r="H30" s="132"/>
      <c r="I30" s="130" t="s">
        <v>298</v>
      </c>
      <c r="J30" s="130"/>
      <c r="K30" s="121" t="s">
        <v>12</v>
      </c>
      <c r="L30" s="121" t="s">
        <v>294</v>
      </c>
      <c r="M30" s="130" t="s">
        <v>299</v>
      </c>
      <c r="N30" s="130"/>
      <c r="O30" s="130"/>
      <c r="P30" s="130"/>
      <c r="Q30" s="130"/>
    </row>
    <row r="31" spans="2:17" ht="18.75" customHeight="1">
      <c r="B31" s="119" t="s">
        <v>19</v>
      </c>
      <c r="C31" s="120"/>
      <c r="D31" s="131"/>
      <c r="E31" s="131"/>
      <c r="F31" s="132" t="s">
        <v>20</v>
      </c>
      <c r="G31" s="132"/>
      <c r="H31" s="132"/>
      <c r="I31" s="130" t="s">
        <v>198</v>
      </c>
      <c r="J31" s="130"/>
      <c r="K31" s="121" t="s">
        <v>12</v>
      </c>
      <c r="L31" s="121" t="s">
        <v>323</v>
      </c>
      <c r="M31" s="130" t="s">
        <v>324</v>
      </c>
      <c r="N31" s="130"/>
      <c r="O31" s="130"/>
      <c r="P31" s="130"/>
      <c r="Q31" s="130"/>
    </row>
    <row r="32" spans="2:17" ht="26.25" customHeight="1">
      <c r="B32" s="21"/>
      <c r="C32" s="120"/>
      <c r="D32" s="131"/>
      <c r="E32" s="131"/>
      <c r="F32" s="132" t="s">
        <v>11</v>
      </c>
      <c r="G32" s="132"/>
      <c r="H32" s="132"/>
      <c r="I32" s="130" t="s">
        <v>12</v>
      </c>
      <c r="J32" s="130"/>
      <c r="K32" s="121" t="s">
        <v>12</v>
      </c>
      <c r="L32" s="121" t="s">
        <v>12</v>
      </c>
      <c r="M32" s="130" t="s">
        <v>12</v>
      </c>
      <c r="N32" s="130"/>
      <c r="O32" s="130"/>
      <c r="P32" s="130"/>
      <c r="Q32" s="130"/>
    </row>
    <row r="33" spans="2:17" ht="19.5" customHeight="1">
      <c r="B33" s="120"/>
      <c r="C33" s="119" t="s">
        <v>21</v>
      </c>
      <c r="D33" s="131"/>
      <c r="E33" s="131"/>
      <c r="F33" s="132" t="s">
        <v>22</v>
      </c>
      <c r="G33" s="132"/>
      <c r="H33" s="132"/>
      <c r="I33" s="130" t="s">
        <v>199</v>
      </c>
      <c r="J33" s="130"/>
      <c r="K33" s="121" t="s">
        <v>12</v>
      </c>
      <c r="L33" s="121" t="s">
        <v>323</v>
      </c>
      <c r="M33" s="130" t="s">
        <v>325</v>
      </c>
      <c r="N33" s="130"/>
      <c r="O33" s="130"/>
      <c r="P33" s="130"/>
      <c r="Q33" s="130"/>
    </row>
    <row r="34" spans="2:17" ht="30" customHeight="1">
      <c r="B34" s="120"/>
      <c r="C34" s="21"/>
      <c r="D34" s="131"/>
      <c r="E34" s="131"/>
      <c r="F34" s="132" t="s">
        <v>11</v>
      </c>
      <c r="G34" s="132"/>
      <c r="H34" s="132"/>
      <c r="I34" s="130" t="s">
        <v>12</v>
      </c>
      <c r="J34" s="130"/>
      <c r="K34" s="121" t="s">
        <v>12</v>
      </c>
      <c r="L34" s="121" t="s">
        <v>12</v>
      </c>
      <c r="M34" s="130" t="s">
        <v>12</v>
      </c>
      <c r="N34" s="130"/>
      <c r="O34" s="130"/>
      <c r="P34" s="130"/>
      <c r="Q34" s="130"/>
    </row>
    <row r="35" spans="2:17" ht="20.25" customHeight="1">
      <c r="B35" s="120"/>
      <c r="C35" s="120"/>
      <c r="D35" s="133" t="s">
        <v>13</v>
      </c>
      <c r="E35" s="133"/>
      <c r="F35" s="132" t="s">
        <v>14</v>
      </c>
      <c r="G35" s="132"/>
      <c r="H35" s="132"/>
      <c r="I35" s="130" t="s">
        <v>200</v>
      </c>
      <c r="J35" s="130"/>
      <c r="K35" s="121" t="s">
        <v>12</v>
      </c>
      <c r="L35" s="121" t="s">
        <v>323</v>
      </c>
      <c r="M35" s="130" t="s">
        <v>326</v>
      </c>
      <c r="N35" s="130"/>
      <c r="O35" s="130"/>
      <c r="P35" s="130"/>
      <c r="Q35" s="130"/>
    </row>
    <row r="36" spans="2:17" ht="20.25" customHeight="1">
      <c r="B36" s="119" t="s">
        <v>87</v>
      </c>
      <c r="C36" s="120"/>
      <c r="D36" s="131"/>
      <c r="E36" s="131"/>
      <c r="F36" s="132" t="s">
        <v>88</v>
      </c>
      <c r="G36" s="132"/>
      <c r="H36" s="132"/>
      <c r="I36" s="130" t="s">
        <v>202</v>
      </c>
      <c r="J36" s="130"/>
      <c r="K36" s="121" t="s">
        <v>12</v>
      </c>
      <c r="L36" s="121" t="s">
        <v>302</v>
      </c>
      <c r="M36" s="130" t="s">
        <v>303</v>
      </c>
      <c r="N36" s="130"/>
      <c r="O36" s="130"/>
      <c r="P36" s="130"/>
      <c r="Q36" s="130"/>
    </row>
    <row r="37" spans="2:17" ht="28.5" customHeight="1">
      <c r="B37" s="21"/>
      <c r="C37" s="120"/>
      <c r="D37" s="131"/>
      <c r="E37" s="131"/>
      <c r="F37" s="132" t="s">
        <v>11</v>
      </c>
      <c r="G37" s="132"/>
      <c r="H37" s="132"/>
      <c r="I37" s="130" t="s">
        <v>12</v>
      </c>
      <c r="J37" s="130"/>
      <c r="K37" s="121" t="s">
        <v>12</v>
      </c>
      <c r="L37" s="121" t="s">
        <v>12</v>
      </c>
      <c r="M37" s="130" t="s">
        <v>12</v>
      </c>
      <c r="N37" s="130"/>
      <c r="O37" s="130"/>
      <c r="P37" s="130"/>
      <c r="Q37" s="130"/>
    </row>
    <row r="38" spans="2:17" ht="17.25" customHeight="1">
      <c r="B38" s="120"/>
      <c r="C38" s="119" t="s">
        <v>89</v>
      </c>
      <c r="D38" s="131"/>
      <c r="E38" s="131"/>
      <c r="F38" s="132" t="s">
        <v>90</v>
      </c>
      <c r="G38" s="132"/>
      <c r="H38" s="132"/>
      <c r="I38" s="130" t="s">
        <v>203</v>
      </c>
      <c r="J38" s="130"/>
      <c r="K38" s="121" t="s">
        <v>12</v>
      </c>
      <c r="L38" s="121" t="s">
        <v>302</v>
      </c>
      <c r="M38" s="130" t="s">
        <v>304</v>
      </c>
      <c r="N38" s="130"/>
      <c r="O38" s="130"/>
      <c r="P38" s="130"/>
      <c r="Q38" s="130"/>
    </row>
    <row r="39" spans="2:17" ht="29.25" customHeight="1">
      <c r="B39" s="120"/>
      <c r="C39" s="21"/>
      <c r="D39" s="131"/>
      <c r="E39" s="131"/>
      <c r="F39" s="132" t="s">
        <v>11</v>
      </c>
      <c r="G39" s="132"/>
      <c r="H39" s="132"/>
      <c r="I39" s="130" t="s">
        <v>12</v>
      </c>
      <c r="J39" s="130"/>
      <c r="K39" s="121" t="s">
        <v>12</v>
      </c>
      <c r="L39" s="121" t="s">
        <v>12</v>
      </c>
      <c r="M39" s="130" t="s">
        <v>12</v>
      </c>
      <c r="N39" s="130"/>
      <c r="O39" s="130"/>
      <c r="P39" s="130"/>
      <c r="Q39" s="130"/>
    </row>
    <row r="40" spans="2:17" ht="26.25" customHeight="1">
      <c r="B40" s="120"/>
      <c r="C40" s="120"/>
      <c r="D40" s="133" t="s">
        <v>251</v>
      </c>
      <c r="E40" s="133"/>
      <c r="F40" s="132" t="s">
        <v>305</v>
      </c>
      <c r="G40" s="132"/>
      <c r="H40" s="132"/>
      <c r="I40" s="130" t="s">
        <v>306</v>
      </c>
      <c r="J40" s="130"/>
      <c r="K40" s="121" t="s">
        <v>12</v>
      </c>
      <c r="L40" s="121" t="s">
        <v>307</v>
      </c>
      <c r="M40" s="130" t="s">
        <v>308</v>
      </c>
      <c r="N40" s="130"/>
      <c r="O40" s="130"/>
      <c r="P40" s="130"/>
      <c r="Q40" s="130"/>
    </row>
    <row r="41" spans="2:17" ht="33" customHeight="1">
      <c r="B41" s="120"/>
      <c r="C41" s="120"/>
      <c r="D41" s="133" t="s">
        <v>254</v>
      </c>
      <c r="E41" s="133"/>
      <c r="F41" s="132" t="s">
        <v>309</v>
      </c>
      <c r="G41" s="132"/>
      <c r="H41" s="132"/>
      <c r="I41" s="130" t="s">
        <v>310</v>
      </c>
      <c r="J41" s="130"/>
      <c r="K41" s="121" t="s">
        <v>12</v>
      </c>
      <c r="L41" s="121" t="s">
        <v>311</v>
      </c>
      <c r="M41" s="130" t="s">
        <v>312</v>
      </c>
      <c r="N41" s="130"/>
      <c r="O41" s="130"/>
      <c r="P41" s="130"/>
      <c r="Q41" s="130"/>
    </row>
    <row r="42" spans="2:17" ht="21" customHeight="1">
      <c r="B42" s="142" t="s">
        <v>10</v>
      </c>
      <c r="C42" s="142"/>
      <c r="D42" s="142"/>
      <c r="E42" s="142"/>
      <c r="F42" s="142"/>
      <c r="G42" s="142"/>
      <c r="H42" s="122" t="s">
        <v>23</v>
      </c>
      <c r="I42" s="139" t="s">
        <v>313</v>
      </c>
      <c r="J42" s="139"/>
      <c r="K42" s="123" t="s">
        <v>12</v>
      </c>
      <c r="L42" s="123" t="s">
        <v>327</v>
      </c>
      <c r="M42" s="139" t="s">
        <v>328</v>
      </c>
      <c r="N42" s="139"/>
      <c r="O42" s="139"/>
      <c r="P42" s="139"/>
      <c r="Q42" s="139"/>
    </row>
    <row r="43" spans="2:17" ht="28.5" customHeight="1">
      <c r="B43" s="143"/>
      <c r="C43" s="143"/>
      <c r="D43" s="143"/>
      <c r="E43" s="143"/>
      <c r="F43" s="140" t="s">
        <v>11</v>
      </c>
      <c r="G43" s="140"/>
      <c r="H43" s="140"/>
      <c r="I43" s="141" t="s">
        <v>149</v>
      </c>
      <c r="J43" s="141"/>
      <c r="K43" s="124" t="s">
        <v>12</v>
      </c>
      <c r="L43" s="124" t="s">
        <v>12</v>
      </c>
      <c r="M43" s="141" t="s">
        <v>149</v>
      </c>
      <c r="N43" s="141"/>
      <c r="O43" s="141"/>
      <c r="P43" s="141"/>
      <c r="Q43" s="141"/>
    </row>
    <row r="44" spans="2:17" ht="18.75" customHeight="1">
      <c r="B44" s="138" t="s">
        <v>24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</row>
    <row r="45" spans="2:17" ht="21.75" customHeight="1">
      <c r="B45" s="142" t="s">
        <v>24</v>
      </c>
      <c r="C45" s="142"/>
      <c r="D45" s="142"/>
      <c r="E45" s="142"/>
      <c r="F45" s="142"/>
      <c r="G45" s="142"/>
      <c r="H45" s="122" t="s">
        <v>23</v>
      </c>
      <c r="I45" s="139" t="s">
        <v>208</v>
      </c>
      <c r="J45" s="139"/>
      <c r="K45" s="123" t="s">
        <v>12</v>
      </c>
      <c r="L45" s="123" t="s">
        <v>12</v>
      </c>
      <c r="M45" s="139" t="s">
        <v>208</v>
      </c>
      <c r="N45" s="139"/>
      <c r="O45" s="139"/>
      <c r="P45" s="139"/>
      <c r="Q45" s="139"/>
    </row>
    <row r="46" spans="2:17" ht="29.25" customHeight="1">
      <c r="B46" s="143"/>
      <c r="C46" s="143"/>
      <c r="D46" s="143"/>
      <c r="E46" s="143"/>
      <c r="F46" s="140" t="s">
        <v>11</v>
      </c>
      <c r="G46" s="140"/>
      <c r="H46" s="140"/>
      <c r="I46" s="141" t="s">
        <v>209</v>
      </c>
      <c r="J46" s="141"/>
      <c r="K46" s="124" t="s">
        <v>12</v>
      </c>
      <c r="L46" s="124" t="s">
        <v>12</v>
      </c>
      <c r="M46" s="141" t="s">
        <v>209</v>
      </c>
      <c r="N46" s="141"/>
      <c r="O46" s="141"/>
      <c r="P46" s="141"/>
      <c r="Q46" s="141"/>
    </row>
    <row r="47" spans="2:17" ht="23.25" customHeight="1">
      <c r="B47" s="138" t="s">
        <v>25</v>
      </c>
      <c r="C47" s="138"/>
      <c r="D47" s="138"/>
      <c r="E47" s="138"/>
      <c r="F47" s="138"/>
      <c r="G47" s="138"/>
      <c r="H47" s="138"/>
      <c r="I47" s="139" t="s">
        <v>314</v>
      </c>
      <c r="J47" s="139"/>
      <c r="K47" s="123" t="s">
        <v>12</v>
      </c>
      <c r="L47" s="123" t="s">
        <v>327</v>
      </c>
      <c r="M47" s="139" t="s">
        <v>329</v>
      </c>
      <c r="N47" s="139"/>
      <c r="O47" s="139"/>
      <c r="P47" s="139"/>
      <c r="Q47" s="139"/>
    </row>
    <row r="48" spans="2:17" ht="36" customHeight="1">
      <c r="B48" s="138"/>
      <c r="C48" s="138"/>
      <c r="D48" s="138"/>
      <c r="E48" s="138"/>
      <c r="F48" s="146" t="s">
        <v>11</v>
      </c>
      <c r="G48" s="146"/>
      <c r="H48" s="146"/>
      <c r="I48" s="147" t="s">
        <v>210</v>
      </c>
      <c r="J48" s="147"/>
      <c r="K48" s="125" t="s">
        <v>12</v>
      </c>
      <c r="L48" s="125" t="s">
        <v>12</v>
      </c>
      <c r="M48" s="147" t="s">
        <v>210</v>
      </c>
      <c r="N48" s="147"/>
      <c r="O48" s="147"/>
      <c r="P48" s="147"/>
      <c r="Q48" s="147"/>
    </row>
    <row r="49" spans="2:17" ht="24" customHeight="1">
      <c r="B49" s="144" t="s">
        <v>79</v>
      </c>
      <c r="C49" s="144"/>
      <c r="D49" s="144"/>
      <c r="E49" s="144"/>
      <c r="F49" s="144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</sheetData>
  <sheetProtection/>
  <mergeCells count="172">
    <mergeCell ref="B47:H47"/>
    <mergeCell ref="B48:E48"/>
    <mergeCell ref="B49:F49"/>
    <mergeCell ref="G49:Q49"/>
    <mergeCell ref="I47:J47"/>
    <mergeCell ref="M47:Q47"/>
    <mergeCell ref="F48:H48"/>
    <mergeCell ref="I48:J48"/>
    <mergeCell ref="M48:Q48"/>
    <mergeCell ref="B46:E46"/>
    <mergeCell ref="I45:J45"/>
    <mergeCell ref="M45:Q45"/>
    <mergeCell ref="B44:Q44"/>
    <mergeCell ref="B45:G45"/>
    <mergeCell ref="F46:H46"/>
    <mergeCell ref="I46:J46"/>
    <mergeCell ref="M46:Q46"/>
    <mergeCell ref="I42:J42"/>
    <mergeCell ref="M42:Q42"/>
    <mergeCell ref="F43:H43"/>
    <mergeCell ref="I43:J43"/>
    <mergeCell ref="M43:Q43"/>
    <mergeCell ref="B42:G42"/>
    <mergeCell ref="B43:E43"/>
    <mergeCell ref="D40:E40"/>
    <mergeCell ref="F40:H40"/>
    <mergeCell ref="I40:J40"/>
    <mergeCell ref="M40:Q40"/>
    <mergeCell ref="D41:E41"/>
    <mergeCell ref="F41:H41"/>
    <mergeCell ref="I41:J41"/>
    <mergeCell ref="M41:Q41"/>
    <mergeCell ref="D38:E38"/>
    <mergeCell ref="F38:H38"/>
    <mergeCell ref="I38:J38"/>
    <mergeCell ref="M38:Q38"/>
    <mergeCell ref="D39:E39"/>
    <mergeCell ref="F39:H39"/>
    <mergeCell ref="I39:J39"/>
    <mergeCell ref="M39:Q39"/>
    <mergeCell ref="D35:E35"/>
    <mergeCell ref="D36:E36"/>
    <mergeCell ref="F36:H36"/>
    <mergeCell ref="I36:J36"/>
    <mergeCell ref="M36:Q36"/>
    <mergeCell ref="D37:E37"/>
    <mergeCell ref="F37:H37"/>
    <mergeCell ref="I37:J37"/>
    <mergeCell ref="M37:Q37"/>
    <mergeCell ref="F35:H35"/>
    <mergeCell ref="M31:Q31"/>
    <mergeCell ref="D32:E32"/>
    <mergeCell ref="F32:H32"/>
    <mergeCell ref="D33:E33"/>
    <mergeCell ref="D34:E34"/>
    <mergeCell ref="F34:H34"/>
    <mergeCell ref="M33:Q33"/>
    <mergeCell ref="M34:Q34"/>
    <mergeCell ref="D29:E29"/>
    <mergeCell ref="F29:H29"/>
    <mergeCell ref="D30:E30"/>
    <mergeCell ref="D31:E31"/>
    <mergeCell ref="F31:H31"/>
    <mergeCell ref="I31:J31"/>
    <mergeCell ref="I29:J29"/>
    <mergeCell ref="F30:H30"/>
    <mergeCell ref="I30:J30"/>
    <mergeCell ref="I19:J19"/>
    <mergeCell ref="D21:E21"/>
    <mergeCell ref="D9:E9"/>
    <mergeCell ref="D11:E11"/>
    <mergeCell ref="D17:E17"/>
    <mergeCell ref="D18:E18"/>
    <mergeCell ref="F18:H18"/>
    <mergeCell ref="D19:E19"/>
    <mergeCell ref="I9:J9"/>
    <mergeCell ref="D12:E12"/>
    <mergeCell ref="I5:J5"/>
    <mergeCell ref="I6:J6"/>
    <mergeCell ref="F6:H6"/>
    <mergeCell ref="B7:Q7"/>
    <mergeCell ref="M9:Q9"/>
    <mergeCell ref="D10:E10"/>
    <mergeCell ref="F5:H5"/>
    <mergeCell ref="F8:H8"/>
    <mergeCell ref="M17:Q17"/>
    <mergeCell ref="D13:E13"/>
    <mergeCell ref="F13:H13"/>
    <mergeCell ref="M13:Q13"/>
    <mergeCell ref="I13:J13"/>
    <mergeCell ref="I17:J17"/>
    <mergeCell ref="M15:Q15"/>
    <mergeCell ref="F17:H17"/>
    <mergeCell ref="D14:E14"/>
    <mergeCell ref="D15:E15"/>
    <mergeCell ref="I12:J12"/>
    <mergeCell ref="I10:J10"/>
    <mergeCell ref="F11:H11"/>
    <mergeCell ref="M10:Q10"/>
    <mergeCell ref="F9:H9"/>
    <mergeCell ref="F10:H10"/>
    <mergeCell ref="F12:H12"/>
    <mergeCell ref="M11:Q11"/>
    <mergeCell ref="M12:Q12"/>
    <mergeCell ref="I11:J11"/>
    <mergeCell ref="K1:P1"/>
    <mergeCell ref="A2:P2"/>
    <mergeCell ref="I8:J8"/>
    <mergeCell ref="D5:E5"/>
    <mergeCell ref="M5:Q5"/>
    <mergeCell ref="D6:E6"/>
    <mergeCell ref="M6:Q6"/>
    <mergeCell ref="O3:P3"/>
    <mergeCell ref="M8:Q8"/>
    <mergeCell ref="D8:E8"/>
    <mergeCell ref="F15:H15"/>
    <mergeCell ref="I15:J15"/>
    <mergeCell ref="F14:H14"/>
    <mergeCell ref="D16:E16"/>
    <mergeCell ref="M14:Q14"/>
    <mergeCell ref="F16:H16"/>
    <mergeCell ref="M18:Q18"/>
    <mergeCell ref="I16:J16"/>
    <mergeCell ref="M16:Q16"/>
    <mergeCell ref="I14:J14"/>
    <mergeCell ref="I18:J18"/>
    <mergeCell ref="F21:H21"/>
    <mergeCell ref="I21:J21"/>
    <mergeCell ref="M21:Q21"/>
    <mergeCell ref="F19:H19"/>
    <mergeCell ref="M19:Q19"/>
    <mergeCell ref="D20:E20"/>
    <mergeCell ref="F20:H20"/>
    <mergeCell ref="I20:J20"/>
    <mergeCell ref="M20:Q20"/>
    <mergeCell ref="D22:E22"/>
    <mergeCell ref="F22:H22"/>
    <mergeCell ref="I22:J22"/>
    <mergeCell ref="M22:Q22"/>
    <mergeCell ref="D23:E23"/>
    <mergeCell ref="F23:H23"/>
    <mergeCell ref="I23:J23"/>
    <mergeCell ref="M23:Q23"/>
    <mergeCell ref="I24:J24"/>
    <mergeCell ref="M24:Q24"/>
    <mergeCell ref="D24:E24"/>
    <mergeCell ref="F24:H24"/>
    <mergeCell ref="F25:H25"/>
    <mergeCell ref="I25:J25"/>
    <mergeCell ref="M25:Q25"/>
    <mergeCell ref="D27:E27"/>
    <mergeCell ref="F27:H27"/>
    <mergeCell ref="I27:J27"/>
    <mergeCell ref="M27:Q27"/>
    <mergeCell ref="D25:E25"/>
    <mergeCell ref="I35:J35"/>
    <mergeCell ref="M35:Q35"/>
    <mergeCell ref="I32:J32"/>
    <mergeCell ref="M32:Q32"/>
    <mergeCell ref="F33:H33"/>
    <mergeCell ref="I33:J33"/>
    <mergeCell ref="I34:J34"/>
    <mergeCell ref="M30:Q30"/>
    <mergeCell ref="D26:E26"/>
    <mergeCell ref="F26:H26"/>
    <mergeCell ref="I26:J26"/>
    <mergeCell ref="M26:Q26"/>
    <mergeCell ref="D28:E28"/>
    <mergeCell ref="F28:H28"/>
    <mergeCell ref="M28:Q28"/>
    <mergeCell ref="M29:Q29"/>
    <mergeCell ref="I28:J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26"/>
  <sheetViews>
    <sheetView showGridLines="0" zoomScalePageLayoutView="0" workbookViewId="0" topLeftCell="A1">
      <selection activeCell="AA9" sqref="AA9"/>
    </sheetView>
  </sheetViews>
  <sheetFormatPr defaultColWidth="9.33203125" defaultRowHeight="12.75"/>
  <cols>
    <col min="1" max="1" width="2" style="1" customWidth="1"/>
    <col min="2" max="2" width="2.33203125" style="1" customWidth="1"/>
    <col min="3" max="3" width="5.66015625" style="1" customWidth="1"/>
    <col min="4" max="4" width="7.5" style="1" customWidth="1"/>
    <col min="5" max="5" width="5.16015625" style="1" customWidth="1"/>
    <col min="6" max="6" width="8.16015625" style="1" customWidth="1"/>
    <col min="7" max="7" width="5" style="1" customWidth="1"/>
    <col min="8" max="8" width="7.16015625" style="1" customWidth="1"/>
    <col min="9" max="9" width="12" style="1" customWidth="1"/>
    <col min="10" max="10" width="11.33203125" style="1" customWidth="1"/>
    <col min="11" max="12" width="10.66015625" style="1" customWidth="1"/>
    <col min="13" max="13" width="10.83203125" style="1" customWidth="1"/>
    <col min="14" max="14" width="11.33203125" style="1" customWidth="1"/>
    <col min="15" max="15" width="9.83203125" style="1" customWidth="1"/>
    <col min="16" max="16" width="10.83203125" style="1" customWidth="1"/>
    <col min="17" max="17" width="8.16015625" style="1" customWidth="1"/>
    <col min="18" max="18" width="12" style="1" customWidth="1"/>
    <col min="19" max="19" width="12.16015625" style="1" customWidth="1"/>
    <col min="20" max="20" width="6" style="1" customWidth="1"/>
    <col min="21" max="21" width="4.83203125" style="1" customWidth="1"/>
    <col min="22" max="22" width="4.5" style="1" customWidth="1"/>
    <col min="23" max="23" width="2.66015625" style="1" customWidth="1"/>
    <col min="24" max="16384" width="9.33203125" style="1" customWidth="1"/>
  </cols>
  <sheetData>
    <row r="1" spans="1:24" ht="63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56" t="s">
        <v>331</v>
      </c>
      <c r="P1" s="156"/>
      <c r="Q1" s="156"/>
      <c r="R1" s="156"/>
      <c r="S1" s="156"/>
      <c r="T1" s="156"/>
      <c r="U1" s="156"/>
      <c r="V1" s="19"/>
      <c r="W1" s="19"/>
      <c r="X1" s="18"/>
    </row>
    <row r="2" spans="1:24" ht="21.75" customHeight="1">
      <c r="A2" s="155" t="s">
        <v>125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8"/>
    </row>
    <row r="3" ht="7.5" customHeight="1"/>
    <row r="4" spans="1:23" ht="12.75" customHeight="1">
      <c r="A4" s="153" t="s">
        <v>1</v>
      </c>
      <c r="B4" s="153"/>
      <c r="C4" s="153" t="s">
        <v>2</v>
      </c>
      <c r="D4" s="153" t="s">
        <v>4</v>
      </c>
      <c r="E4" s="153"/>
      <c r="F4" s="153"/>
      <c r="G4" s="153" t="s">
        <v>43</v>
      </c>
      <c r="H4" s="153"/>
      <c r="I4" s="153" t="s">
        <v>42</v>
      </c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</row>
    <row r="5" spans="1:23" ht="9" customHeight="1">
      <c r="A5" s="153"/>
      <c r="B5" s="153"/>
      <c r="C5" s="153"/>
      <c r="D5" s="153"/>
      <c r="E5" s="153"/>
      <c r="F5" s="153"/>
      <c r="G5" s="153"/>
      <c r="H5" s="153"/>
      <c r="I5" s="153" t="s">
        <v>41</v>
      </c>
      <c r="J5" s="153" t="s">
        <v>36</v>
      </c>
      <c r="K5" s="153"/>
      <c r="L5" s="153"/>
      <c r="M5" s="153"/>
      <c r="N5" s="153"/>
      <c r="O5" s="153"/>
      <c r="P5" s="153"/>
      <c r="Q5" s="153"/>
      <c r="R5" s="153" t="s">
        <v>40</v>
      </c>
      <c r="S5" s="153" t="s">
        <v>36</v>
      </c>
      <c r="T5" s="153"/>
      <c r="U5" s="153"/>
      <c r="V5" s="153"/>
      <c r="W5" s="153"/>
    </row>
    <row r="6" spans="1:23" ht="5.2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 t="s">
        <v>39</v>
      </c>
      <c r="T6" s="153" t="s">
        <v>38</v>
      </c>
      <c r="U6" s="153"/>
      <c r="V6" s="153" t="s">
        <v>127</v>
      </c>
      <c r="W6" s="153"/>
    </row>
    <row r="7" spans="1:23" ht="12.75" customHeight="1">
      <c r="A7" s="153"/>
      <c r="B7" s="153"/>
      <c r="C7" s="153"/>
      <c r="D7" s="153"/>
      <c r="E7" s="153"/>
      <c r="F7" s="153"/>
      <c r="G7" s="153"/>
      <c r="H7" s="153"/>
      <c r="I7" s="153"/>
      <c r="J7" s="153" t="s">
        <v>37</v>
      </c>
      <c r="K7" s="153" t="s">
        <v>36</v>
      </c>
      <c r="L7" s="153"/>
      <c r="M7" s="153" t="s">
        <v>35</v>
      </c>
      <c r="N7" s="153" t="s">
        <v>34</v>
      </c>
      <c r="O7" s="153" t="s">
        <v>33</v>
      </c>
      <c r="P7" s="153" t="s">
        <v>32</v>
      </c>
      <c r="Q7" s="153" t="s">
        <v>31</v>
      </c>
      <c r="R7" s="153"/>
      <c r="S7" s="153"/>
      <c r="T7" s="153"/>
      <c r="U7" s="153"/>
      <c r="V7" s="153"/>
      <c r="W7" s="153"/>
    </row>
    <row r="8" spans="1:23" ht="8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 t="s">
        <v>30</v>
      </c>
      <c r="U8" s="153"/>
      <c r="V8" s="153"/>
      <c r="W8" s="153"/>
    </row>
    <row r="9" spans="1:23" ht="46.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22" t="s">
        <v>29</v>
      </c>
      <c r="L9" s="22" t="s">
        <v>28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</row>
    <row r="10" spans="1:23" ht="12.75">
      <c r="A10" s="153">
        <v>1</v>
      </c>
      <c r="B10" s="153"/>
      <c r="C10" s="22">
        <v>2</v>
      </c>
      <c r="D10" s="153">
        <v>4</v>
      </c>
      <c r="E10" s="153"/>
      <c r="F10" s="153"/>
      <c r="G10" s="153">
        <v>5</v>
      </c>
      <c r="H10" s="153"/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22">
        <v>11</v>
      </c>
      <c r="O10" s="22">
        <v>12</v>
      </c>
      <c r="P10" s="22">
        <v>13</v>
      </c>
      <c r="Q10" s="22">
        <v>14</v>
      </c>
      <c r="R10" s="22">
        <v>15</v>
      </c>
      <c r="S10" s="22">
        <v>16</v>
      </c>
      <c r="T10" s="153">
        <v>17</v>
      </c>
      <c r="U10" s="153"/>
      <c r="V10" s="153">
        <v>18</v>
      </c>
      <c r="W10" s="153"/>
    </row>
    <row r="11" spans="1:23" ht="20.25" customHeight="1">
      <c r="A11" s="153">
        <v>700</v>
      </c>
      <c r="B11" s="153"/>
      <c r="C11" s="153"/>
      <c r="D11" s="154" t="s">
        <v>205</v>
      </c>
      <c r="E11" s="154"/>
      <c r="F11" s="43" t="s">
        <v>128</v>
      </c>
      <c r="G11" s="149">
        <v>16363427</v>
      </c>
      <c r="H11" s="149"/>
      <c r="I11" s="23">
        <v>235000</v>
      </c>
      <c r="J11" s="23">
        <v>235000</v>
      </c>
      <c r="K11" s="23">
        <v>48000</v>
      </c>
      <c r="L11" s="23">
        <v>187000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16128427</v>
      </c>
      <c r="S11" s="23">
        <v>16128427</v>
      </c>
      <c r="T11" s="149">
        <v>13081152</v>
      </c>
      <c r="U11" s="149"/>
      <c r="V11" s="149">
        <v>0</v>
      </c>
      <c r="W11" s="149"/>
    </row>
    <row r="12" spans="1:23" ht="18" customHeight="1">
      <c r="A12" s="153"/>
      <c r="B12" s="153"/>
      <c r="C12" s="153"/>
      <c r="D12" s="154"/>
      <c r="E12" s="154"/>
      <c r="F12" s="43" t="s">
        <v>129</v>
      </c>
      <c r="G12" s="149">
        <v>-412</v>
      </c>
      <c r="H12" s="149"/>
      <c r="I12" s="23">
        <v>-412</v>
      </c>
      <c r="J12" s="23">
        <v>-412</v>
      </c>
      <c r="K12" s="23">
        <v>0</v>
      </c>
      <c r="L12" s="23">
        <v>-412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9">
        <v>0</v>
      </c>
      <c r="U12" s="149"/>
      <c r="V12" s="149">
        <v>0</v>
      </c>
      <c r="W12" s="149"/>
    </row>
    <row r="13" spans="1:23" ht="18" customHeight="1">
      <c r="A13" s="153"/>
      <c r="B13" s="153"/>
      <c r="C13" s="153"/>
      <c r="D13" s="154"/>
      <c r="E13" s="154"/>
      <c r="F13" s="43" t="s">
        <v>130</v>
      </c>
      <c r="G13" s="149">
        <v>412</v>
      </c>
      <c r="H13" s="149"/>
      <c r="I13" s="23">
        <v>412</v>
      </c>
      <c r="J13" s="23">
        <v>412</v>
      </c>
      <c r="K13" s="23">
        <v>0</v>
      </c>
      <c r="L13" s="23">
        <v>412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9">
        <v>0</v>
      </c>
      <c r="U13" s="149"/>
      <c r="V13" s="149">
        <v>0</v>
      </c>
      <c r="W13" s="149"/>
    </row>
    <row r="14" spans="1:23" ht="21" customHeight="1" thickBot="1">
      <c r="A14" s="153"/>
      <c r="B14" s="153"/>
      <c r="C14" s="153"/>
      <c r="D14" s="154"/>
      <c r="E14" s="154"/>
      <c r="F14" s="43" t="s">
        <v>131</v>
      </c>
      <c r="G14" s="149">
        <v>16363427</v>
      </c>
      <c r="H14" s="149"/>
      <c r="I14" s="23">
        <v>235000</v>
      </c>
      <c r="J14" s="23">
        <v>235000</v>
      </c>
      <c r="K14" s="23">
        <v>48000</v>
      </c>
      <c r="L14" s="23">
        <v>187000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16128427</v>
      </c>
      <c r="S14" s="23">
        <v>16128427</v>
      </c>
      <c r="T14" s="149">
        <v>13081152</v>
      </c>
      <c r="U14" s="149"/>
      <c r="V14" s="149">
        <v>0</v>
      </c>
      <c r="W14" s="149"/>
    </row>
    <row r="15" spans="1:23" ht="14.25" customHeight="1" thickBot="1">
      <c r="A15" s="150"/>
      <c r="B15" s="150"/>
      <c r="C15" s="150">
        <v>70005</v>
      </c>
      <c r="D15" s="151" t="s">
        <v>206</v>
      </c>
      <c r="E15" s="151"/>
      <c r="F15" s="44" t="s">
        <v>128</v>
      </c>
      <c r="G15" s="152">
        <v>16363427</v>
      </c>
      <c r="H15" s="152"/>
      <c r="I15" s="24">
        <v>235000</v>
      </c>
      <c r="J15" s="24">
        <v>235000</v>
      </c>
      <c r="K15" s="24">
        <v>48000</v>
      </c>
      <c r="L15" s="24">
        <v>187000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16128427</v>
      </c>
      <c r="S15" s="24">
        <v>16128427</v>
      </c>
      <c r="T15" s="152">
        <v>13081152</v>
      </c>
      <c r="U15" s="152"/>
      <c r="V15" s="152">
        <v>0</v>
      </c>
      <c r="W15" s="152"/>
    </row>
    <row r="16" spans="1:23" ht="21" customHeight="1" thickBot="1">
      <c r="A16" s="150"/>
      <c r="B16" s="150"/>
      <c r="C16" s="150"/>
      <c r="D16" s="151"/>
      <c r="E16" s="151"/>
      <c r="F16" s="43" t="s">
        <v>129</v>
      </c>
      <c r="G16" s="149">
        <v>-412</v>
      </c>
      <c r="H16" s="149"/>
      <c r="I16" s="23">
        <v>-412</v>
      </c>
      <c r="J16" s="23">
        <v>-412</v>
      </c>
      <c r="K16" s="23">
        <v>0</v>
      </c>
      <c r="L16" s="23">
        <v>-412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9">
        <v>0</v>
      </c>
      <c r="U16" s="149"/>
      <c r="V16" s="149">
        <v>0</v>
      </c>
      <c r="W16" s="149"/>
    </row>
    <row r="17" spans="1:23" ht="18.75" customHeight="1" thickBot="1">
      <c r="A17" s="150"/>
      <c r="B17" s="150"/>
      <c r="C17" s="150"/>
      <c r="D17" s="151"/>
      <c r="E17" s="151"/>
      <c r="F17" s="43" t="s">
        <v>130</v>
      </c>
      <c r="G17" s="149">
        <v>412</v>
      </c>
      <c r="H17" s="149"/>
      <c r="I17" s="23">
        <v>412</v>
      </c>
      <c r="J17" s="23">
        <v>412</v>
      </c>
      <c r="K17" s="23">
        <v>0</v>
      </c>
      <c r="L17" s="23">
        <v>412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9">
        <v>0</v>
      </c>
      <c r="U17" s="149"/>
      <c r="V17" s="149">
        <v>0</v>
      </c>
      <c r="W17" s="149"/>
    </row>
    <row r="18" spans="1:23" ht="19.5" customHeight="1">
      <c r="A18" s="150"/>
      <c r="B18" s="150"/>
      <c r="C18" s="150"/>
      <c r="D18" s="151"/>
      <c r="E18" s="151"/>
      <c r="F18" s="43" t="s">
        <v>131</v>
      </c>
      <c r="G18" s="149">
        <v>16363427</v>
      </c>
      <c r="H18" s="149"/>
      <c r="I18" s="23">
        <v>235000</v>
      </c>
      <c r="J18" s="23">
        <v>235000</v>
      </c>
      <c r="K18" s="23">
        <v>48000</v>
      </c>
      <c r="L18" s="23">
        <v>187000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16128427</v>
      </c>
      <c r="S18" s="23">
        <v>16128427</v>
      </c>
      <c r="T18" s="149">
        <v>13081152</v>
      </c>
      <c r="U18" s="149"/>
      <c r="V18" s="149">
        <v>0</v>
      </c>
      <c r="W18" s="149"/>
    </row>
    <row r="19" spans="1:23" ht="20.25" customHeight="1">
      <c r="A19" s="153">
        <v>754</v>
      </c>
      <c r="B19" s="153"/>
      <c r="C19" s="153"/>
      <c r="D19" s="154" t="s">
        <v>315</v>
      </c>
      <c r="E19" s="154"/>
      <c r="F19" s="43" t="s">
        <v>128</v>
      </c>
      <c r="G19" s="149">
        <v>3981190</v>
      </c>
      <c r="H19" s="149"/>
      <c r="I19" s="23">
        <v>3981190</v>
      </c>
      <c r="J19" s="23">
        <v>3788590</v>
      </c>
      <c r="K19" s="23">
        <v>3362256</v>
      </c>
      <c r="L19" s="23">
        <v>426334</v>
      </c>
      <c r="M19" s="23">
        <v>0</v>
      </c>
      <c r="N19" s="23">
        <v>192600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9">
        <v>0</v>
      </c>
      <c r="U19" s="149"/>
      <c r="V19" s="149">
        <v>0</v>
      </c>
      <c r="W19" s="149"/>
    </row>
    <row r="20" spans="1:23" ht="18" customHeight="1">
      <c r="A20" s="153"/>
      <c r="B20" s="153"/>
      <c r="C20" s="153"/>
      <c r="D20" s="154"/>
      <c r="E20" s="154"/>
      <c r="F20" s="43" t="s">
        <v>129</v>
      </c>
      <c r="G20" s="149">
        <v>-40000</v>
      </c>
      <c r="H20" s="149"/>
      <c r="I20" s="23">
        <v>-40000</v>
      </c>
      <c r="J20" s="23">
        <v>-40000</v>
      </c>
      <c r="K20" s="23">
        <v>-40000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9">
        <v>0</v>
      </c>
      <c r="U20" s="149"/>
      <c r="V20" s="149">
        <v>0</v>
      </c>
      <c r="W20" s="149"/>
    </row>
    <row r="21" spans="1:23" ht="18.75" customHeight="1">
      <c r="A21" s="153"/>
      <c r="B21" s="153"/>
      <c r="C21" s="153"/>
      <c r="D21" s="154"/>
      <c r="E21" s="154"/>
      <c r="F21" s="43" t="s">
        <v>130</v>
      </c>
      <c r="G21" s="149">
        <v>40000</v>
      </c>
      <c r="H21" s="149"/>
      <c r="I21" s="23">
        <v>40000</v>
      </c>
      <c r="J21" s="23">
        <v>40000</v>
      </c>
      <c r="K21" s="23">
        <v>0</v>
      </c>
      <c r="L21" s="23">
        <v>40000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9">
        <v>0</v>
      </c>
      <c r="U21" s="149"/>
      <c r="V21" s="149">
        <v>0</v>
      </c>
      <c r="W21" s="149"/>
    </row>
    <row r="22" spans="1:23" ht="21" customHeight="1" thickBot="1">
      <c r="A22" s="153"/>
      <c r="B22" s="153"/>
      <c r="C22" s="153"/>
      <c r="D22" s="154"/>
      <c r="E22" s="154"/>
      <c r="F22" s="43" t="s">
        <v>131</v>
      </c>
      <c r="G22" s="149">
        <v>3981190</v>
      </c>
      <c r="H22" s="149"/>
      <c r="I22" s="23">
        <v>3981190</v>
      </c>
      <c r="J22" s="23">
        <v>3788590</v>
      </c>
      <c r="K22" s="23">
        <v>3322256</v>
      </c>
      <c r="L22" s="23">
        <v>466334</v>
      </c>
      <c r="M22" s="23">
        <v>0</v>
      </c>
      <c r="N22" s="23">
        <v>192600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9">
        <v>0</v>
      </c>
      <c r="U22" s="149"/>
      <c r="V22" s="149">
        <v>0</v>
      </c>
      <c r="W22" s="149"/>
    </row>
    <row r="23" spans="1:23" ht="18.75" customHeight="1" thickBot="1">
      <c r="A23" s="150"/>
      <c r="B23" s="150"/>
      <c r="C23" s="150">
        <v>75411</v>
      </c>
      <c r="D23" s="151" t="s">
        <v>316</v>
      </c>
      <c r="E23" s="151"/>
      <c r="F23" s="44" t="s">
        <v>128</v>
      </c>
      <c r="G23" s="152">
        <v>3791690</v>
      </c>
      <c r="H23" s="152"/>
      <c r="I23" s="24">
        <v>3791690</v>
      </c>
      <c r="J23" s="24">
        <v>3603090</v>
      </c>
      <c r="K23" s="24">
        <v>3359256</v>
      </c>
      <c r="L23" s="24">
        <v>243834</v>
      </c>
      <c r="M23" s="24">
        <v>0</v>
      </c>
      <c r="N23" s="24">
        <v>188600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152">
        <v>0</v>
      </c>
      <c r="U23" s="152"/>
      <c r="V23" s="152">
        <v>0</v>
      </c>
      <c r="W23" s="152"/>
    </row>
    <row r="24" spans="1:23" ht="16.5" customHeight="1" thickBot="1">
      <c r="A24" s="150"/>
      <c r="B24" s="150"/>
      <c r="C24" s="150"/>
      <c r="D24" s="151"/>
      <c r="E24" s="151"/>
      <c r="F24" s="43" t="s">
        <v>129</v>
      </c>
      <c r="G24" s="149">
        <v>-40000</v>
      </c>
      <c r="H24" s="149"/>
      <c r="I24" s="23">
        <v>-40000</v>
      </c>
      <c r="J24" s="23">
        <v>-40000</v>
      </c>
      <c r="K24" s="23">
        <v>-40000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9">
        <v>0</v>
      </c>
      <c r="U24" s="149"/>
      <c r="V24" s="149">
        <v>0</v>
      </c>
      <c r="W24" s="149"/>
    </row>
    <row r="25" spans="1:23" ht="19.5" customHeight="1" thickBot="1">
      <c r="A25" s="150"/>
      <c r="B25" s="150"/>
      <c r="C25" s="150"/>
      <c r="D25" s="151"/>
      <c r="E25" s="151"/>
      <c r="F25" s="43" t="s">
        <v>130</v>
      </c>
      <c r="G25" s="149">
        <v>40000</v>
      </c>
      <c r="H25" s="149"/>
      <c r="I25" s="23">
        <v>40000</v>
      </c>
      <c r="J25" s="23">
        <v>40000</v>
      </c>
      <c r="K25" s="23">
        <v>0</v>
      </c>
      <c r="L25" s="23">
        <v>40000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9">
        <v>0</v>
      </c>
      <c r="U25" s="149"/>
      <c r="V25" s="149">
        <v>0</v>
      </c>
      <c r="W25" s="149"/>
    </row>
    <row r="26" spans="1:23" ht="19.5" customHeight="1">
      <c r="A26" s="150"/>
      <c r="B26" s="150"/>
      <c r="C26" s="150"/>
      <c r="D26" s="151"/>
      <c r="E26" s="151"/>
      <c r="F26" s="43" t="s">
        <v>131</v>
      </c>
      <c r="G26" s="149">
        <v>3791690</v>
      </c>
      <c r="H26" s="149"/>
      <c r="I26" s="23">
        <v>3791690</v>
      </c>
      <c r="J26" s="23">
        <v>3603090</v>
      </c>
      <c r="K26" s="23">
        <v>3319256</v>
      </c>
      <c r="L26" s="23">
        <v>283834</v>
      </c>
      <c r="M26" s="23">
        <v>0</v>
      </c>
      <c r="N26" s="23">
        <v>188600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149">
        <v>0</v>
      </c>
      <c r="U26" s="149"/>
      <c r="V26" s="149">
        <v>0</v>
      </c>
      <c r="W26" s="149"/>
    </row>
    <row r="27" spans="1:23" ht="18.75" customHeight="1">
      <c r="A27" s="153">
        <v>755</v>
      </c>
      <c r="B27" s="153"/>
      <c r="C27" s="153"/>
      <c r="D27" s="154" t="s">
        <v>317</v>
      </c>
      <c r="E27" s="154"/>
      <c r="F27" s="43" t="s">
        <v>128</v>
      </c>
      <c r="G27" s="149">
        <v>125208</v>
      </c>
      <c r="H27" s="149"/>
      <c r="I27" s="23">
        <v>125208</v>
      </c>
      <c r="J27" s="23">
        <v>64482</v>
      </c>
      <c r="K27" s="23">
        <v>30363</v>
      </c>
      <c r="L27" s="23">
        <v>34119</v>
      </c>
      <c r="M27" s="23">
        <v>60726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9">
        <v>0</v>
      </c>
      <c r="U27" s="149"/>
      <c r="V27" s="149">
        <v>0</v>
      </c>
      <c r="W27" s="149"/>
    </row>
    <row r="28" spans="1:23" ht="17.25" customHeight="1">
      <c r="A28" s="153"/>
      <c r="B28" s="153"/>
      <c r="C28" s="153"/>
      <c r="D28" s="154"/>
      <c r="E28" s="154"/>
      <c r="F28" s="43" t="s">
        <v>129</v>
      </c>
      <c r="G28" s="149">
        <v>-0.12</v>
      </c>
      <c r="H28" s="149"/>
      <c r="I28" s="23">
        <v>-0.12</v>
      </c>
      <c r="J28" s="23">
        <v>0</v>
      </c>
      <c r="K28" s="23">
        <v>0</v>
      </c>
      <c r="L28" s="23">
        <v>0</v>
      </c>
      <c r="M28" s="23">
        <v>-0.12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149">
        <v>0</v>
      </c>
      <c r="U28" s="149"/>
      <c r="V28" s="149">
        <v>0</v>
      </c>
      <c r="W28" s="149"/>
    </row>
    <row r="29" spans="1:23" ht="19.5" customHeight="1">
      <c r="A29" s="153"/>
      <c r="B29" s="153"/>
      <c r="C29" s="153"/>
      <c r="D29" s="154"/>
      <c r="E29" s="154"/>
      <c r="F29" s="43" t="s">
        <v>130</v>
      </c>
      <c r="G29" s="149">
        <v>0.12</v>
      </c>
      <c r="H29" s="149"/>
      <c r="I29" s="23">
        <v>0.12</v>
      </c>
      <c r="J29" s="23">
        <v>0.12</v>
      </c>
      <c r="K29" s="23">
        <v>0</v>
      </c>
      <c r="L29" s="23">
        <v>0.12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9">
        <v>0</v>
      </c>
      <c r="U29" s="149"/>
      <c r="V29" s="149">
        <v>0</v>
      </c>
      <c r="W29" s="149"/>
    </row>
    <row r="30" spans="1:23" ht="19.5" customHeight="1" thickBot="1">
      <c r="A30" s="153"/>
      <c r="B30" s="153"/>
      <c r="C30" s="153"/>
      <c r="D30" s="154"/>
      <c r="E30" s="154"/>
      <c r="F30" s="43" t="s">
        <v>131</v>
      </c>
      <c r="G30" s="149">
        <v>125208</v>
      </c>
      <c r="H30" s="149"/>
      <c r="I30" s="23">
        <v>125208</v>
      </c>
      <c r="J30" s="23">
        <v>64482.12</v>
      </c>
      <c r="K30" s="23">
        <v>30363</v>
      </c>
      <c r="L30" s="23">
        <v>34119.12</v>
      </c>
      <c r="M30" s="23">
        <v>60725.88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149">
        <v>0</v>
      </c>
      <c r="U30" s="149"/>
      <c r="V30" s="149">
        <v>0</v>
      </c>
      <c r="W30" s="149"/>
    </row>
    <row r="31" spans="1:23" ht="18.75" customHeight="1" thickBot="1">
      <c r="A31" s="150"/>
      <c r="B31" s="150"/>
      <c r="C31" s="150">
        <v>75515</v>
      </c>
      <c r="D31" s="151" t="s">
        <v>318</v>
      </c>
      <c r="E31" s="151"/>
      <c r="F31" s="44" t="s">
        <v>128</v>
      </c>
      <c r="G31" s="152">
        <v>125208</v>
      </c>
      <c r="H31" s="152"/>
      <c r="I31" s="24">
        <v>125208</v>
      </c>
      <c r="J31" s="24">
        <v>64482</v>
      </c>
      <c r="K31" s="24">
        <v>30363</v>
      </c>
      <c r="L31" s="24">
        <v>34119</v>
      </c>
      <c r="M31" s="24">
        <v>60726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152">
        <v>0</v>
      </c>
      <c r="U31" s="152"/>
      <c r="V31" s="152">
        <v>0</v>
      </c>
      <c r="W31" s="152"/>
    </row>
    <row r="32" spans="1:23" ht="18" customHeight="1" thickBot="1">
      <c r="A32" s="150"/>
      <c r="B32" s="150"/>
      <c r="C32" s="150"/>
      <c r="D32" s="151"/>
      <c r="E32" s="151"/>
      <c r="F32" s="43" t="s">
        <v>129</v>
      </c>
      <c r="G32" s="149">
        <v>-0.12</v>
      </c>
      <c r="H32" s="149"/>
      <c r="I32" s="23">
        <v>-0.12</v>
      </c>
      <c r="J32" s="23">
        <v>0</v>
      </c>
      <c r="K32" s="23">
        <v>0</v>
      </c>
      <c r="L32" s="23">
        <v>0</v>
      </c>
      <c r="M32" s="23">
        <v>-0.12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9">
        <v>0</v>
      </c>
      <c r="U32" s="149"/>
      <c r="V32" s="149">
        <v>0</v>
      </c>
      <c r="W32" s="149"/>
    </row>
    <row r="33" spans="1:23" ht="18" customHeight="1" thickBot="1">
      <c r="A33" s="150"/>
      <c r="B33" s="150"/>
      <c r="C33" s="150"/>
      <c r="D33" s="151"/>
      <c r="E33" s="151"/>
      <c r="F33" s="43" t="s">
        <v>130</v>
      </c>
      <c r="G33" s="149">
        <v>0.12</v>
      </c>
      <c r="H33" s="149"/>
      <c r="I33" s="23">
        <v>0.12</v>
      </c>
      <c r="J33" s="23">
        <v>0.12</v>
      </c>
      <c r="K33" s="23">
        <v>0</v>
      </c>
      <c r="L33" s="23">
        <v>0.12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9">
        <v>0</v>
      </c>
      <c r="U33" s="149"/>
      <c r="V33" s="149">
        <v>0</v>
      </c>
      <c r="W33" s="149"/>
    </row>
    <row r="34" spans="1:23" ht="20.25" customHeight="1">
      <c r="A34" s="150"/>
      <c r="B34" s="150"/>
      <c r="C34" s="150"/>
      <c r="D34" s="151"/>
      <c r="E34" s="151"/>
      <c r="F34" s="43" t="s">
        <v>131</v>
      </c>
      <c r="G34" s="149">
        <v>125208</v>
      </c>
      <c r="H34" s="149"/>
      <c r="I34" s="23">
        <v>125208</v>
      </c>
      <c r="J34" s="23">
        <v>64482.12</v>
      </c>
      <c r="K34" s="23">
        <v>30363</v>
      </c>
      <c r="L34" s="23">
        <v>34119.12</v>
      </c>
      <c r="M34" s="23">
        <v>60725.88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9">
        <v>0</v>
      </c>
      <c r="U34" s="149"/>
      <c r="V34" s="149">
        <v>0</v>
      </c>
      <c r="W34" s="149"/>
    </row>
    <row r="35" spans="1:23" ht="17.25" customHeight="1">
      <c r="A35" s="153">
        <v>801</v>
      </c>
      <c r="B35" s="153"/>
      <c r="C35" s="153"/>
      <c r="D35" s="154" t="s">
        <v>15</v>
      </c>
      <c r="E35" s="154"/>
      <c r="F35" s="43" t="s">
        <v>128</v>
      </c>
      <c r="G35" s="149">
        <v>26448427</v>
      </c>
      <c r="H35" s="149"/>
      <c r="I35" s="23">
        <v>16506166</v>
      </c>
      <c r="J35" s="23">
        <v>15227878</v>
      </c>
      <c r="K35" s="23">
        <v>12840630</v>
      </c>
      <c r="L35" s="23">
        <v>2387248</v>
      </c>
      <c r="M35" s="23">
        <v>920000</v>
      </c>
      <c r="N35" s="23">
        <v>328186</v>
      </c>
      <c r="O35" s="23">
        <v>30102</v>
      </c>
      <c r="P35" s="23">
        <v>0</v>
      </c>
      <c r="Q35" s="23">
        <v>0</v>
      </c>
      <c r="R35" s="23">
        <v>9942261</v>
      </c>
      <c r="S35" s="23">
        <v>9942261</v>
      </c>
      <c r="T35" s="149">
        <v>8226774</v>
      </c>
      <c r="U35" s="149"/>
      <c r="V35" s="149">
        <v>0</v>
      </c>
      <c r="W35" s="149"/>
    </row>
    <row r="36" spans="1:23" ht="18.75" customHeight="1">
      <c r="A36" s="153"/>
      <c r="B36" s="153"/>
      <c r="C36" s="153"/>
      <c r="D36" s="154"/>
      <c r="E36" s="154"/>
      <c r="F36" s="43" t="s">
        <v>129</v>
      </c>
      <c r="G36" s="149">
        <v>-44284</v>
      </c>
      <c r="H36" s="149"/>
      <c r="I36" s="23">
        <v>-44284</v>
      </c>
      <c r="J36" s="23">
        <v>-44284</v>
      </c>
      <c r="K36" s="23">
        <v>-43198</v>
      </c>
      <c r="L36" s="23">
        <v>-1086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9">
        <v>0</v>
      </c>
      <c r="U36" s="149"/>
      <c r="V36" s="149">
        <v>0</v>
      </c>
      <c r="W36" s="149"/>
    </row>
    <row r="37" spans="1:23" ht="19.5" customHeight="1">
      <c r="A37" s="153"/>
      <c r="B37" s="153"/>
      <c r="C37" s="153"/>
      <c r="D37" s="154"/>
      <c r="E37" s="154"/>
      <c r="F37" s="43" t="s">
        <v>130</v>
      </c>
      <c r="G37" s="149">
        <v>1356485</v>
      </c>
      <c r="H37" s="149"/>
      <c r="I37" s="23">
        <v>1356485</v>
      </c>
      <c r="J37" s="23">
        <v>1356485</v>
      </c>
      <c r="K37" s="23">
        <v>49951</v>
      </c>
      <c r="L37" s="23">
        <v>1306534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9">
        <v>0</v>
      </c>
      <c r="U37" s="149"/>
      <c r="V37" s="149">
        <v>0</v>
      </c>
      <c r="W37" s="149"/>
    </row>
    <row r="38" spans="1:23" ht="19.5" customHeight="1" thickBot="1">
      <c r="A38" s="153"/>
      <c r="B38" s="153"/>
      <c r="C38" s="153"/>
      <c r="D38" s="154"/>
      <c r="E38" s="154"/>
      <c r="F38" s="43" t="s">
        <v>131</v>
      </c>
      <c r="G38" s="149">
        <v>27760628</v>
      </c>
      <c r="H38" s="149"/>
      <c r="I38" s="23">
        <v>17818367</v>
      </c>
      <c r="J38" s="23">
        <v>16540079</v>
      </c>
      <c r="K38" s="23">
        <v>12847383</v>
      </c>
      <c r="L38" s="23">
        <v>3692696</v>
      </c>
      <c r="M38" s="23">
        <v>920000</v>
      </c>
      <c r="N38" s="23">
        <v>328186</v>
      </c>
      <c r="O38" s="23">
        <v>30102</v>
      </c>
      <c r="P38" s="23">
        <v>0</v>
      </c>
      <c r="Q38" s="23">
        <v>0</v>
      </c>
      <c r="R38" s="23">
        <v>9942261</v>
      </c>
      <c r="S38" s="23">
        <v>9942261</v>
      </c>
      <c r="T38" s="149">
        <v>8226774</v>
      </c>
      <c r="U38" s="149"/>
      <c r="V38" s="149">
        <v>0</v>
      </c>
      <c r="W38" s="149"/>
    </row>
    <row r="39" spans="1:23" ht="19.5" customHeight="1" thickBot="1">
      <c r="A39" s="150"/>
      <c r="B39" s="150"/>
      <c r="C39" s="150">
        <v>80102</v>
      </c>
      <c r="D39" s="151" t="s">
        <v>211</v>
      </c>
      <c r="E39" s="151"/>
      <c r="F39" s="44" t="s">
        <v>128</v>
      </c>
      <c r="G39" s="152">
        <v>1161103</v>
      </c>
      <c r="H39" s="152"/>
      <c r="I39" s="24">
        <v>1161103</v>
      </c>
      <c r="J39" s="24">
        <v>1095003</v>
      </c>
      <c r="K39" s="24">
        <v>995435</v>
      </c>
      <c r="L39" s="24">
        <v>99568</v>
      </c>
      <c r="M39" s="24">
        <v>0</v>
      </c>
      <c r="N39" s="24">
        <v>66100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152">
        <v>0</v>
      </c>
      <c r="U39" s="152"/>
      <c r="V39" s="152">
        <v>0</v>
      </c>
      <c r="W39" s="152"/>
    </row>
    <row r="40" spans="1:23" ht="18.75" customHeight="1" thickBot="1">
      <c r="A40" s="150"/>
      <c r="B40" s="150"/>
      <c r="C40" s="150"/>
      <c r="D40" s="151"/>
      <c r="E40" s="151"/>
      <c r="F40" s="43" t="s">
        <v>129</v>
      </c>
      <c r="G40" s="149">
        <v>0</v>
      </c>
      <c r="H40" s="149"/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9">
        <v>0</v>
      </c>
      <c r="U40" s="149"/>
      <c r="V40" s="149">
        <v>0</v>
      </c>
      <c r="W40" s="149"/>
    </row>
    <row r="41" spans="1:23" ht="18.75" customHeight="1" thickBot="1">
      <c r="A41" s="150"/>
      <c r="B41" s="150"/>
      <c r="C41" s="150"/>
      <c r="D41" s="151"/>
      <c r="E41" s="151"/>
      <c r="F41" s="43" t="s">
        <v>130</v>
      </c>
      <c r="G41" s="149">
        <v>38</v>
      </c>
      <c r="H41" s="149"/>
      <c r="I41" s="23">
        <v>38</v>
      </c>
      <c r="J41" s="23">
        <v>38</v>
      </c>
      <c r="K41" s="23">
        <v>0</v>
      </c>
      <c r="L41" s="23">
        <v>38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149">
        <v>0</v>
      </c>
      <c r="U41" s="149"/>
      <c r="V41" s="149">
        <v>0</v>
      </c>
      <c r="W41" s="149"/>
    </row>
    <row r="42" spans="1:23" ht="19.5" customHeight="1" thickBot="1">
      <c r="A42" s="150"/>
      <c r="B42" s="150"/>
      <c r="C42" s="150"/>
      <c r="D42" s="151"/>
      <c r="E42" s="151"/>
      <c r="F42" s="43" t="s">
        <v>131</v>
      </c>
      <c r="G42" s="149">
        <v>1161141</v>
      </c>
      <c r="H42" s="149"/>
      <c r="I42" s="23">
        <v>1161141</v>
      </c>
      <c r="J42" s="23">
        <v>1095041</v>
      </c>
      <c r="K42" s="23">
        <v>995435</v>
      </c>
      <c r="L42" s="23">
        <v>99606</v>
      </c>
      <c r="M42" s="23">
        <v>0</v>
      </c>
      <c r="N42" s="23">
        <v>66100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49">
        <v>0</v>
      </c>
      <c r="U42" s="149"/>
      <c r="V42" s="149">
        <v>0</v>
      </c>
      <c r="W42" s="149"/>
    </row>
    <row r="43" spans="1:23" ht="18" customHeight="1" thickBot="1">
      <c r="A43" s="150"/>
      <c r="B43" s="150"/>
      <c r="C43" s="150">
        <v>80120</v>
      </c>
      <c r="D43" s="151" t="s">
        <v>150</v>
      </c>
      <c r="E43" s="151"/>
      <c r="F43" s="44" t="s">
        <v>128</v>
      </c>
      <c r="G43" s="152">
        <v>3786577</v>
      </c>
      <c r="H43" s="152"/>
      <c r="I43" s="24">
        <v>3786577</v>
      </c>
      <c r="J43" s="24">
        <v>3633554</v>
      </c>
      <c r="K43" s="24">
        <v>3348725</v>
      </c>
      <c r="L43" s="24">
        <v>284829</v>
      </c>
      <c r="M43" s="24">
        <v>120000</v>
      </c>
      <c r="N43" s="24">
        <v>33023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152">
        <v>0</v>
      </c>
      <c r="U43" s="152"/>
      <c r="V43" s="152">
        <v>0</v>
      </c>
      <c r="W43" s="152"/>
    </row>
    <row r="44" spans="1:23" ht="16.5" customHeight="1" thickBot="1">
      <c r="A44" s="150"/>
      <c r="B44" s="150"/>
      <c r="C44" s="150"/>
      <c r="D44" s="151"/>
      <c r="E44" s="151"/>
      <c r="F44" s="43" t="s">
        <v>129</v>
      </c>
      <c r="G44" s="149">
        <v>0</v>
      </c>
      <c r="H44" s="149"/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9">
        <v>0</v>
      </c>
      <c r="U44" s="149"/>
      <c r="V44" s="149">
        <v>0</v>
      </c>
      <c r="W44" s="149"/>
    </row>
    <row r="45" spans="1:23" ht="18.75" customHeight="1" thickBot="1">
      <c r="A45" s="150"/>
      <c r="B45" s="150"/>
      <c r="C45" s="150"/>
      <c r="D45" s="151"/>
      <c r="E45" s="151"/>
      <c r="F45" s="43" t="s">
        <v>130</v>
      </c>
      <c r="G45" s="149">
        <v>12000</v>
      </c>
      <c r="H45" s="149"/>
      <c r="I45" s="23">
        <v>12000</v>
      </c>
      <c r="J45" s="23">
        <v>12000</v>
      </c>
      <c r="K45" s="23">
        <v>0</v>
      </c>
      <c r="L45" s="23">
        <v>12000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149">
        <v>0</v>
      </c>
      <c r="U45" s="149"/>
      <c r="V45" s="149">
        <v>0</v>
      </c>
      <c r="W45" s="149"/>
    </row>
    <row r="46" spans="1:23" ht="18.75" customHeight="1" thickBot="1">
      <c r="A46" s="150"/>
      <c r="B46" s="150"/>
      <c r="C46" s="150"/>
      <c r="D46" s="151"/>
      <c r="E46" s="151"/>
      <c r="F46" s="43" t="s">
        <v>131</v>
      </c>
      <c r="G46" s="149">
        <v>3798577</v>
      </c>
      <c r="H46" s="149"/>
      <c r="I46" s="23">
        <v>3798577</v>
      </c>
      <c r="J46" s="23">
        <v>3645554</v>
      </c>
      <c r="K46" s="23">
        <v>3348725</v>
      </c>
      <c r="L46" s="23">
        <v>296829</v>
      </c>
      <c r="M46" s="23">
        <v>120000</v>
      </c>
      <c r="N46" s="23">
        <v>33023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149">
        <v>0</v>
      </c>
      <c r="U46" s="149"/>
      <c r="V46" s="149">
        <v>0</v>
      </c>
      <c r="W46" s="149"/>
    </row>
    <row r="47" spans="1:23" ht="18.75" customHeight="1" thickBot="1">
      <c r="A47" s="150"/>
      <c r="B47" s="150"/>
      <c r="C47" s="150">
        <v>80130</v>
      </c>
      <c r="D47" s="151" t="s">
        <v>27</v>
      </c>
      <c r="E47" s="151"/>
      <c r="F47" s="44" t="s">
        <v>128</v>
      </c>
      <c r="G47" s="152">
        <v>3006171</v>
      </c>
      <c r="H47" s="152"/>
      <c r="I47" s="24">
        <v>3006171</v>
      </c>
      <c r="J47" s="24">
        <v>2949269</v>
      </c>
      <c r="K47" s="24">
        <v>2144173</v>
      </c>
      <c r="L47" s="24">
        <v>805096</v>
      </c>
      <c r="M47" s="24">
        <v>0</v>
      </c>
      <c r="N47" s="24">
        <v>28800</v>
      </c>
      <c r="O47" s="24">
        <v>28102</v>
      </c>
      <c r="P47" s="24">
        <v>0</v>
      </c>
      <c r="Q47" s="24">
        <v>0</v>
      </c>
      <c r="R47" s="24">
        <v>0</v>
      </c>
      <c r="S47" s="24">
        <v>0</v>
      </c>
      <c r="T47" s="152">
        <v>0</v>
      </c>
      <c r="U47" s="152"/>
      <c r="V47" s="152">
        <v>0</v>
      </c>
      <c r="W47" s="152"/>
    </row>
    <row r="48" spans="1:23" ht="17.25" customHeight="1" thickBot="1">
      <c r="A48" s="150"/>
      <c r="B48" s="150"/>
      <c r="C48" s="150"/>
      <c r="D48" s="151"/>
      <c r="E48" s="151"/>
      <c r="F48" s="43" t="s">
        <v>129</v>
      </c>
      <c r="G48" s="149">
        <v>-40810</v>
      </c>
      <c r="H48" s="149"/>
      <c r="I48" s="23">
        <v>-40810</v>
      </c>
      <c r="J48" s="23">
        <v>-40810</v>
      </c>
      <c r="K48" s="23">
        <v>-40810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9">
        <v>0</v>
      </c>
      <c r="U48" s="149"/>
      <c r="V48" s="149">
        <v>0</v>
      </c>
      <c r="W48" s="149"/>
    </row>
    <row r="49" spans="1:23" ht="18.75" customHeight="1" thickBot="1">
      <c r="A49" s="150"/>
      <c r="B49" s="150"/>
      <c r="C49" s="150"/>
      <c r="D49" s="151"/>
      <c r="E49" s="151"/>
      <c r="F49" s="43" t="s">
        <v>130</v>
      </c>
      <c r="G49" s="149">
        <v>123435</v>
      </c>
      <c r="H49" s="149"/>
      <c r="I49" s="23">
        <v>123435</v>
      </c>
      <c r="J49" s="23">
        <v>123435</v>
      </c>
      <c r="K49" s="23">
        <v>46477</v>
      </c>
      <c r="L49" s="23">
        <v>76958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149">
        <v>0</v>
      </c>
      <c r="U49" s="149"/>
      <c r="V49" s="149">
        <v>0</v>
      </c>
      <c r="W49" s="149"/>
    </row>
    <row r="50" spans="1:23" ht="20.25" customHeight="1" thickBot="1">
      <c r="A50" s="150"/>
      <c r="B50" s="150"/>
      <c r="C50" s="150"/>
      <c r="D50" s="151"/>
      <c r="E50" s="151"/>
      <c r="F50" s="43" t="s">
        <v>131</v>
      </c>
      <c r="G50" s="149">
        <v>3088796</v>
      </c>
      <c r="H50" s="149"/>
      <c r="I50" s="23">
        <v>3088796</v>
      </c>
      <c r="J50" s="23">
        <v>3031894</v>
      </c>
      <c r="K50" s="23">
        <v>2149840</v>
      </c>
      <c r="L50" s="23">
        <v>882054</v>
      </c>
      <c r="M50" s="23">
        <v>0</v>
      </c>
      <c r="N50" s="23">
        <v>28800</v>
      </c>
      <c r="O50" s="23">
        <v>28102</v>
      </c>
      <c r="P50" s="23">
        <v>0</v>
      </c>
      <c r="Q50" s="23">
        <v>0</v>
      </c>
      <c r="R50" s="23">
        <v>0</v>
      </c>
      <c r="S50" s="23">
        <v>0</v>
      </c>
      <c r="T50" s="149">
        <v>0</v>
      </c>
      <c r="U50" s="149"/>
      <c r="V50" s="149">
        <v>0</v>
      </c>
      <c r="W50" s="149"/>
    </row>
    <row r="51" spans="1:23" ht="15.75" customHeight="1" thickBot="1">
      <c r="A51" s="150"/>
      <c r="B51" s="150"/>
      <c r="C51" s="150">
        <v>80148</v>
      </c>
      <c r="D51" s="151" t="s">
        <v>319</v>
      </c>
      <c r="E51" s="151"/>
      <c r="F51" s="44" t="s">
        <v>128</v>
      </c>
      <c r="G51" s="152">
        <v>117423</v>
      </c>
      <c r="H51" s="152"/>
      <c r="I51" s="24">
        <v>117423</v>
      </c>
      <c r="J51" s="24">
        <v>117223</v>
      </c>
      <c r="K51" s="24">
        <v>90458</v>
      </c>
      <c r="L51" s="24">
        <v>26765</v>
      </c>
      <c r="M51" s="24">
        <v>0</v>
      </c>
      <c r="N51" s="24">
        <v>200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152">
        <v>0</v>
      </c>
      <c r="U51" s="152"/>
      <c r="V51" s="152">
        <v>0</v>
      </c>
      <c r="W51" s="152"/>
    </row>
    <row r="52" spans="1:23" ht="16.5" customHeight="1" thickBot="1">
      <c r="A52" s="150"/>
      <c r="B52" s="150"/>
      <c r="C52" s="150"/>
      <c r="D52" s="151"/>
      <c r="E52" s="151"/>
      <c r="F52" s="43" t="s">
        <v>129</v>
      </c>
      <c r="G52" s="149">
        <v>-1086</v>
      </c>
      <c r="H52" s="149"/>
      <c r="I52" s="23">
        <v>-1086</v>
      </c>
      <c r="J52" s="23">
        <v>-1086</v>
      </c>
      <c r="K52" s="23">
        <v>0</v>
      </c>
      <c r="L52" s="23">
        <v>-1086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9">
        <v>0</v>
      </c>
      <c r="U52" s="149"/>
      <c r="V52" s="149">
        <v>0</v>
      </c>
      <c r="W52" s="149"/>
    </row>
    <row r="53" spans="1:23" ht="17.25" customHeight="1" thickBot="1">
      <c r="A53" s="150"/>
      <c r="B53" s="150"/>
      <c r="C53" s="150"/>
      <c r="D53" s="151"/>
      <c r="E53" s="151"/>
      <c r="F53" s="43" t="s">
        <v>130</v>
      </c>
      <c r="G53" s="149">
        <v>3474</v>
      </c>
      <c r="H53" s="149"/>
      <c r="I53" s="23">
        <v>3474</v>
      </c>
      <c r="J53" s="23">
        <v>3474</v>
      </c>
      <c r="K53" s="23">
        <v>3474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9">
        <v>0</v>
      </c>
      <c r="U53" s="149"/>
      <c r="V53" s="149">
        <v>0</v>
      </c>
      <c r="W53" s="149"/>
    </row>
    <row r="54" spans="1:23" ht="20.25" customHeight="1" thickBot="1">
      <c r="A54" s="150"/>
      <c r="B54" s="150"/>
      <c r="C54" s="150"/>
      <c r="D54" s="151"/>
      <c r="E54" s="151"/>
      <c r="F54" s="43" t="s">
        <v>131</v>
      </c>
      <c r="G54" s="149">
        <v>119811</v>
      </c>
      <c r="H54" s="149"/>
      <c r="I54" s="23">
        <v>119811</v>
      </c>
      <c r="J54" s="23">
        <v>119611</v>
      </c>
      <c r="K54" s="23">
        <v>93932</v>
      </c>
      <c r="L54" s="23">
        <v>25679</v>
      </c>
      <c r="M54" s="23">
        <v>0</v>
      </c>
      <c r="N54" s="23">
        <v>200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149">
        <v>0</v>
      </c>
      <c r="U54" s="149"/>
      <c r="V54" s="149">
        <v>0</v>
      </c>
      <c r="W54" s="149"/>
    </row>
    <row r="55" spans="1:23" ht="17.25" customHeight="1" thickBot="1">
      <c r="A55" s="150"/>
      <c r="B55" s="150"/>
      <c r="C55" s="150">
        <v>80151</v>
      </c>
      <c r="D55" s="151" t="s">
        <v>320</v>
      </c>
      <c r="E55" s="151"/>
      <c r="F55" s="44" t="s">
        <v>128</v>
      </c>
      <c r="G55" s="152">
        <v>983270</v>
      </c>
      <c r="H55" s="152"/>
      <c r="I55" s="24">
        <v>983270</v>
      </c>
      <c r="J55" s="24">
        <v>983270</v>
      </c>
      <c r="K55" s="24">
        <v>801270</v>
      </c>
      <c r="L55" s="24">
        <v>182000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152">
        <v>0</v>
      </c>
      <c r="U55" s="152"/>
      <c r="V55" s="152">
        <v>0</v>
      </c>
      <c r="W55" s="152"/>
    </row>
    <row r="56" spans="1:23" ht="15" customHeight="1" thickBot="1">
      <c r="A56" s="150"/>
      <c r="B56" s="150"/>
      <c r="C56" s="150"/>
      <c r="D56" s="151"/>
      <c r="E56" s="151"/>
      <c r="F56" s="43" t="s">
        <v>129</v>
      </c>
      <c r="G56" s="149">
        <v>-2388</v>
      </c>
      <c r="H56" s="149"/>
      <c r="I56" s="23">
        <v>-2388</v>
      </c>
      <c r="J56" s="23">
        <v>-2388</v>
      </c>
      <c r="K56" s="23">
        <v>-2388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9">
        <v>0</v>
      </c>
      <c r="U56" s="149"/>
      <c r="V56" s="149">
        <v>0</v>
      </c>
      <c r="W56" s="149"/>
    </row>
    <row r="57" spans="1:23" ht="19.5" customHeight="1" thickBot="1">
      <c r="A57" s="150"/>
      <c r="B57" s="150"/>
      <c r="C57" s="150"/>
      <c r="D57" s="151"/>
      <c r="E57" s="151"/>
      <c r="F57" s="43" t="s">
        <v>130</v>
      </c>
      <c r="G57" s="149">
        <v>0</v>
      </c>
      <c r="H57" s="149"/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9">
        <v>0</v>
      </c>
      <c r="U57" s="149"/>
      <c r="V57" s="149">
        <v>0</v>
      </c>
      <c r="W57" s="149"/>
    </row>
    <row r="58" spans="1:23" ht="20.25" customHeight="1" thickBot="1">
      <c r="A58" s="150"/>
      <c r="B58" s="150"/>
      <c r="C58" s="150"/>
      <c r="D58" s="151"/>
      <c r="E58" s="151"/>
      <c r="F58" s="43" t="s">
        <v>131</v>
      </c>
      <c r="G58" s="149">
        <v>980882</v>
      </c>
      <c r="H58" s="149"/>
      <c r="I58" s="23">
        <v>980882</v>
      </c>
      <c r="J58" s="23">
        <v>980882</v>
      </c>
      <c r="K58" s="23">
        <v>798882</v>
      </c>
      <c r="L58" s="23">
        <v>182000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9">
        <v>0</v>
      </c>
      <c r="U58" s="149"/>
      <c r="V58" s="149">
        <v>0</v>
      </c>
      <c r="W58" s="149"/>
    </row>
    <row r="59" spans="1:23" ht="16.5" customHeight="1" thickBot="1">
      <c r="A59" s="150"/>
      <c r="B59" s="150"/>
      <c r="C59" s="150">
        <v>80195</v>
      </c>
      <c r="D59" s="151" t="s">
        <v>16</v>
      </c>
      <c r="E59" s="151"/>
      <c r="F59" s="44" t="s">
        <v>128</v>
      </c>
      <c r="G59" s="152">
        <v>10614391</v>
      </c>
      <c r="H59" s="152"/>
      <c r="I59" s="24">
        <v>672130</v>
      </c>
      <c r="J59" s="24">
        <v>670130</v>
      </c>
      <c r="K59" s="24">
        <v>57000</v>
      </c>
      <c r="L59" s="24">
        <v>613130</v>
      </c>
      <c r="M59" s="24">
        <v>0</v>
      </c>
      <c r="N59" s="24">
        <v>0</v>
      </c>
      <c r="O59" s="24">
        <v>2000</v>
      </c>
      <c r="P59" s="24">
        <v>0</v>
      </c>
      <c r="Q59" s="24">
        <v>0</v>
      </c>
      <c r="R59" s="24">
        <v>9942261</v>
      </c>
      <c r="S59" s="24">
        <v>9942261</v>
      </c>
      <c r="T59" s="152">
        <v>8226774</v>
      </c>
      <c r="U59" s="152"/>
      <c r="V59" s="152">
        <v>0</v>
      </c>
      <c r="W59" s="152"/>
    </row>
    <row r="60" spans="1:23" ht="17.25" customHeight="1" thickBot="1">
      <c r="A60" s="150"/>
      <c r="B60" s="150"/>
      <c r="C60" s="150"/>
      <c r="D60" s="151"/>
      <c r="E60" s="151"/>
      <c r="F60" s="43" t="s">
        <v>129</v>
      </c>
      <c r="G60" s="149">
        <v>0</v>
      </c>
      <c r="H60" s="149"/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9">
        <v>0</v>
      </c>
      <c r="U60" s="149"/>
      <c r="V60" s="149">
        <v>0</v>
      </c>
      <c r="W60" s="149"/>
    </row>
    <row r="61" spans="1:23" ht="18" customHeight="1" thickBot="1">
      <c r="A61" s="150"/>
      <c r="B61" s="150"/>
      <c r="C61" s="150"/>
      <c r="D61" s="151"/>
      <c r="E61" s="151"/>
      <c r="F61" s="43" t="s">
        <v>130</v>
      </c>
      <c r="G61" s="149">
        <v>1217538</v>
      </c>
      <c r="H61" s="149"/>
      <c r="I61" s="23">
        <v>1217538</v>
      </c>
      <c r="J61" s="23">
        <v>1217538</v>
      </c>
      <c r="K61" s="23">
        <v>0</v>
      </c>
      <c r="L61" s="23">
        <v>1217538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9">
        <v>0</v>
      </c>
      <c r="U61" s="149"/>
      <c r="V61" s="149">
        <v>0</v>
      </c>
      <c r="W61" s="149"/>
    </row>
    <row r="62" spans="1:23" ht="18" customHeight="1">
      <c r="A62" s="150"/>
      <c r="B62" s="150"/>
      <c r="C62" s="150"/>
      <c r="D62" s="151"/>
      <c r="E62" s="151"/>
      <c r="F62" s="43" t="s">
        <v>131</v>
      </c>
      <c r="G62" s="149">
        <v>11831929</v>
      </c>
      <c r="H62" s="149"/>
      <c r="I62" s="23">
        <v>1889668</v>
      </c>
      <c r="J62" s="23">
        <v>1887668</v>
      </c>
      <c r="K62" s="23">
        <v>57000</v>
      </c>
      <c r="L62" s="23">
        <v>1830668</v>
      </c>
      <c r="M62" s="23">
        <v>0</v>
      </c>
      <c r="N62" s="23">
        <v>0</v>
      </c>
      <c r="O62" s="23">
        <v>2000</v>
      </c>
      <c r="P62" s="23">
        <v>0</v>
      </c>
      <c r="Q62" s="23">
        <v>0</v>
      </c>
      <c r="R62" s="23">
        <v>9942261</v>
      </c>
      <c r="S62" s="23">
        <v>9942261</v>
      </c>
      <c r="T62" s="149">
        <v>8226774</v>
      </c>
      <c r="U62" s="149"/>
      <c r="V62" s="149">
        <v>0</v>
      </c>
      <c r="W62" s="149"/>
    </row>
    <row r="63" spans="1:23" ht="18.75" customHeight="1">
      <c r="A63" s="153">
        <v>852</v>
      </c>
      <c r="B63" s="153"/>
      <c r="C63" s="153"/>
      <c r="D63" s="154" t="s">
        <v>17</v>
      </c>
      <c r="E63" s="154"/>
      <c r="F63" s="43" t="s">
        <v>128</v>
      </c>
      <c r="G63" s="149">
        <v>20768363</v>
      </c>
      <c r="H63" s="149"/>
      <c r="I63" s="23">
        <v>17557506</v>
      </c>
      <c r="J63" s="23">
        <v>17503406</v>
      </c>
      <c r="K63" s="23">
        <v>12555953</v>
      </c>
      <c r="L63" s="23">
        <v>4947453</v>
      </c>
      <c r="M63" s="23">
        <v>0</v>
      </c>
      <c r="N63" s="23">
        <v>54100</v>
      </c>
      <c r="O63" s="23">
        <v>0</v>
      </c>
      <c r="P63" s="23">
        <v>0</v>
      </c>
      <c r="Q63" s="23">
        <v>0</v>
      </c>
      <c r="R63" s="23">
        <v>3210857</v>
      </c>
      <c r="S63" s="23">
        <v>3210857</v>
      </c>
      <c r="T63" s="149">
        <v>0</v>
      </c>
      <c r="U63" s="149"/>
      <c r="V63" s="149">
        <v>0</v>
      </c>
      <c r="W63" s="149"/>
    </row>
    <row r="64" spans="1:23" ht="17.25" customHeight="1">
      <c r="A64" s="153"/>
      <c r="B64" s="153"/>
      <c r="C64" s="153"/>
      <c r="D64" s="154"/>
      <c r="E64" s="154"/>
      <c r="F64" s="43" t="s">
        <v>129</v>
      </c>
      <c r="G64" s="149">
        <v>-14464</v>
      </c>
      <c r="H64" s="149"/>
      <c r="I64" s="23">
        <v>-14464</v>
      </c>
      <c r="J64" s="23">
        <v>-14464</v>
      </c>
      <c r="K64" s="23">
        <v>-14464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149">
        <v>0</v>
      </c>
      <c r="U64" s="149"/>
      <c r="V64" s="149">
        <v>0</v>
      </c>
      <c r="W64" s="149"/>
    </row>
    <row r="65" spans="1:23" ht="12.75">
      <c r="A65" s="153"/>
      <c r="B65" s="153"/>
      <c r="C65" s="153"/>
      <c r="D65" s="154"/>
      <c r="E65" s="154"/>
      <c r="F65" s="43" t="s">
        <v>130</v>
      </c>
      <c r="G65" s="149">
        <v>156909</v>
      </c>
      <c r="H65" s="149"/>
      <c r="I65" s="23">
        <v>156909</v>
      </c>
      <c r="J65" s="23">
        <v>156909</v>
      </c>
      <c r="K65" s="23">
        <v>143309</v>
      </c>
      <c r="L65" s="23">
        <v>13600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9">
        <v>0</v>
      </c>
      <c r="U65" s="149"/>
      <c r="V65" s="149">
        <v>0</v>
      </c>
      <c r="W65" s="149"/>
    </row>
    <row r="66" spans="1:23" ht="19.5" customHeight="1" thickBot="1">
      <c r="A66" s="153"/>
      <c r="B66" s="153"/>
      <c r="C66" s="153"/>
      <c r="D66" s="154"/>
      <c r="E66" s="154"/>
      <c r="F66" s="43" t="s">
        <v>131</v>
      </c>
      <c r="G66" s="149">
        <v>20910808</v>
      </c>
      <c r="H66" s="149"/>
      <c r="I66" s="23">
        <v>17699951</v>
      </c>
      <c r="J66" s="23">
        <v>17645851</v>
      </c>
      <c r="K66" s="23">
        <v>12684798</v>
      </c>
      <c r="L66" s="23">
        <v>4961053</v>
      </c>
      <c r="M66" s="23">
        <v>0</v>
      </c>
      <c r="N66" s="23">
        <v>54100</v>
      </c>
      <c r="O66" s="23">
        <v>0</v>
      </c>
      <c r="P66" s="23">
        <v>0</v>
      </c>
      <c r="Q66" s="23">
        <v>0</v>
      </c>
      <c r="R66" s="23">
        <v>3210857</v>
      </c>
      <c r="S66" s="23">
        <v>3210857</v>
      </c>
      <c r="T66" s="149">
        <v>0</v>
      </c>
      <c r="U66" s="149"/>
      <c r="V66" s="149">
        <v>0</v>
      </c>
      <c r="W66" s="149"/>
    </row>
    <row r="67" spans="1:23" ht="18.75" customHeight="1" thickBot="1">
      <c r="A67" s="150"/>
      <c r="B67" s="150"/>
      <c r="C67" s="150">
        <v>85202</v>
      </c>
      <c r="D67" s="151" t="s">
        <v>18</v>
      </c>
      <c r="E67" s="151"/>
      <c r="F67" s="44" t="s">
        <v>128</v>
      </c>
      <c r="G67" s="152">
        <v>19847179</v>
      </c>
      <c r="H67" s="152"/>
      <c r="I67" s="24">
        <v>16636322</v>
      </c>
      <c r="J67" s="24">
        <v>16583322</v>
      </c>
      <c r="K67" s="24">
        <v>11853559</v>
      </c>
      <c r="L67" s="24">
        <v>4729763</v>
      </c>
      <c r="M67" s="24">
        <v>0</v>
      </c>
      <c r="N67" s="24">
        <v>53000</v>
      </c>
      <c r="O67" s="24">
        <v>0</v>
      </c>
      <c r="P67" s="24">
        <v>0</v>
      </c>
      <c r="Q67" s="24">
        <v>0</v>
      </c>
      <c r="R67" s="24">
        <v>3210857</v>
      </c>
      <c r="S67" s="24">
        <v>3210857</v>
      </c>
      <c r="T67" s="152">
        <v>0</v>
      </c>
      <c r="U67" s="152"/>
      <c r="V67" s="152">
        <v>0</v>
      </c>
      <c r="W67" s="152"/>
    </row>
    <row r="68" spans="1:23" ht="16.5" customHeight="1" thickBot="1">
      <c r="A68" s="150"/>
      <c r="B68" s="150"/>
      <c r="C68" s="150"/>
      <c r="D68" s="151"/>
      <c r="E68" s="151"/>
      <c r="F68" s="43" t="s">
        <v>129</v>
      </c>
      <c r="G68" s="149">
        <v>-14195</v>
      </c>
      <c r="H68" s="149"/>
      <c r="I68" s="23">
        <v>-14195</v>
      </c>
      <c r="J68" s="23">
        <v>-14195</v>
      </c>
      <c r="K68" s="23">
        <v>-14195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149">
        <v>0</v>
      </c>
      <c r="U68" s="149"/>
      <c r="V68" s="149">
        <v>0</v>
      </c>
      <c r="W68" s="149"/>
    </row>
    <row r="69" spans="1:23" ht="20.25" customHeight="1" thickBot="1">
      <c r="A69" s="150"/>
      <c r="B69" s="150"/>
      <c r="C69" s="150"/>
      <c r="D69" s="151"/>
      <c r="E69" s="151"/>
      <c r="F69" s="43" t="s">
        <v>130</v>
      </c>
      <c r="G69" s="149">
        <v>14195</v>
      </c>
      <c r="H69" s="149"/>
      <c r="I69" s="23">
        <v>14195</v>
      </c>
      <c r="J69" s="23">
        <v>14195</v>
      </c>
      <c r="K69" s="23">
        <v>14195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149">
        <v>0</v>
      </c>
      <c r="U69" s="149"/>
      <c r="V69" s="149">
        <v>0</v>
      </c>
      <c r="W69" s="149"/>
    </row>
    <row r="70" spans="1:23" ht="18.75" customHeight="1" thickBot="1">
      <c r="A70" s="150"/>
      <c r="B70" s="150"/>
      <c r="C70" s="150"/>
      <c r="D70" s="151"/>
      <c r="E70" s="151"/>
      <c r="F70" s="43" t="s">
        <v>131</v>
      </c>
      <c r="G70" s="149">
        <v>19847179</v>
      </c>
      <c r="H70" s="149"/>
      <c r="I70" s="23">
        <v>16636322</v>
      </c>
      <c r="J70" s="23">
        <v>16583322</v>
      </c>
      <c r="K70" s="23">
        <v>11853559</v>
      </c>
      <c r="L70" s="23">
        <v>4729763</v>
      </c>
      <c r="M70" s="23">
        <v>0</v>
      </c>
      <c r="N70" s="23">
        <v>53000</v>
      </c>
      <c r="O70" s="23">
        <v>0</v>
      </c>
      <c r="P70" s="23">
        <v>0</v>
      </c>
      <c r="Q70" s="23">
        <v>0</v>
      </c>
      <c r="R70" s="23">
        <v>3210857</v>
      </c>
      <c r="S70" s="23">
        <v>3210857</v>
      </c>
      <c r="T70" s="149">
        <v>0</v>
      </c>
      <c r="U70" s="149"/>
      <c r="V70" s="149">
        <v>0</v>
      </c>
      <c r="W70" s="149"/>
    </row>
    <row r="71" spans="1:23" ht="21.75" customHeight="1" thickBot="1">
      <c r="A71" s="150"/>
      <c r="B71" s="150"/>
      <c r="C71" s="150">
        <v>85218</v>
      </c>
      <c r="D71" s="151" t="s">
        <v>321</v>
      </c>
      <c r="E71" s="151"/>
      <c r="F71" s="44" t="s">
        <v>128</v>
      </c>
      <c r="G71" s="152">
        <v>716400</v>
      </c>
      <c r="H71" s="152"/>
      <c r="I71" s="24">
        <v>716400</v>
      </c>
      <c r="J71" s="24">
        <v>715500</v>
      </c>
      <c r="K71" s="24">
        <v>572494</v>
      </c>
      <c r="L71" s="24">
        <v>143006</v>
      </c>
      <c r="M71" s="24">
        <v>0</v>
      </c>
      <c r="N71" s="24">
        <v>900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152">
        <v>0</v>
      </c>
      <c r="U71" s="152"/>
      <c r="V71" s="152">
        <v>0</v>
      </c>
      <c r="W71" s="152"/>
    </row>
    <row r="72" spans="1:23" ht="20.25" customHeight="1" thickBot="1">
      <c r="A72" s="150"/>
      <c r="B72" s="150"/>
      <c r="C72" s="150"/>
      <c r="D72" s="151"/>
      <c r="E72" s="151"/>
      <c r="F72" s="43" t="s">
        <v>129</v>
      </c>
      <c r="G72" s="149">
        <v>0</v>
      </c>
      <c r="H72" s="149"/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149">
        <v>0</v>
      </c>
      <c r="U72" s="149"/>
      <c r="V72" s="149">
        <v>0</v>
      </c>
      <c r="W72" s="149"/>
    </row>
    <row r="73" spans="1:23" ht="16.5" customHeight="1" thickBot="1">
      <c r="A73" s="150"/>
      <c r="B73" s="150"/>
      <c r="C73" s="150"/>
      <c r="D73" s="151"/>
      <c r="E73" s="151"/>
      <c r="F73" s="43" t="s">
        <v>130</v>
      </c>
      <c r="G73" s="149">
        <v>120845</v>
      </c>
      <c r="H73" s="149"/>
      <c r="I73" s="23">
        <v>120845</v>
      </c>
      <c r="J73" s="23">
        <v>120845</v>
      </c>
      <c r="K73" s="23">
        <v>120845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149">
        <v>0</v>
      </c>
      <c r="U73" s="149"/>
      <c r="V73" s="149">
        <v>0</v>
      </c>
      <c r="W73" s="149"/>
    </row>
    <row r="74" spans="1:23" ht="20.25" customHeight="1" thickBot="1">
      <c r="A74" s="150"/>
      <c r="B74" s="150"/>
      <c r="C74" s="150"/>
      <c r="D74" s="151"/>
      <c r="E74" s="151"/>
      <c r="F74" s="43" t="s">
        <v>131</v>
      </c>
      <c r="G74" s="149">
        <v>837245</v>
      </c>
      <c r="H74" s="149"/>
      <c r="I74" s="23">
        <v>837245</v>
      </c>
      <c r="J74" s="23">
        <v>836345</v>
      </c>
      <c r="K74" s="23">
        <v>693339</v>
      </c>
      <c r="L74" s="23">
        <v>143006</v>
      </c>
      <c r="M74" s="23">
        <v>0</v>
      </c>
      <c r="N74" s="23">
        <v>900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149">
        <v>0</v>
      </c>
      <c r="U74" s="149"/>
      <c r="V74" s="149">
        <v>0</v>
      </c>
      <c r="W74" s="149"/>
    </row>
    <row r="75" spans="1:23" ht="18.75" customHeight="1" thickBot="1">
      <c r="A75" s="150"/>
      <c r="B75" s="150"/>
      <c r="C75" s="150">
        <v>85295</v>
      </c>
      <c r="D75" s="151" t="s">
        <v>16</v>
      </c>
      <c r="E75" s="151"/>
      <c r="F75" s="44" t="s">
        <v>128</v>
      </c>
      <c r="G75" s="152">
        <v>199784</v>
      </c>
      <c r="H75" s="152"/>
      <c r="I75" s="24">
        <v>199784</v>
      </c>
      <c r="J75" s="24">
        <v>199584</v>
      </c>
      <c r="K75" s="24">
        <v>129900</v>
      </c>
      <c r="L75" s="24">
        <v>69684</v>
      </c>
      <c r="M75" s="24">
        <v>0</v>
      </c>
      <c r="N75" s="24">
        <v>200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152">
        <v>0</v>
      </c>
      <c r="U75" s="152"/>
      <c r="V75" s="152">
        <v>0</v>
      </c>
      <c r="W75" s="152"/>
    </row>
    <row r="76" spans="1:23" ht="18.75" customHeight="1" thickBot="1">
      <c r="A76" s="150"/>
      <c r="B76" s="150"/>
      <c r="C76" s="150"/>
      <c r="D76" s="151"/>
      <c r="E76" s="151"/>
      <c r="F76" s="43" t="s">
        <v>129</v>
      </c>
      <c r="G76" s="149">
        <v>-269</v>
      </c>
      <c r="H76" s="149"/>
      <c r="I76" s="23">
        <v>-269</v>
      </c>
      <c r="J76" s="23">
        <v>-269</v>
      </c>
      <c r="K76" s="23">
        <v>-269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149">
        <v>0</v>
      </c>
      <c r="U76" s="149"/>
      <c r="V76" s="149">
        <v>0</v>
      </c>
      <c r="W76" s="149"/>
    </row>
    <row r="77" spans="1:23" ht="18" customHeight="1" thickBot="1">
      <c r="A77" s="150"/>
      <c r="B77" s="150"/>
      <c r="C77" s="150"/>
      <c r="D77" s="151"/>
      <c r="E77" s="151"/>
      <c r="F77" s="43" t="s">
        <v>130</v>
      </c>
      <c r="G77" s="149">
        <v>21869</v>
      </c>
      <c r="H77" s="149"/>
      <c r="I77" s="23">
        <v>21869</v>
      </c>
      <c r="J77" s="23">
        <v>21869</v>
      </c>
      <c r="K77" s="23">
        <v>8269</v>
      </c>
      <c r="L77" s="23">
        <v>13600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149">
        <v>0</v>
      </c>
      <c r="U77" s="149"/>
      <c r="V77" s="149">
        <v>0</v>
      </c>
      <c r="W77" s="149"/>
    </row>
    <row r="78" spans="1:23" ht="19.5" customHeight="1">
      <c r="A78" s="150"/>
      <c r="B78" s="150"/>
      <c r="C78" s="150"/>
      <c r="D78" s="151"/>
      <c r="E78" s="151"/>
      <c r="F78" s="43" t="s">
        <v>131</v>
      </c>
      <c r="G78" s="149">
        <v>221384</v>
      </c>
      <c r="H78" s="149"/>
      <c r="I78" s="23">
        <v>221384</v>
      </c>
      <c r="J78" s="23">
        <v>221184</v>
      </c>
      <c r="K78" s="23">
        <v>137900</v>
      </c>
      <c r="L78" s="23">
        <v>83284</v>
      </c>
      <c r="M78" s="23">
        <v>0</v>
      </c>
      <c r="N78" s="23">
        <v>200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149">
        <v>0</v>
      </c>
      <c r="U78" s="149"/>
      <c r="V78" s="149">
        <v>0</v>
      </c>
      <c r="W78" s="149"/>
    </row>
    <row r="79" spans="1:23" ht="17.25" customHeight="1">
      <c r="A79" s="153">
        <v>853</v>
      </c>
      <c r="B79" s="153"/>
      <c r="C79" s="153"/>
      <c r="D79" s="154" t="s">
        <v>146</v>
      </c>
      <c r="E79" s="154"/>
      <c r="F79" s="43" t="s">
        <v>128</v>
      </c>
      <c r="G79" s="149">
        <v>3573039</v>
      </c>
      <c r="H79" s="149"/>
      <c r="I79" s="23">
        <v>3528039</v>
      </c>
      <c r="J79" s="23">
        <v>2362531</v>
      </c>
      <c r="K79" s="23">
        <v>2014975</v>
      </c>
      <c r="L79" s="23">
        <v>347556</v>
      </c>
      <c r="M79" s="23">
        <v>408793</v>
      </c>
      <c r="N79" s="23">
        <v>650</v>
      </c>
      <c r="O79" s="23">
        <v>756065</v>
      </c>
      <c r="P79" s="23">
        <v>0</v>
      </c>
      <c r="Q79" s="23">
        <v>0</v>
      </c>
      <c r="R79" s="23">
        <v>45000</v>
      </c>
      <c r="S79" s="23">
        <v>45000</v>
      </c>
      <c r="T79" s="149">
        <v>0</v>
      </c>
      <c r="U79" s="149"/>
      <c r="V79" s="149">
        <v>0</v>
      </c>
      <c r="W79" s="149"/>
    </row>
    <row r="80" spans="1:23" ht="18" customHeight="1">
      <c r="A80" s="153"/>
      <c r="B80" s="153"/>
      <c r="C80" s="153"/>
      <c r="D80" s="154"/>
      <c r="E80" s="154"/>
      <c r="F80" s="43" t="s">
        <v>129</v>
      </c>
      <c r="G80" s="149">
        <v>-960</v>
      </c>
      <c r="H80" s="149"/>
      <c r="I80" s="23">
        <v>-960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-960</v>
      </c>
      <c r="P80" s="23">
        <v>0</v>
      </c>
      <c r="Q80" s="23">
        <v>0</v>
      </c>
      <c r="R80" s="23">
        <v>0</v>
      </c>
      <c r="S80" s="23">
        <v>0</v>
      </c>
      <c r="T80" s="149">
        <v>0</v>
      </c>
      <c r="U80" s="149"/>
      <c r="V80" s="149">
        <v>0</v>
      </c>
      <c r="W80" s="149"/>
    </row>
    <row r="81" spans="1:23" ht="14.25" customHeight="1">
      <c r="A81" s="153"/>
      <c r="B81" s="153"/>
      <c r="C81" s="153"/>
      <c r="D81" s="154"/>
      <c r="E81" s="154"/>
      <c r="F81" s="43" t="s">
        <v>130</v>
      </c>
      <c r="G81" s="149">
        <v>150960</v>
      </c>
      <c r="H81" s="149"/>
      <c r="I81" s="23">
        <v>150960</v>
      </c>
      <c r="J81" s="23">
        <v>150000</v>
      </c>
      <c r="K81" s="23">
        <v>150000</v>
      </c>
      <c r="L81" s="23">
        <v>0</v>
      </c>
      <c r="M81" s="23">
        <v>0</v>
      </c>
      <c r="N81" s="23">
        <v>0</v>
      </c>
      <c r="O81" s="23">
        <v>960</v>
      </c>
      <c r="P81" s="23">
        <v>0</v>
      </c>
      <c r="Q81" s="23">
        <v>0</v>
      </c>
      <c r="R81" s="23">
        <v>0</v>
      </c>
      <c r="S81" s="23">
        <v>0</v>
      </c>
      <c r="T81" s="149">
        <v>0</v>
      </c>
      <c r="U81" s="149"/>
      <c r="V81" s="149">
        <v>0</v>
      </c>
      <c r="W81" s="149"/>
    </row>
    <row r="82" spans="1:23" ht="17.25" customHeight="1" thickBot="1">
      <c r="A82" s="153"/>
      <c r="B82" s="153"/>
      <c r="C82" s="153"/>
      <c r="D82" s="154"/>
      <c r="E82" s="154"/>
      <c r="F82" s="43" t="s">
        <v>131</v>
      </c>
      <c r="G82" s="149">
        <v>3723039</v>
      </c>
      <c r="H82" s="149"/>
      <c r="I82" s="23">
        <v>3678039</v>
      </c>
      <c r="J82" s="23">
        <v>2512531</v>
      </c>
      <c r="K82" s="23">
        <v>2164975</v>
      </c>
      <c r="L82" s="23">
        <v>347556</v>
      </c>
      <c r="M82" s="23">
        <v>408793</v>
      </c>
      <c r="N82" s="23">
        <v>650</v>
      </c>
      <c r="O82" s="23">
        <v>756065</v>
      </c>
      <c r="P82" s="23">
        <v>0</v>
      </c>
      <c r="Q82" s="23">
        <v>0</v>
      </c>
      <c r="R82" s="23">
        <v>45000</v>
      </c>
      <c r="S82" s="23">
        <v>45000</v>
      </c>
      <c r="T82" s="149">
        <v>0</v>
      </c>
      <c r="U82" s="149"/>
      <c r="V82" s="149">
        <v>0</v>
      </c>
      <c r="W82" s="149"/>
    </row>
    <row r="83" spans="1:23" ht="15.75" customHeight="1" thickBot="1">
      <c r="A83" s="150"/>
      <c r="B83" s="150"/>
      <c r="C83" s="150">
        <v>85333</v>
      </c>
      <c r="D83" s="151" t="s">
        <v>197</v>
      </c>
      <c r="E83" s="151"/>
      <c r="F83" s="44" t="s">
        <v>128</v>
      </c>
      <c r="G83" s="152">
        <v>1701100</v>
      </c>
      <c r="H83" s="152"/>
      <c r="I83" s="24">
        <v>1701100</v>
      </c>
      <c r="J83" s="24">
        <v>1700450</v>
      </c>
      <c r="K83" s="24">
        <v>1535050</v>
      </c>
      <c r="L83" s="24">
        <v>165400</v>
      </c>
      <c r="M83" s="24">
        <v>0</v>
      </c>
      <c r="N83" s="24">
        <v>650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152">
        <v>0</v>
      </c>
      <c r="U83" s="152"/>
      <c r="V83" s="152">
        <v>0</v>
      </c>
      <c r="W83" s="152"/>
    </row>
    <row r="84" spans="1:23" ht="16.5" customHeight="1" thickBot="1">
      <c r="A84" s="150"/>
      <c r="B84" s="150"/>
      <c r="C84" s="150"/>
      <c r="D84" s="151"/>
      <c r="E84" s="151"/>
      <c r="F84" s="43" t="s">
        <v>129</v>
      </c>
      <c r="G84" s="149">
        <v>0</v>
      </c>
      <c r="H84" s="149"/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149">
        <v>0</v>
      </c>
      <c r="U84" s="149"/>
      <c r="V84" s="149">
        <v>0</v>
      </c>
      <c r="W84" s="149"/>
    </row>
    <row r="85" spans="1:23" ht="15.75" customHeight="1" thickBot="1">
      <c r="A85" s="150"/>
      <c r="B85" s="150"/>
      <c r="C85" s="150"/>
      <c r="D85" s="151"/>
      <c r="E85" s="151"/>
      <c r="F85" s="43" t="s">
        <v>130</v>
      </c>
      <c r="G85" s="149">
        <v>150000</v>
      </c>
      <c r="H85" s="149"/>
      <c r="I85" s="23">
        <v>150000</v>
      </c>
      <c r="J85" s="23">
        <v>150000</v>
      </c>
      <c r="K85" s="23">
        <v>150000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149">
        <v>0</v>
      </c>
      <c r="U85" s="149"/>
      <c r="V85" s="149">
        <v>0</v>
      </c>
      <c r="W85" s="149"/>
    </row>
    <row r="86" spans="1:23" ht="19.5" customHeight="1" thickBot="1">
      <c r="A86" s="150"/>
      <c r="B86" s="150"/>
      <c r="C86" s="150"/>
      <c r="D86" s="151"/>
      <c r="E86" s="151"/>
      <c r="F86" s="43" t="s">
        <v>131</v>
      </c>
      <c r="G86" s="149">
        <v>1851100</v>
      </c>
      <c r="H86" s="149"/>
      <c r="I86" s="23">
        <v>1851100</v>
      </c>
      <c r="J86" s="23">
        <v>1850450</v>
      </c>
      <c r="K86" s="23">
        <v>1685050</v>
      </c>
      <c r="L86" s="23">
        <v>165400</v>
      </c>
      <c r="M86" s="23">
        <v>0</v>
      </c>
      <c r="N86" s="23">
        <v>650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149">
        <v>0</v>
      </c>
      <c r="U86" s="149"/>
      <c r="V86" s="149">
        <v>0</v>
      </c>
      <c r="W86" s="149"/>
    </row>
    <row r="87" spans="1:23" ht="18" customHeight="1" thickBot="1">
      <c r="A87" s="150"/>
      <c r="B87" s="150"/>
      <c r="C87" s="150">
        <v>85395</v>
      </c>
      <c r="D87" s="151" t="s">
        <v>16</v>
      </c>
      <c r="E87" s="151"/>
      <c r="F87" s="44" t="s">
        <v>128</v>
      </c>
      <c r="G87" s="152">
        <v>776065</v>
      </c>
      <c r="H87" s="152"/>
      <c r="I87" s="24">
        <v>776065</v>
      </c>
      <c r="J87" s="24">
        <v>20000</v>
      </c>
      <c r="K87" s="24">
        <v>4000</v>
      </c>
      <c r="L87" s="24">
        <v>16000</v>
      </c>
      <c r="M87" s="24">
        <v>0</v>
      </c>
      <c r="N87" s="24">
        <v>0</v>
      </c>
      <c r="O87" s="24">
        <v>756065</v>
      </c>
      <c r="P87" s="24">
        <v>0</v>
      </c>
      <c r="Q87" s="24">
        <v>0</v>
      </c>
      <c r="R87" s="24">
        <v>0</v>
      </c>
      <c r="S87" s="24">
        <v>0</v>
      </c>
      <c r="T87" s="152">
        <v>0</v>
      </c>
      <c r="U87" s="152"/>
      <c r="V87" s="152">
        <v>0</v>
      </c>
      <c r="W87" s="152"/>
    </row>
    <row r="88" spans="1:23" ht="18" customHeight="1" thickBot="1">
      <c r="A88" s="150"/>
      <c r="B88" s="150"/>
      <c r="C88" s="150"/>
      <c r="D88" s="151"/>
      <c r="E88" s="151"/>
      <c r="F88" s="43" t="s">
        <v>129</v>
      </c>
      <c r="G88" s="149">
        <v>-960</v>
      </c>
      <c r="H88" s="149"/>
      <c r="I88" s="23">
        <v>-960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-960</v>
      </c>
      <c r="P88" s="23">
        <v>0</v>
      </c>
      <c r="Q88" s="23">
        <v>0</v>
      </c>
      <c r="R88" s="23">
        <v>0</v>
      </c>
      <c r="S88" s="23">
        <v>0</v>
      </c>
      <c r="T88" s="149">
        <v>0</v>
      </c>
      <c r="U88" s="149"/>
      <c r="V88" s="149">
        <v>0</v>
      </c>
      <c r="W88" s="149"/>
    </row>
    <row r="89" spans="1:23" ht="18.75" customHeight="1" thickBot="1">
      <c r="A89" s="150"/>
      <c r="B89" s="150"/>
      <c r="C89" s="150"/>
      <c r="D89" s="151"/>
      <c r="E89" s="151"/>
      <c r="F89" s="43" t="s">
        <v>130</v>
      </c>
      <c r="G89" s="149">
        <v>960</v>
      </c>
      <c r="H89" s="149"/>
      <c r="I89" s="23">
        <v>960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960</v>
      </c>
      <c r="P89" s="23">
        <v>0</v>
      </c>
      <c r="Q89" s="23">
        <v>0</v>
      </c>
      <c r="R89" s="23">
        <v>0</v>
      </c>
      <c r="S89" s="23">
        <v>0</v>
      </c>
      <c r="T89" s="149">
        <v>0</v>
      </c>
      <c r="U89" s="149"/>
      <c r="V89" s="149">
        <v>0</v>
      </c>
      <c r="W89" s="149"/>
    </row>
    <row r="90" spans="1:23" ht="19.5" customHeight="1">
      <c r="A90" s="150"/>
      <c r="B90" s="150"/>
      <c r="C90" s="150"/>
      <c r="D90" s="151"/>
      <c r="E90" s="151"/>
      <c r="F90" s="43" t="s">
        <v>131</v>
      </c>
      <c r="G90" s="149">
        <v>776065</v>
      </c>
      <c r="H90" s="149"/>
      <c r="I90" s="23">
        <v>776065</v>
      </c>
      <c r="J90" s="23">
        <v>20000</v>
      </c>
      <c r="K90" s="23">
        <v>4000</v>
      </c>
      <c r="L90" s="23">
        <v>16000</v>
      </c>
      <c r="M90" s="23">
        <v>0</v>
      </c>
      <c r="N90" s="23">
        <v>0</v>
      </c>
      <c r="O90" s="23">
        <v>756065</v>
      </c>
      <c r="P90" s="23">
        <v>0</v>
      </c>
      <c r="Q90" s="23">
        <v>0</v>
      </c>
      <c r="R90" s="23">
        <v>0</v>
      </c>
      <c r="S90" s="23">
        <v>0</v>
      </c>
      <c r="T90" s="149">
        <v>0</v>
      </c>
      <c r="U90" s="149"/>
      <c r="V90" s="149">
        <v>0</v>
      </c>
      <c r="W90" s="149"/>
    </row>
    <row r="91" spans="1:23" ht="17.25" customHeight="1">
      <c r="A91" s="153">
        <v>854</v>
      </c>
      <c r="B91" s="153"/>
      <c r="C91" s="153"/>
      <c r="D91" s="154" t="s">
        <v>20</v>
      </c>
      <c r="E91" s="154"/>
      <c r="F91" s="43" t="s">
        <v>128</v>
      </c>
      <c r="G91" s="149">
        <v>8715189</v>
      </c>
      <c r="H91" s="149"/>
      <c r="I91" s="23">
        <v>8504589</v>
      </c>
      <c r="J91" s="23">
        <v>8249066</v>
      </c>
      <c r="K91" s="23">
        <v>6861888</v>
      </c>
      <c r="L91" s="23">
        <v>1387178</v>
      </c>
      <c r="M91" s="23">
        <v>0</v>
      </c>
      <c r="N91" s="23">
        <v>255523</v>
      </c>
      <c r="O91" s="23">
        <v>0</v>
      </c>
      <c r="P91" s="23">
        <v>0</v>
      </c>
      <c r="Q91" s="23">
        <v>0</v>
      </c>
      <c r="R91" s="23">
        <v>210600</v>
      </c>
      <c r="S91" s="23">
        <v>210600</v>
      </c>
      <c r="T91" s="149">
        <v>0</v>
      </c>
      <c r="U91" s="149"/>
      <c r="V91" s="149">
        <v>0</v>
      </c>
      <c r="W91" s="149"/>
    </row>
    <row r="92" spans="1:23" ht="15" customHeight="1">
      <c r="A92" s="153"/>
      <c r="B92" s="153"/>
      <c r="C92" s="153"/>
      <c r="D92" s="154"/>
      <c r="E92" s="154"/>
      <c r="F92" s="43" t="s">
        <v>129</v>
      </c>
      <c r="G92" s="149">
        <v>-8109</v>
      </c>
      <c r="H92" s="149"/>
      <c r="I92" s="23">
        <v>-8109</v>
      </c>
      <c r="J92" s="23">
        <v>-8109</v>
      </c>
      <c r="K92" s="23">
        <v>-5667</v>
      </c>
      <c r="L92" s="23">
        <v>-2442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149">
        <v>0</v>
      </c>
      <c r="U92" s="149"/>
      <c r="V92" s="149">
        <v>0</v>
      </c>
      <c r="W92" s="149"/>
    </row>
    <row r="93" spans="1:23" ht="17.25" customHeight="1">
      <c r="A93" s="153"/>
      <c r="B93" s="153"/>
      <c r="C93" s="153"/>
      <c r="D93" s="154"/>
      <c r="E93" s="154"/>
      <c r="F93" s="43" t="s">
        <v>130</v>
      </c>
      <c r="G93" s="149">
        <v>82264</v>
      </c>
      <c r="H93" s="149"/>
      <c r="I93" s="23">
        <v>82264</v>
      </c>
      <c r="J93" s="23">
        <v>82264</v>
      </c>
      <c r="K93" s="23">
        <v>78808</v>
      </c>
      <c r="L93" s="23">
        <v>3456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149">
        <v>0</v>
      </c>
      <c r="U93" s="149"/>
      <c r="V93" s="149">
        <v>0</v>
      </c>
      <c r="W93" s="149"/>
    </row>
    <row r="94" spans="1:23" ht="17.25" customHeight="1" thickBot="1">
      <c r="A94" s="153"/>
      <c r="B94" s="153"/>
      <c r="C94" s="153"/>
      <c r="D94" s="154"/>
      <c r="E94" s="154"/>
      <c r="F94" s="43" t="s">
        <v>131</v>
      </c>
      <c r="G94" s="149">
        <v>8789344</v>
      </c>
      <c r="H94" s="149"/>
      <c r="I94" s="23">
        <v>8578744</v>
      </c>
      <c r="J94" s="23">
        <v>8323221</v>
      </c>
      <c r="K94" s="23">
        <v>6935029</v>
      </c>
      <c r="L94" s="23">
        <v>1388192</v>
      </c>
      <c r="M94" s="23">
        <v>0</v>
      </c>
      <c r="N94" s="23">
        <v>255523</v>
      </c>
      <c r="O94" s="23">
        <v>0</v>
      </c>
      <c r="P94" s="23">
        <v>0</v>
      </c>
      <c r="Q94" s="23">
        <v>0</v>
      </c>
      <c r="R94" s="23">
        <v>210600</v>
      </c>
      <c r="S94" s="23">
        <v>210600</v>
      </c>
      <c r="T94" s="149">
        <v>0</v>
      </c>
      <c r="U94" s="149"/>
      <c r="V94" s="149">
        <v>0</v>
      </c>
      <c r="W94" s="149"/>
    </row>
    <row r="95" spans="1:23" ht="18" customHeight="1" thickBot="1">
      <c r="A95" s="150"/>
      <c r="B95" s="150"/>
      <c r="C95" s="150">
        <v>85403</v>
      </c>
      <c r="D95" s="151" t="s">
        <v>22</v>
      </c>
      <c r="E95" s="151"/>
      <c r="F95" s="44" t="s">
        <v>128</v>
      </c>
      <c r="G95" s="152">
        <v>6750842</v>
      </c>
      <c r="H95" s="152"/>
      <c r="I95" s="24">
        <v>6540242</v>
      </c>
      <c r="J95" s="24">
        <v>6337958</v>
      </c>
      <c r="K95" s="24">
        <v>5227813</v>
      </c>
      <c r="L95" s="24">
        <v>1110145</v>
      </c>
      <c r="M95" s="24">
        <v>0</v>
      </c>
      <c r="N95" s="24">
        <v>202284</v>
      </c>
      <c r="O95" s="24">
        <v>0</v>
      </c>
      <c r="P95" s="24">
        <v>0</v>
      </c>
      <c r="Q95" s="24">
        <v>0</v>
      </c>
      <c r="R95" s="24">
        <v>210600</v>
      </c>
      <c r="S95" s="24">
        <v>210600</v>
      </c>
      <c r="T95" s="152">
        <v>0</v>
      </c>
      <c r="U95" s="152"/>
      <c r="V95" s="152">
        <v>0</v>
      </c>
      <c r="W95" s="152"/>
    </row>
    <row r="96" spans="1:23" ht="16.5" customHeight="1" thickBot="1">
      <c r="A96" s="150"/>
      <c r="B96" s="150"/>
      <c r="C96" s="150"/>
      <c r="D96" s="151"/>
      <c r="E96" s="151"/>
      <c r="F96" s="43" t="s">
        <v>129</v>
      </c>
      <c r="G96" s="149">
        <v>-2442</v>
      </c>
      <c r="H96" s="149"/>
      <c r="I96" s="23">
        <v>-2442</v>
      </c>
      <c r="J96" s="23">
        <v>-2442</v>
      </c>
      <c r="K96" s="23">
        <v>0</v>
      </c>
      <c r="L96" s="23">
        <v>-2442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149">
        <v>0</v>
      </c>
      <c r="U96" s="149"/>
      <c r="V96" s="149">
        <v>0</v>
      </c>
      <c r="W96" s="149"/>
    </row>
    <row r="97" spans="1:23" ht="16.5" customHeight="1" thickBot="1">
      <c r="A97" s="150"/>
      <c r="B97" s="150"/>
      <c r="C97" s="150"/>
      <c r="D97" s="151"/>
      <c r="E97" s="151"/>
      <c r="F97" s="43" t="s">
        <v>130</v>
      </c>
      <c r="G97" s="149">
        <v>82264</v>
      </c>
      <c r="H97" s="149"/>
      <c r="I97" s="23">
        <v>82264</v>
      </c>
      <c r="J97" s="23">
        <v>82264</v>
      </c>
      <c r="K97" s="23">
        <v>78808</v>
      </c>
      <c r="L97" s="23">
        <v>3456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149">
        <v>0</v>
      </c>
      <c r="U97" s="149"/>
      <c r="V97" s="149">
        <v>0</v>
      </c>
      <c r="W97" s="149"/>
    </row>
    <row r="98" spans="1:23" ht="17.25" customHeight="1" thickBot="1">
      <c r="A98" s="150"/>
      <c r="B98" s="150"/>
      <c r="C98" s="150"/>
      <c r="D98" s="151"/>
      <c r="E98" s="151"/>
      <c r="F98" s="43" t="s">
        <v>131</v>
      </c>
      <c r="G98" s="149">
        <v>6830664</v>
      </c>
      <c r="H98" s="149"/>
      <c r="I98" s="23">
        <v>6620064</v>
      </c>
      <c r="J98" s="23">
        <v>6417780</v>
      </c>
      <c r="K98" s="23">
        <v>5306621</v>
      </c>
      <c r="L98" s="23">
        <v>1111159</v>
      </c>
      <c r="M98" s="23">
        <v>0</v>
      </c>
      <c r="N98" s="23">
        <v>202284</v>
      </c>
      <c r="O98" s="23">
        <v>0</v>
      </c>
      <c r="P98" s="23">
        <v>0</v>
      </c>
      <c r="Q98" s="23">
        <v>0</v>
      </c>
      <c r="R98" s="23">
        <v>210600</v>
      </c>
      <c r="S98" s="23">
        <v>210600</v>
      </c>
      <c r="T98" s="149">
        <v>0</v>
      </c>
      <c r="U98" s="149"/>
      <c r="V98" s="149">
        <v>0</v>
      </c>
      <c r="W98" s="149"/>
    </row>
    <row r="99" spans="1:23" ht="18" customHeight="1" thickBot="1">
      <c r="A99" s="150"/>
      <c r="B99" s="150"/>
      <c r="C99" s="150">
        <v>85410</v>
      </c>
      <c r="D99" s="151" t="s">
        <v>201</v>
      </c>
      <c r="E99" s="151"/>
      <c r="F99" s="44" t="s">
        <v>128</v>
      </c>
      <c r="G99" s="152">
        <v>662086</v>
      </c>
      <c r="H99" s="152"/>
      <c r="I99" s="24">
        <v>662086</v>
      </c>
      <c r="J99" s="24">
        <v>662086</v>
      </c>
      <c r="K99" s="24">
        <v>568086</v>
      </c>
      <c r="L99" s="24">
        <v>94000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152">
        <v>0</v>
      </c>
      <c r="U99" s="152"/>
      <c r="V99" s="152">
        <v>0</v>
      </c>
      <c r="W99" s="152"/>
    </row>
    <row r="100" spans="1:23" ht="18" customHeight="1" thickBot="1">
      <c r="A100" s="150"/>
      <c r="B100" s="150"/>
      <c r="C100" s="150"/>
      <c r="D100" s="151"/>
      <c r="E100" s="151"/>
      <c r="F100" s="43" t="s">
        <v>129</v>
      </c>
      <c r="G100" s="149">
        <v>-5667</v>
      </c>
      <c r="H100" s="149"/>
      <c r="I100" s="23">
        <v>-5667</v>
      </c>
      <c r="J100" s="23">
        <v>-5667</v>
      </c>
      <c r="K100" s="23">
        <v>-5667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149">
        <v>0</v>
      </c>
      <c r="U100" s="149"/>
      <c r="V100" s="149">
        <v>0</v>
      </c>
      <c r="W100" s="149"/>
    </row>
    <row r="101" spans="1:23" ht="18.75" customHeight="1" thickBot="1">
      <c r="A101" s="150"/>
      <c r="B101" s="150"/>
      <c r="C101" s="150"/>
      <c r="D101" s="151"/>
      <c r="E101" s="151"/>
      <c r="F101" s="43" t="s">
        <v>130</v>
      </c>
      <c r="G101" s="149">
        <v>0</v>
      </c>
      <c r="H101" s="149"/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149">
        <v>0</v>
      </c>
      <c r="U101" s="149"/>
      <c r="V101" s="149">
        <v>0</v>
      </c>
      <c r="W101" s="149"/>
    </row>
    <row r="102" spans="1:23" ht="17.25" customHeight="1">
      <c r="A102" s="150"/>
      <c r="B102" s="150"/>
      <c r="C102" s="150"/>
      <c r="D102" s="151"/>
      <c r="E102" s="151"/>
      <c r="F102" s="43" t="s">
        <v>131</v>
      </c>
      <c r="G102" s="149">
        <v>656419</v>
      </c>
      <c r="H102" s="149"/>
      <c r="I102" s="23">
        <v>656419</v>
      </c>
      <c r="J102" s="23">
        <v>656419</v>
      </c>
      <c r="K102" s="23">
        <v>562419</v>
      </c>
      <c r="L102" s="23">
        <v>94000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149">
        <v>0</v>
      </c>
      <c r="U102" s="149"/>
      <c r="V102" s="149">
        <v>0</v>
      </c>
      <c r="W102" s="149"/>
    </row>
    <row r="103" spans="1:23" ht="18.75" customHeight="1">
      <c r="A103" s="153">
        <v>855</v>
      </c>
      <c r="B103" s="153"/>
      <c r="C103" s="153"/>
      <c r="D103" s="154" t="s">
        <v>88</v>
      </c>
      <c r="E103" s="154"/>
      <c r="F103" s="43" t="s">
        <v>128</v>
      </c>
      <c r="G103" s="149">
        <v>6185549</v>
      </c>
      <c r="H103" s="149"/>
      <c r="I103" s="23">
        <v>6135549</v>
      </c>
      <c r="J103" s="23">
        <v>4430784</v>
      </c>
      <c r="K103" s="23">
        <v>3146866</v>
      </c>
      <c r="L103" s="23">
        <v>1283918</v>
      </c>
      <c r="M103" s="23">
        <v>253200</v>
      </c>
      <c r="N103" s="23">
        <v>1451565</v>
      </c>
      <c r="O103" s="23">
        <v>0</v>
      </c>
      <c r="P103" s="23">
        <v>0</v>
      </c>
      <c r="Q103" s="23">
        <v>0</v>
      </c>
      <c r="R103" s="23">
        <v>50000</v>
      </c>
      <c r="S103" s="23">
        <v>50000</v>
      </c>
      <c r="T103" s="149">
        <v>0</v>
      </c>
      <c r="U103" s="149"/>
      <c r="V103" s="149">
        <v>0</v>
      </c>
      <c r="W103" s="149"/>
    </row>
    <row r="104" spans="1:23" ht="15" customHeight="1">
      <c r="A104" s="153"/>
      <c r="B104" s="153"/>
      <c r="C104" s="153"/>
      <c r="D104" s="154"/>
      <c r="E104" s="154"/>
      <c r="F104" s="43" t="s">
        <v>129</v>
      </c>
      <c r="G104" s="149">
        <v>-20000</v>
      </c>
      <c r="H104" s="149"/>
      <c r="I104" s="23">
        <v>-20000</v>
      </c>
      <c r="J104" s="23">
        <v>0</v>
      </c>
      <c r="K104" s="23">
        <v>0</v>
      </c>
      <c r="L104" s="23">
        <v>0</v>
      </c>
      <c r="M104" s="23">
        <v>0</v>
      </c>
      <c r="N104" s="23">
        <v>-20000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149">
        <v>0</v>
      </c>
      <c r="U104" s="149"/>
      <c r="V104" s="149">
        <v>0</v>
      </c>
      <c r="W104" s="149"/>
    </row>
    <row r="105" spans="1:23" ht="16.5" customHeight="1">
      <c r="A105" s="153"/>
      <c r="B105" s="153"/>
      <c r="C105" s="153"/>
      <c r="D105" s="154"/>
      <c r="E105" s="154"/>
      <c r="F105" s="43" t="s">
        <v>130</v>
      </c>
      <c r="G105" s="149">
        <v>148601</v>
      </c>
      <c r="H105" s="149"/>
      <c r="I105" s="23">
        <v>148601</v>
      </c>
      <c r="J105" s="23">
        <v>148601</v>
      </c>
      <c r="K105" s="23">
        <v>45301</v>
      </c>
      <c r="L105" s="23">
        <v>103300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149">
        <v>0</v>
      </c>
      <c r="U105" s="149"/>
      <c r="V105" s="149">
        <v>0</v>
      </c>
      <c r="W105" s="149"/>
    </row>
    <row r="106" spans="1:23" ht="18.75" customHeight="1" thickBot="1">
      <c r="A106" s="153"/>
      <c r="B106" s="153"/>
      <c r="C106" s="153"/>
      <c r="D106" s="154"/>
      <c r="E106" s="154"/>
      <c r="F106" s="43" t="s">
        <v>131</v>
      </c>
      <c r="G106" s="149">
        <v>6314150</v>
      </c>
      <c r="H106" s="149"/>
      <c r="I106" s="23">
        <v>6264150</v>
      </c>
      <c r="J106" s="23">
        <v>4579385</v>
      </c>
      <c r="K106" s="23">
        <v>3192167</v>
      </c>
      <c r="L106" s="23">
        <v>1387218</v>
      </c>
      <c r="M106" s="23">
        <v>253200</v>
      </c>
      <c r="N106" s="23">
        <v>1431565</v>
      </c>
      <c r="O106" s="23">
        <v>0</v>
      </c>
      <c r="P106" s="23">
        <v>0</v>
      </c>
      <c r="Q106" s="23">
        <v>0</v>
      </c>
      <c r="R106" s="23">
        <v>50000</v>
      </c>
      <c r="S106" s="23">
        <v>50000</v>
      </c>
      <c r="T106" s="149">
        <v>0</v>
      </c>
      <c r="U106" s="149"/>
      <c r="V106" s="149">
        <v>0</v>
      </c>
      <c r="W106" s="149"/>
    </row>
    <row r="107" spans="1:23" ht="18" customHeight="1" thickBot="1">
      <c r="A107" s="150"/>
      <c r="B107" s="150"/>
      <c r="C107" s="150">
        <v>85508</v>
      </c>
      <c r="D107" s="151" t="s">
        <v>322</v>
      </c>
      <c r="E107" s="151"/>
      <c r="F107" s="44" t="s">
        <v>128</v>
      </c>
      <c r="G107" s="152">
        <v>1535670</v>
      </c>
      <c r="H107" s="152"/>
      <c r="I107" s="24">
        <v>1535670</v>
      </c>
      <c r="J107" s="24">
        <v>38025</v>
      </c>
      <c r="K107" s="24">
        <v>37313</v>
      </c>
      <c r="L107" s="24">
        <v>712</v>
      </c>
      <c r="M107" s="24">
        <v>160000</v>
      </c>
      <c r="N107" s="24">
        <v>1337645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152">
        <v>0</v>
      </c>
      <c r="U107" s="152"/>
      <c r="V107" s="152">
        <v>0</v>
      </c>
      <c r="W107" s="152"/>
    </row>
    <row r="108" spans="1:23" ht="17.25" customHeight="1" thickBot="1">
      <c r="A108" s="150"/>
      <c r="B108" s="150"/>
      <c r="C108" s="150"/>
      <c r="D108" s="151"/>
      <c r="E108" s="151"/>
      <c r="F108" s="43" t="s">
        <v>129</v>
      </c>
      <c r="G108" s="149">
        <v>-20000</v>
      </c>
      <c r="H108" s="149"/>
      <c r="I108" s="23">
        <v>-20000</v>
      </c>
      <c r="J108" s="23">
        <v>0</v>
      </c>
      <c r="K108" s="23">
        <v>0</v>
      </c>
      <c r="L108" s="23">
        <v>0</v>
      </c>
      <c r="M108" s="23">
        <v>0</v>
      </c>
      <c r="N108" s="23">
        <v>-20000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149">
        <v>0</v>
      </c>
      <c r="U108" s="149"/>
      <c r="V108" s="149">
        <v>0</v>
      </c>
      <c r="W108" s="149"/>
    </row>
    <row r="109" spans="1:23" ht="18" customHeight="1" thickBot="1">
      <c r="A109" s="150"/>
      <c r="B109" s="150"/>
      <c r="C109" s="150"/>
      <c r="D109" s="151"/>
      <c r="E109" s="151"/>
      <c r="F109" s="43" t="s">
        <v>130</v>
      </c>
      <c r="G109" s="149">
        <v>0</v>
      </c>
      <c r="H109" s="149"/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149">
        <v>0</v>
      </c>
      <c r="U109" s="149"/>
      <c r="V109" s="149">
        <v>0</v>
      </c>
      <c r="W109" s="149"/>
    </row>
    <row r="110" spans="1:23" ht="17.25" customHeight="1" thickBot="1">
      <c r="A110" s="150"/>
      <c r="B110" s="150"/>
      <c r="C110" s="150"/>
      <c r="D110" s="151"/>
      <c r="E110" s="151"/>
      <c r="F110" s="43" t="s">
        <v>131</v>
      </c>
      <c r="G110" s="149">
        <v>1515670</v>
      </c>
      <c r="H110" s="149"/>
      <c r="I110" s="23">
        <v>1515670</v>
      </c>
      <c r="J110" s="23">
        <v>38025</v>
      </c>
      <c r="K110" s="23">
        <v>37313</v>
      </c>
      <c r="L110" s="23">
        <v>712</v>
      </c>
      <c r="M110" s="23">
        <v>160000</v>
      </c>
      <c r="N110" s="23">
        <v>1317645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149">
        <v>0</v>
      </c>
      <c r="U110" s="149"/>
      <c r="V110" s="149">
        <v>0</v>
      </c>
      <c r="W110" s="149"/>
    </row>
    <row r="111" spans="1:23" ht="17.25" customHeight="1" thickBot="1">
      <c r="A111" s="150"/>
      <c r="B111" s="150"/>
      <c r="C111" s="150">
        <v>85510</v>
      </c>
      <c r="D111" s="151" t="s">
        <v>90</v>
      </c>
      <c r="E111" s="151"/>
      <c r="F111" s="44" t="s">
        <v>128</v>
      </c>
      <c r="G111" s="152">
        <v>4649879</v>
      </c>
      <c r="H111" s="152"/>
      <c r="I111" s="24">
        <v>4599879</v>
      </c>
      <c r="J111" s="24">
        <v>4392759</v>
      </c>
      <c r="K111" s="24">
        <v>3109553</v>
      </c>
      <c r="L111" s="24">
        <v>1283206</v>
      </c>
      <c r="M111" s="24">
        <v>93200</v>
      </c>
      <c r="N111" s="24">
        <v>113920</v>
      </c>
      <c r="O111" s="24">
        <v>0</v>
      </c>
      <c r="P111" s="24">
        <v>0</v>
      </c>
      <c r="Q111" s="24">
        <v>0</v>
      </c>
      <c r="R111" s="24">
        <v>50000</v>
      </c>
      <c r="S111" s="24">
        <v>50000</v>
      </c>
      <c r="T111" s="152">
        <v>0</v>
      </c>
      <c r="U111" s="152"/>
      <c r="V111" s="152">
        <v>0</v>
      </c>
      <c r="W111" s="152"/>
    </row>
    <row r="112" spans="1:23" ht="18" customHeight="1" thickBot="1">
      <c r="A112" s="150"/>
      <c r="B112" s="150"/>
      <c r="C112" s="150"/>
      <c r="D112" s="151"/>
      <c r="E112" s="151"/>
      <c r="F112" s="43" t="s">
        <v>129</v>
      </c>
      <c r="G112" s="149">
        <v>0</v>
      </c>
      <c r="H112" s="149"/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149">
        <v>0</v>
      </c>
      <c r="U112" s="149"/>
      <c r="V112" s="149">
        <v>0</v>
      </c>
      <c r="W112" s="149"/>
    </row>
    <row r="113" spans="1:23" ht="17.25" customHeight="1" thickBot="1">
      <c r="A113" s="150"/>
      <c r="B113" s="150"/>
      <c r="C113" s="150"/>
      <c r="D113" s="151"/>
      <c r="E113" s="151"/>
      <c r="F113" s="43" t="s">
        <v>130</v>
      </c>
      <c r="G113" s="149">
        <v>148601</v>
      </c>
      <c r="H113" s="149"/>
      <c r="I113" s="23">
        <v>148601</v>
      </c>
      <c r="J113" s="23">
        <v>148601</v>
      </c>
      <c r="K113" s="23">
        <v>45301</v>
      </c>
      <c r="L113" s="23">
        <v>103300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149">
        <v>0</v>
      </c>
      <c r="U113" s="149"/>
      <c r="V113" s="149">
        <v>0</v>
      </c>
      <c r="W113" s="149"/>
    </row>
    <row r="114" spans="1:23" ht="20.25" customHeight="1">
      <c r="A114" s="150"/>
      <c r="B114" s="150"/>
      <c r="C114" s="150"/>
      <c r="D114" s="151"/>
      <c r="E114" s="151"/>
      <c r="F114" s="43" t="s">
        <v>131</v>
      </c>
      <c r="G114" s="149">
        <v>4798480</v>
      </c>
      <c r="H114" s="149"/>
      <c r="I114" s="23">
        <v>4748480</v>
      </c>
      <c r="J114" s="23">
        <v>4541360</v>
      </c>
      <c r="K114" s="23">
        <v>3154854</v>
      </c>
      <c r="L114" s="23">
        <v>1386506</v>
      </c>
      <c r="M114" s="23">
        <v>93200</v>
      </c>
      <c r="N114" s="23">
        <v>113920</v>
      </c>
      <c r="O114" s="23">
        <v>0</v>
      </c>
      <c r="P114" s="23">
        <v>0</v>
      </c>
      <c r="Q114" s="23">
        <v>0</v>
      </c>
      <c r="R114" s="23">
        <v>50000</v>
      </c>
      <c r="S114" s="23">
        <v>50000</v>
      </c>
      <c r="T114" s="149">
        <v>0</v>
      </c>
      <c r="U114" s="149"/>
      <c r="V114" s="149">
        <v>0</v>
      </c>
      <c r="W114" s="149"/>
    </row>
    <row r="115" spans="1:23" ht="16.5" customHeight="1">
      <c r="A115" s="153">
        <v>921</v>
      </c>
      <c r="B115" s="153"/>
      <c r="C115" s="153"/>
      <c r="D115" s="154" t="s">
        <v>207</v>
      </c>
      <c r="E115" s="154"/>
      <c r="F115" s="43" t="s">
        <v>128</v>
      </c>
      <c r="G115" s="149">
        <v>8658695</v>
      </c>
      <c r="H115" s="149"/>
      <c r="I115" s="23">
        <v>75000</v>
      </c>
      <c r="J115" s="23">
        <v>70000</v>
      </c>
      <c r="K115" s="23">
        <v>5000</v>
      </c>
      <c r="L115" s="23">
        <v>65000</v>
      </c>
      <c r="M115" s="23">
        <v>5000</v>
      </c>
      <c r="N115" s="23">
        <v>0</v>
      </c>
      <c r="O115" s="23">
        <v>0</v>
      </c>
      <c r="P115" s="23">
        <v>0</v>
      </c>
      <c r="Q115" s="23">
        <v>0</v>
      </c>
      <c r="R115" s="23">
        <v>8583695</v>
      </c>
      <c r="S115" s="23">
        <v>8583695</v>
      </c>
      <c r="T115" s="149">
        <v>8538695</v>
      </c>
      <c r="U115" s="149"/>
      <c r="V115" s="149">
        <v>0</v>
      </c>
      <c r="W115" s="149"/>
    </row>
    <row r="116" spans="1:23" ht="16.5" customHeight="1">
      <c r="A116" s="153"/>
      <c r="B116" s="153"/>
      <c r="C116" s="153"/>
      <c r="D116" s="154"/>
      <c r="E116" s="154"/>
      <c r="F116" s="43" t="s">
        <v>129</v>
      </c>
      <c r="G116" s="149">
        <v>-1053707</v>
      </c>
      <c r="H116" s="149"/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-1053707</v>
      </c>
      <c r="S116" s="23">
        <v>-1053707</v>
      </c>
      <c r="T116" s="149">
        <v>-1053707</v>
      </c>
      <c r="U116" s="149"/>
      <c r="V116" s="149">
        <v>0</v>
      </c>
      <c r="W116" s="149"/>
    </row>
    <row r="117" spans="1:23" ht="18.75" customHeight="1">
      <c r="A117" s="153"/>
      <c r="B117" s="153"/>
      <c r="C117" s="153"/>
      <c r="D117" s="154"/>
      <c r="E117" s="154"/>
      <c r="F117" s="43" t="s">
        <v>130</v>
      </c>
      <c r="G117" s="149">
        <v>1053707</v>
      </c>
      <c r="H117" s="149"/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1053707</v>
      </c>
      <c r="S117" s="23">
        <v>1053707</v>
      </c>
      <c r="T117" s="149">
        <v>1053707</v>
      </c>
      <c r="U117" s="149"/>
      <c r="V117" s="149">
        <v>0</v>
      </c>
      <c r="W117" s="149"/>
    </row>
    <row r="118" spans="1:23" ht="17.25" customHeight="1" thickBot="1">
      <c r="A118" s="153"/>
      <c r="B118" s="153"/>
      <c r="C118" s="153"/>
      <c r="D118" s="154"/>
      <c r="E118" s="154"/>
      <c r="F118" s="43" t="s">
        <v>131</v>
      </c>
      <c r="G118" s="149">
        <v>8658695</v>
      </c>
      <c r="H118" s="149"/>
      <c r="I118" s="23">
        <v>75000</v>
      </c>
      <c r="J118" s="23">
        <v>70000</v>
      </c>
      <c r="K118" s="23">
        <v>5000</v>
      </c>
      <c r="L118" s="23">
        <v>65000</v>
      </c>
      <c r="M118" s="23">
        <v>5000</v>
      </c>
      <c r="N118" s="23">
        <v>0</v>
      </c>
      <c r="O118" s="23">
        <v>0</v>
      </c>
      <c r="P118" s="23">
        <v>0</v>
      </c>
      <c r="Q118" s="23">
        <v>0</v>
      </c>
      <c r="R118" s="23">
        <v>8583695</v>
      </c>
      <c r="S118" s="23">
        <v>8583695</v>
      </c>
      <c r="T118" s="149">
        <v>8538695</v>
      </c>
      <c r="U118" s="149"/>
      <c r="V118" s="149">
        <v>0</v>
      </c>
      <c r="W118" s="149"/>
    </row>
    <row r="119" spans="1:23" ht="17.25" customHeight="1" thickBot="1">
      <c r="A119" s="150"/>
      <c r="B119" s="150"/>
      <c r="C119" s="150">
        <v>92195</v>
      </c>
      <c r="D119" s="151" t="s">
        <v>16</v>
      </c>
      <c r="E119" s="151"/>
      <c r="F119" s="44" t="s">
        <v>128</v>
      </c>
      <c r="G119" s="152">
        <v>8653695</v>
      </c>
      <c r="H119" s="152"/>
      <c r="I119" s="24">
        <v>70000</v>
      </c>
      <c r="J119" s="24">
        <v>70000</v>
      </c>
      <c r="K119" s="24">
        <v>5000</v>
      </c>
      <c r="L119" s="24">
        <v>65000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8583695</v>
      </c>
      <c r="S119" s="24">
        <v>8583695</v>
      </c>
      <c r="T119" s="152">
        <v>8538695</v>
      </c>
      <c r="U119" s="152"/>
      <c r="V119" s="152">
        <v>0</v>
      </c>
      <c r="W119" s="152"/>
    </row>
    <row r="120" spans="1:23" ht="13.5" thickBot="1">
      <c r="A120" s="150"/>
      <c r="B120" s="150"/>
      <c r="C120" s="150"/>
      <c r="D120" s="151"/>
      <c r="E120" s="151"/>
      <c r="F120" s="43" t="s">
        <v>129</v>
      </c>
      <c r="G120" s="149">
        <v>-1053707</v>
      </c>
      <c r="H120" s="149"/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-1053707</v>
      </c>
      <c r="S120" s="23">
        <v>-1053707</v>
      </c>
      <c r="T120" s="149">
        <v>-1053707</v>
      </c>
      <c r="U120" s="149"/>
      <c r="V120" s="149">
        <v>0</v>
      </c>
      <c r="W120" s="149"/>
    </row>
    <row r="121" spans="1:23" ht="18" customHeight="1" thickBot="1">
      <c r="A121" s="150"/>
      <c r="B121" s="150"/>
      <c r="C121" s="150"/>
      <c r="D121" s="151"/>
      <c r="E121" s="151"/>
      <c r="F121" s="43" t="s">
        <v>130</v>
      </c>
      <c r="G121" s="149">
        <v>1053707</v>
      </c>
      <c r="H121" s="149"/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1053707</v>
      </c>
      <c r="S121" s="23">
        <v>1053707</v>
      </c>
      <c r="T121" s="149">
        <v>1053707</v>
      </c>
      <c r="U121" s="149"/>
      <c r="V121" s="149">
        <v>0</v>
      </c>
      <c r="W121" s="149"/>
    </row>
    <row r="122" spans="1:23" ht="17.25" customHeight="1">
      <c r="A122" s="150"/>
      <c r="B122" s="150"/>
      <c r="C122" s="150"/>
      <c r="D122" s="151"/>
      <c r="E122" s="151"/>
      <c r="F122" s="43" t="s">
        <v>131</v>
      </c>
      <c r="G122" s="149">
        <v>8653695</v>
      </c>
      <c r="H122" s="149"/>
      <c r="I122" s="23">
        <v>70000</v>
      </c>
      <c r="J122" s="23">
        <v>70000</v>
      </c>
      <c r="K122" s="23">
        <v>5000</v>
      </c>
      <c r="L122" s="23">
        <v>65000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8583695</v>
      </c>
      <c r="S122" s="23">
        <v>8583695</v>
      </c>
      <c r="T122" s="149">
        <v>8538695</v>
      </c>
      <c r="U122" s="149"/>
      <c r="V122" s="149">
        <v>0</v>
      </c>
      <c r="W122" s="149"/>
    </row>
    <row r="123" spans="1:23" ht="16.5" customHeight="1">
      <c r="A123" s="157" t="s">
        <v>26</v>
      </c>
      <c r="B123" s="157"/>
      <c r="C123" s="157"/>
      <c r="D123" s="157"/>
      <c r="E123" s="157"/>
      <c r="F123" s="43" t="s">
        <v>128</v>
      </c>
      <c r="G123" s="148">
        <v>117831760</v>
      </c>
      <c r="H123" s="148"/>
      <c r="I123" s="25">
        <v>76526887</v>
      </c>
      <c r="J123" s="25">
        <v>70961876</v>
      </c>
      <c r="K123" s="25">
        <v>47633747</v>
      </c>
      <c r="L123" s="25">
        <v>23328129</v>
      </c>
      <c r="M123" s="25">
        <v>1647719</v>
      </c>
      <c r="N123" s="25">
        <v>2846774</v>
      </c>
      <c r="O123" s="25">
        <v>786167</v>
      </c>
      <c r="P123" s="25">
        <v>219000</v>
      </c>
      <c r="Q123" s="25">
        <v>65351</v>
      </c>
      <c r="R123" s="25">
        <v>41304873</v>
      </c>
      <c r="S123" s="25">
        <v>41304873</v>
      </c>
      <c r="T123" s="148">
        <v>30947621</v>
      </c>
      <c r="U123" s="148"/>
      <c r="V123" s="148">
        <v>0</v>
      </c>
      <c r="W123" s="148"/>
    </row>
    <row r="124" spans="1:23" ht="12.75">
      <c r="A124" s="157"/>
      <c r="B124" s="157"/>
      <c r="C124" s="157"/>
      <c r="D124" s="157"/>
      <c r="E124" s="157"/>
      <c r="F124" s="43" t="s">
        <v>129</v>
      </c>
      <c r="G124" s="148">
        <v>-1181936.12</v>
      </c>
      <c r="H124" s="148"/>
      <c r="I124" s="25">
        <v>-128229.12</v>
      </c>
      <c r="J124" s="25">
        <v>-107269</v>
      </c>
      <c r="K124" s="25">
        <v>-103329</v>
      </c>
      <c r="L124" s="25">
        <v>-3940</v>
      </c>
      <c r="M124" s="25">
        <v>-0.12</v>
      </c>
      <c r="N124" s="25">
        <v>-20000</v>
      </c>
      <c r="O124" s="25">
        <v>-960</v>
      </c>
      <c r="P124" s="25">
        <v>0</v>
      </c>
      <c r="Q124" s="25">
        <v>0</v>
      </c>
      <c r="R124" s="25">
        <v>-1053707</v>
      </c>
      <c r="S124" s="25">
        <v>-1053707</v>
      </c>
      <c r="T124" s="148">
        <v>-1053707</v>
      </c>
      <c r="U124" s="148"/>
      <c r="V124" s="148">
        <v>0</v>
      </c>
      <c r="W124" s="148"/>
    </row>
    <row r="125" spans="1:23" ht="16.5" customHeight="1">
      <c r="A125" s="157"/>
      <c r="B125" s="157"/>
      <c r="C125" s="157"/>
      <c r="D125" s="157"/>
      <c r="E125" s="157"/>
      <c r="F125" s="43" t="s">
        <v>130</v>
      </c>
      <c r="G125" s="148">
        <v>2989338.12</v>
      </c>
      <c r="H125" s="148"/>
      <c r="I125" s="25">
        <v>1935631.12</v>
      </c>
      <c r="J125" s="25">
        <v>1934671.12</v>
      </c>
      <c r="K125" s="25">
        <v>467369</v>
      </c>
      <c r="L125" s="25">
        <v>1467302.12</v>
      </c>
      <c r="M125" s="25">
        <v>0</v>
      </c>
      <c r="N125" s="25">
        <v>0</v>
      </c>
      <c r="O125" s="25">
        <v>960</v>
      </c>
      <c r="P125" s="25">
        <v>0</v>
      </c>
      <c r="Q125" s="25">
        <v>0</v>
      </c>
      <c r="R125" s="25">
        <v>1053707</v>
      </c>
      <c r="S125" s="25">
        <v>1053707</v>
      </c>
      <c r="T125" s="148">
        <v>1053707</v>
      </c>
      <c r="U125" s="148"/>
      <c r="V125" s="148">
        <v>0</v>
      </c>
      <c r="W125" s="148"/>
    </row>
    <row r="126" spans="1:23" ht="18" customHeight="1">
      <c r="A126" s="157"/>
      <c r="B126" s="157"/>
      <c r="C126" s="157"/>
      <c r="D126" s="157"/>
      <c r="E126" s="157"/>
      <c r="F126" s="43" t="s">
        <v>131</v>
      </c>
      <c r="G126" s="148">
        <v>119639162</v>
      </c>
      <c r="H126" s="148"/>
      <c r="I126" s="25">
        <v>78334289</v>
      </c>
      <c r="J126" s="25">
        <v>72789278.12</v>
      </c>
      <c r="K126" s="25">
        <v>47997787</v>
      </c>
      <c r="L126" s="25">
        <v>24791491.12</v>
      </c>
      <c r="M126" s="25">
        <v>1647718.88</v>
      </c>
      <c r="N126" s="25">
        <v>2826774</v>
      </c>
      <c r="O126" s="25">
        <v>786167</v>
      </c>
      <c r="P126" s="25">
        <v>219000</v>
      </c>
      <c r="Q126" s="25">
        <v>65351</v>
      </c>
      <c r="R126" s="25">
        <v>41304873</v>
      </c>
      <c r="S126" s="25">
        <v>41304873</v>
      </c>
      <c r="T126" s="148">
        <v>30947621</v>
      </c>
      <c r="U126" s="148"/>
      <c r="V126" s="148">
        <v>0</v>
      </c>
      <c r="W126" s="148"/>
    </row>
  </sheetData>
  <sheetProtection/>
  <mergeCells count="460">
    <mergeCell ref="A123:E126"/>
    <mergeCell ref="G114:H114"/>
    <mergeCell ref="T114:U114"/>
    <mergeCell ref="V114:W114"/>
    <mergeCell ref="G112:H112"/>
    <mergeCell ref="T112:U112"/>
    <mergeCell ref="V112:W112"/>
    <mergeCell ref="G113:H113"/>
    <mergeCell ref="T113:U113"/>
    <mergeCell ref="V113:W113"/>
    <mergeCell ref="G110:H110"/>
    <mergeCell ref="T110:U110"/>
    <mergeCell ref="V110:W110"/>
    <mergeCell ref="G111:H111"/>
    <mergeCell ref="T111:U111"/>
    <mergeCell ref="V111:W111"/>
    <mergeCell ref="V107:W107"/>
    <mergeCell ref="G108:H108"/>
    <mergeCell ref="T108:U108"/>
    <mergeCell ref="V108:W108"/>
    <mergeCell ref="G109:H109"/>
    <mergeCell ref="T109:U109"/>
    <mergeCell ref="V109:W109"/>
    <mergeCell ref="T105:U105"/>
    <mergeCell ref="V105:W105"/>
    <mergeCell ref="G106:H106"/>
    <mergeCell ref="T106:U106"/>
    <mergeCell ref="V106:W106"/>
    <mergeCell ref="A107:B110"/>
    <mergeCell ref="C107:C110"/>
    <mergeCell ref="D107:E110"/>
    <mergeCell ref="G107:H107"/>
    <mergeCell ref="T107:U107"/>
    <mergeCell ref="A103:B106"/>
    <mergeCell ref="C103:C106"/>
    <mergeCell ref="D103:E106"/>
    <mergeCell ref="G103:H103"/>
    <mergeCell ref="T103:U103"/>
    <mergeCell ref="V103:W103"/>
    <mergeCell ref="G104:H104"/>
    <mergeCell ref="T104:U104"/>
    <mergeCell ref="V104:W104"/>
    <mergeCell ref="G105:H105"/>
    <mergeCell ref="T100:U100"/>
    <mergeCell ref="V100:W100"/>
    <mergeCell ref="G101:H101"/>
    <mergeCell ref="T101:U101"/>
    <mergeCell ref="V101:W101"/>
    <mergeCell ref="G102:H102"/>
    <mergeCell ref="T102:U102"/>
    <mergeCell ref="V102:W102"/>
    <mergeCell ref="G98:H98"/>
    <mergeCell ref="T98:U98"/>
    <mergeCell ref="V98:W98"/>
    <mergeCell ref="A99:B102"/>
    <mergeCell ref="C99:C102"/>
    <mergeCell ref="D99:E102"/>
    <mergeCell ref="G99:H99"/>
    <mergeCell ref="T99:U99"/>
    <mergeCell ref="V99:W99"/>
    <mergeCell ref="G100:H100"/>
    <mergeCell ref="V95:W95"/>
    <mergeCell ref="G96:H96"/>
    <mergeCell ref="T96:U96"/>
    <mergeCell ref="V96:W96"/>
    <mergeCell ref="G97:H97"/>
    <mergeCell ref="T97:U97"/>
    <mergeCell ref="V97:W97"/>
    <mergeCell ref="T93:U93"/>
    <mergeCell ref="V93:W93"/>
    <mergeCell ref="G94:H94"/>
    <mergeCell ref="T94:U94"/>
    <mergeCell ref="V94:W94"/>
    <mergeCell ref="A95:B98"/>
    <mergeCell ref="C95:C98"/>
    <mergeCell ref="D95:E98"/>
    <mergeCell ref="G95:H95"/>
    <mergeCell ref="T95:U95"/>
    <mergeCell ref="A91:B94"/>
    <mergeCell ref="C91:C94"/>
    <mergeCell ref="D91:E94"/>
    <mergeCell ref="G91:H91"/>
    <mergeCell ref="T91:U91"/>
    <mergeCell ref="V91:W91"/>
    <mergeCell ref="G92:H92"/>
    <mergeCell ref="T92:U92"/>
    <mergeCell ref="V92:W92"/>
    <mergeCell ref="G93:H93"/>
    <mergeCell ref="G89:H89"/>
    <mergeCell ref="T89:U89"/>
    <mergeCell ref="V89:W89"/>
    <mergeCell ref="G90:H90"/>
    <mergeCell ref="T90:U90"/>
    <mergeCell ref="V90:W90"/>
    <mergeCell ref="G87:H87"/>
    <mergeCell ref="T87:U87"/>
    <mergeCell ref="V87:W87"/>
    <mergeCell ref="G88:H88"/>
    <mergeCell ref="T88:U88"/>
    <mergeCell ref="V88:W88"/>
    <mergeCell ref="A83:B86"/>
    <mergeCell ref="C83:C86"/>
    <mergeCell ref="D83:E86"/>
    <mergeCell ref="A87:B90"/>
    <mergeCell ref="C87:C90"/>
    <mergeCell ref="D87:E90"/>
    <mergeCell ref="V28:W28"/>
    <mergeCell ref="V25:W25"/>
    <mergeCell ref="V27:W27"/>
    <mergeCell ref="G28:H28"/>
    <mergeCell ref="T28:U28"/>
    <mergeCell ref="G26:H26"/>
    <mergeCell ref="T26:U26"/>
    <mergeCell ref="V26:W26"/>
    <mergeCell ref="C19:C22"/>
    <mergeCell ref="D19:E22"/>
    <mergeCell ref="G19:H19"/>
    <mergeCell ref="T19:U19"/>
    <mergeCell ref="T25:U25"/>
    <mergeCell ref="V21:W21"/>
    <mergeCell ref="G22:H22"/>
    <mergeCell ref="G25:H25"/>
    <mergeCell ref="V30:W30"/>
    <mergeCell ref="V22:W22"/>
    <mergeCell ref="A23:B26"/>
    <mergeCell ref="C23:C26"/>
    <mergeCell ref="D23:E26"/>
    <mergeCell ref="G23:H23"/>
    <mergeCell ref="T23:U23"/>
    <mergeCell ref="V29:W29"/>
    <mergeCell ref="G27:H27"/>
    <mergeCell ref="T27:U27"/>
    <mergeCell ref="A19:B22"/>
    <mergeCell ref="G29:H29"/>
    <mergeCell ref="T29:U29"/>
    <mergeCell ref="A15:B18"/>
    <mergeCell ref="C15:C18"/>
    <mergeCell ref="D15:E18"/>
    <mergeCell ref="G15:H15"/>
    <mergeCell ref="T15:U15"/>
    <mergeCell ref="A27:B30"/>
    <mergeCell ref="C27:C30"/>
    <mergeCell ref="G30:H30"/>
    <mergeCell ref="T30:U30"/>
    <mergeCell ref="G20:H20"/>
    <mergeCell ref="T20:U20"/>
    <mergeCell ref="T21:U21"/>
    <mergeCell ref="V20:W20"/>
    <mergeCell ref="G21:H21"/>
    <mergeCell ref="G24:H24"/>
    <mergeCell ref="T24:U24"/>
    <mergeCell ref="V24:W24"/>
    <mergeCell ref="V17:W17"/>
    <mergeCell ref="V18:W18"/>
    <mergeCell ref="G18:H18"/>
    <mergeCell ref="V15:W15"/>
    <mergeCell ref="V23:W23"/>
    <mergeCell ref="T22:U22"/>
    <mergeCell ref="T18:U18"/>
    <mergeCell ref="T16:U16"/>
    <mergeCell ref="A10:B10"/>
    <mergeCell ref="V12:W12"/>
    <mergeCell ref="G14:H14"/>
    <mergeCell ref="V16:W16"/>
    <mergeCell ref="G17:H17"/>
    <mergeCell ref="G16:H16"/>
    <mergeCell ref="V14:W14"/>
    <mergeCell ref="T17:U17"/>
    <mergeCell ref="T14:U14"/>
    <mergeCell ref="A11:B14"/>
    <mergeCell ref="C11:C14"/>
    <mergeCell ref="D11:E14"/>
    <mergeCell ref="G11:H11"/>
    <mergeCell ref="T11:U11"/>
    <mergeCell ref="G12:H12"/>
    <mergeCell ref="T13:U13"/>
    <mergeCell ref="D10:F10"/>
    <mergeCell ref="G10:H10"/>
    <mergeCell ref="T10:U10"/>
    <mergeCell ref="J7:J9"/>
    <mergeCell ref="K7:L8"/>
    <mergeCell ref="M7:M9"/>
    <mergeCell ref="N7:N9"/>
    <mergeCell ref="O7:O9"/>
    <mergeCell ref="S6:S9"/>
    <mergeCell ref="G4:H9"/>
    <mergeCell ref="V13:W13"/>
    <mergeCell ref="V6:W9"/>
    <mergeCell ref="T12:U12"/>
    <mergeCell ref="V10:W10"/>
    <mergeCell ref="G13:H13"/>
    <mergeCell ref="O1:U1"/>
    <mergeCell ref="I5:I9"/>
    <mergeCell ref="J5:Q6"/>
    <mergeCell ref="R5:R9"/>
    <mergeCell ref="S5:W5"/>
    <mergeCell ref="Q7:Q9"/>
    <mergeCell ref="T8:U9"/>
    <mergeCell ref="T6:U7"/>
    <mergeCell ref="A2:W2"/>
    <mergeCell ref="A4:B9"/>
    <mergeCell ref="C4:C9"/>
    <mergeCell ref="P7:P9"/>
    <mergeCell ref="D4:F9"/>
    <mergeCell ref="I4:W4"/>
    <mergeCell ref="D27:E30"/>
    <mergeCell ref="V11:W11"/>
    <mergeCell ref="V19:W19"/>
    <mergeCell ref="A31:B34"/>
    <mergeCell ref="C31:C34"/>
    <mergeCell ref="D31:E34"/>
    <mergeCell ref="G31:H31"/>
    <mergeCell ref="T31:U31"/>
    <mergeCell ref="V31:W31"/>
    <mergeCell ref="G32:H32"/>
    <mergeCell ref="T32:U32"/>
    <mergeCell ref="V32:W32"/>
    <mergeCell ref="T37:U37"/>
    <mergeCell ref="V37:W37"/>
    <mergeCell ref="G33:H33"/>
    <mergeCell ref="T33:U33"/>
    <mergeCell ref="V33:W33"/>
    <mergeCell ref="G34:H34"/>
    <mergeCell ref="T34:U34"/>
    <mergeCell ref="V34:W34"/>
    <mergeCell ref="G38:H38"/>
    <mergeCell ref="T38:U38"/>
    <mergeCell ref="V38:W38"/>
    <mergeCell ref="G35:H35"/>
    <mergeCell ref="T35:U35"/>
    <mergeCell ref="V35:W35"/>
    <mergeCell ref="G36:H36"/>
    <mergeCell ref="T36:U36"/>
    <mergeCell ref="V36:W36"/>
    <mergeCell ref="G37:H37"/>
    <mergeCell ref="A35:B38"/>
    <mergeCell ref="C35:C38"/>
    <mergeCell ref="D35:E38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T41:U41"/>
    <mergeCell ref="V41:W41"/>
    <mergeCell ref="G42:H42"/>
    <mergeCell ref="T42:U42"/>
    <mergeCell ref="V42:W42"/>
    <mergeCell ref="A43:B46"/>
    <mergeCell ref="C43:C46"/>
    <mergeCell ref="D43:E46"/>
    <mergeCell ref="G43:H43"/>
    <mergeCell ref="T43:U43"/>
    <mergeCell ref="V43:W43"/>
    <mergeCell ref="G44:H44"/>
    <mergeCell ref="T44:U44"/>
    <mergeCell ref="V44:W44"/>
    <mergeCell ref="G45:H45"/>
    <mergeCell ref="T45:U45"/>
    <mergeCell ref="V45:W45"/>
    <mergeCell ref="G46:H46"/>
    <mergeCell ref="T46:U46"/>
    <mergeCell ref="V46:W46"/>
    <mergeCell ref="A47:B50"/>
    <mergeCell ref="C47:C50"/>
    <mergeCell ref="D47:E50"/>
    <mergeCell ref="G47:H47"/>
    <mergeCell ref="T47:U47"/>
    <mergeCell ref="V47:W47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A51:B54"/>
    <mergeCell ref="C51:C54"/>
    <mergeCell ref="D51:E54"/>
    <mergeCell ref="G51:H51"/>
    <mergeCell ref="T51:U51"/>
    <mergeCell ref="V51:W51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G55:H55"/>
    <mergeCell ref="T55:U55"/>
    <mergeCell ref="V55:W55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A55:B58"/>
    <mergeCell ref="C55:C58"/>
    <mergeCell ref="D55:E58"/>
    <mergeCell ref="A59:B62"/>
    <mergeCell ref="C59:C62"/>
    <mergeCell ref="D59:E62"/>
    <mergeCell ref="G59:H59"/>
    <mergeCell ref="T59:U59"/>
    <mergeCell ref="V59:W59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A63:B66"/>
    <mergeCell ref="C63:C66"/>
    <mergeCell ref="D63:E66"/>
    <mergeCell ref="G63:H63"/>
    <mergeCell ref="T63:U63"/>
    <mergeCell ref="V63:W63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A67:B70"/>
    <mergeCell ref="C67:C70"/>
    <mergeCell ref="D67:E70"/>
    <mergeCell ref="G67:H67"/>
    <mergeCell ref="T67:U67"/>
    <mergeCell ref="V67:W67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A71:B74"/>
    <mergeCell ref="C71:C74"/>
    <mergeCell ref="D71:E74"/>
    <mergeCell ref="G71:H71"/>
    <mergeCell ref="T71:U71"/>
    <mergeCell ref="V71:W71"/>
    <mergeCell ref="G72:H72"/>
    <mergeCell ref="T72:U72"/>
    <mergeCell ref="V72:W72"/>
    <mergeCell ref="G73:H73"/>
    <mergeCell ref="T73:U73"/>
    <mergeCell ref="V73:W73"/>
    <mergeCell ref="G74:H74"/>
    <mergeCell ref="T74:U74"/>
    <mergeCell ref="V74:W74"/>
    <mergeCell ref="A75:B78"/>
    <mergeCell ref="C75:C78"/>
    <mergeCell ref="D75:E78"/>
    <mergeCell ref="G75:H75"/>
    <mergeCell ref="T75:U75"/>
    <mergeCell ref="V75:W75"/>
    <mergeCell ref="G76:H76"/>
    <mergeCell ref="T76:U76"/>
    <mergeCell ref="V76:W76"/>
    <mergeCell ref="G77:H77"/>
    <mergeCell ref="T77:U77"/>
    <mergeCell ref="V77:W77"/>
    <mergeCell ref="G78:H78"/>
    <mergeCell ref="T78:U78"/>
    <mergeCell ref="V78:W78"/>
    <mergeCell ref="A79:B82"/>
    <mergeCell ref="C79:C82"/>
    <mergeCell ref="D79:E82"/>
    <mergeCell ref="G79:H79"/>
    <mergeCell ref="T79:U79"/>
    <mergeCell ref="V79:W79"/>
    <mergeCell ref="G80:H80"/>
    <mergeCell ref="T80:U80"/>
    <mergeCell ref="V80:W80"/>
    <mergeCell ref="G81:H81"/>
    <mergeCell ref="T81:U81"/>
    <mergeCell ref="V81:W81"/>
    <mergeCell ref="G82:H82"/>
    <mergeCell ref="T82:U82"/>
    <mergeCell ref="V82:W82"/>
    <mergeCell ref="G83:H83"/>
    <mergeCell ref="T83:U83"/>
    <mergeCell ref="V83:W83"/>
    <mergeCell ref="T84:U84"/>
    <mergeCell ref="V84:W84"/>
    <mergeCell ref="G85:H85"/>
    <mergeCell ref="T85:U85"/>
    <mergeCell ref="V85:W85"/>
    <mergeCell ref="G86:H86"/>
    <mergeCell ref="T86:U86"/>
    <mergeCell ref="V86:W86"/>
    <mergeCell ref="G84:H84"/>
    <mergeCell ref="A111:B114"/>
    <mergeCell ref="C111:C114"/>
    <mergeCell ref="D111:E114"/>
    <mergeCell ref="A115:B118"/>
    <mergeCell ref="C115:C118"/>
    <mergeCell ref="D115:E118"/>
    <mergeCell ref="G115:H115"/>
    <mergeCell ref="T115:U115"/>
    <mergeCell ref="V115:W115"/>
    <mergeCell ref="G116:H116"/>
    <mergeCell ref="T116:U116"/>
    <mergeCell ref="V116:W116"/>
    <mergeCell ref="G117:H117"/>
    <mergeCell ref="T117:U117"/>
    <mergeCell ref="V117:W117"/>
    <mergeCell ref="G118:H118"/>
    <mergeCell ref="T118:U118"/>
    <mergeCell ref="V118:W118"/>
    <mergeCell ref="A119:B122"/>
    <mergeCell ref="C119:C122"/>
    <mergeCell ref="D119:E122"/>
    <mergeCell ref="G119:H119"/>
    <mergeCell ref="T119:U119"/>
    <mergeCell ref="V119:W119"/>
    <mergeCell ref="G120:H120"/>
    <mergeCell ref="T120:U120"/>
    <mergeCell ref="V120:W120"/>
    <mergeCell ref="G121:H121"/>
    <mergeCell ref="T121:U121"/>
    <mergeCell ref="V121:W121"/>
    <mergeCell ref="G122:H122"/>
    <mergeCell ref="T122:U122"/>
    <mergeCell ref="V122:W122"/>
    <mergeCell ref="G123:H123"/>
    <mergeCell ref="T123:U123"/>
    <mergeCell ref="V123:W123"/>
    <mergeCell ref="G126:H126"/>
    <mergeCell ref="T126:U126"/>
    <mergeCell ref="V126:W126"/>
    <mergeCell ref="G124:H124"/>
    <mergeCell ref="T124:U124"/>
    <mergeCell ref="V124:W124"/>
    <mergeCell ref="G125:H125"/>
    <mergeCell ref="T125:U125"/>
    <mergeCell ref="V125:W12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77"/>
  <sheetViews>
    <sheetView zoomScalePageLayoutView="0" workbookViewId="0" topLeftCell="A1">
      <pane ySplit="2025" topLeftCell="A60" activePane="bottomLeft" state="split"/>
      <selection pane="topLeft" activeCell="J1" sqref="J1:M1"/>
      <selection pane="bottomLeft" activeCell="P76" sqref="P76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5"/>
      <c r="B1" s="5"/>
      <c r="C1" s="5"/>
      <c r="D1" s="5"/>
      <c r="E1" s="5"/>
      <c r="F1" s="5"/>
      <c r="G1" s="5"/>
      <c r="H1" s="5"/>
      <c r="I1" s="5"/>
      <c r="J1" s="177" t="s">
        <v>332</v>
      </c>
      <c r="K1" s="177"/>
      <c r="L1" s="177"/>
      <c r="M1" s="177"/>
    </row>
    <row r="2" spans="1:13" ht="15.75">
      <c r="A2" s="176" t="s">
        <v>91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0</v>
      </c>
    </row>
    <row r="4" spans="1:13" ht="12.75">
      <c r="A4" s="175" t="s">
        <v>54</v>
      </c>
      <c r="B4" s="175" t="s">
        <v>1</v>
      </c>
      <c r="C4" s="175" t="s">
        <v>71</v>
      </c>
      <c r="D4" s="175" t="s">
        <v>77</v>
      </c>
      <c r="E4" s="175" t="s">
        <v>76</v>
      </c>
      <c r="F4" s="164" t="s">
        <v>70</v>
      </c>
      <c r="G4" s="165"/>
      <c r="H4" s="165"/>
      <c r="I4" s="165"/>
      <c r="J4" s="165"/>
      <c r="K4" s="165"/>
      <c r="L4" s="166"/>
      <c r="M4" s="175" t="s">
        <v>57</v>
      </c>
    </row>
    <row r="5" spans="1:13" ht="12.75">
      <c r="A5" s="175"/>
      <c r="B5" s="175"/>
      <c r="C5" s="175"/>
      <c r="D5" s="175"/>
      <c r="E5" s="175"/>
      <c r="F5" s="175" t="s">
        <v>92</v>
      </c>
      <c r="G5" s="175" t="s">
        <v>69</v>
      </c>
      <c r="H5" s="175"/>
      <c r="I5" s="175"/>
      <c r="J5" s="175"/>
      <c r="K5" s="175"/>
      <c r="L5" s="175"/>
      <c r="M5" s="175"/>
    </row>
    <row r="6" spans="1:13" ht="12.75">
      <c r="A6" s="175"/>
      <c r="B6" s="175"/>
      <c r="C6" s="175"/>
      <c r="D6" s="175"/>
      <c r="E6" s="175"/>
      <c r="F6" s="175"/>
      <c r="G6" s="175" t="s">
        <v>68</v>
      </c>
      <c r="H6" s="175" t="s">
        <v>67</v>
      </c>
      <c r="I6" s="20" t="s">
        <v>38</v>
      </c>
      <c r="J6" s="175" t="s">
        <v>75</v>
      </c>
      <c r="K6" s="175"/>
      <c r="L6" s="175" t="s">
        <v>66</v>
      </c>
      <c r="M6" s="175"/>
    </row>
    <row r="7" spans="1:13" ht="12.75">
      <c r="A7" s="175"/>
      <c r="B7" s="175"/>
      <c r="C7" s="175"/>
      <c r="D7" s="175"/>
      <c r="E7" s="175"/>
      <c r="F7" s="175"/>
      <c r="G7" s="175"/>
      <c r="H7" s="175"/>
      <c r="I7" s="172" t="s">
        <v>65</v>
      </c>
      <c r="J7" s="175"/>
      <c r="K7" s="175"/>
      <c r="L7" s="175"/>
      <c r="M7" s="175"/>
    </row>
    <row r="8" spans="1:13" ht="12.75">
      <c r="A8" s="175"/>
      <c r="B8" s="175"/>
      <c r="C8" s="175"/>
      <c r="D8" s="175"/>
      <c r="E8" s="175"/>
      <c r="F8" s="175"/>
      <c r="G8" s="175"/>
      <c r="H8" s="175"/>
      <c r="I8" s="172"/>
      <c r="J8" s="175"/>
      <c r="K8" s="175"/>
      <c r="L8" s="175"/>
      <c r="M8" s="175"/>
    </row>
    <row r="9" spans="1:13" ht="48.75" customHeight="1">
      <c r="A9" s="175"/>
      <c r="B9" s="175"/>
      <c r="C9" s="175"/>
      <c r="D9" s="175"/>
      <c r="E9" s="175"/>
      <c r="F9" s="175"/>
      <c r="G9" s="175"/>
      <c r="H9" s="175"/>
      <c r="I9" s="172"/>
      <c r="J9" s="175"/>
      <c r="K9" s="175"/>
      <c r="L9" s="175"/>
      <c r="M9" s="175"/>
    </row>
    <row r="10" spans="1:13" ht="10.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173">
        <v>10</v>
      </c>
      <c r="K10" s="174"/>
      <c r="L10" s="27">
        <v>11</v>
      </c>
      <c r="M10" s="27">
        <v>12</v>
      </c>
    </row>
    <row r="11" spans="1:13" ht="80.25" customHeight="1">
      <c r="A11" s="10" t="s">
        <v>51</v>
      </c>
      <c r="B11" s="10">
        <v>600</v>
      </c>
      <c r="C11" s="10">
        <v>60013</v>
      </c>
      <c r="D11" s="11" t="s">
        <v>93</v>
      </c>
      <c r="E11" s="12">
        <v>30000</v>
      </c>
      <c r="F11" s="12">
        <v>30000</v>
      </c>
      <c r="G11" s="12">
        <v>30000</v>
      </c>
      <c r="H11" s="12">
        <v>0</v>
      </c>
      <c r="I11" s="12">
        <v>0</v>
      </c>
      <c r="J11" s="160" t="s">
        <v>64</v>
      </c>
      <c r="K11" s="161"/>
      <c r="L11" s="12">
        <v>0</v>
      </c>
      <c r="M11" s="13" t="s">
        <v>78</v>
      </c>
    </row>
    <row r="12" spans="1:13" ht="12.75">
      <c r="A12" s="10"/>
      <c r="B12" s="10"/>
      <c r="C12" s="10"/>
      <c r="D12" s="14" t="s">
        <v>74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58">
        <v>0</v>
      </c>
      <c r="K12" s="159"/>
      <c r="L12" s="12">
        <v>0</v>
      </c>
      <c r="M12" s="13"/>
    </row>
    <row r="13" spans="1:13" ht="12.75">
      <c r="A13" s="10"/>
      <c r="B13" s="10"/>
      <c r="C13" s="10"/>
      <c r="D13" s="14" t="s">
        <v>73</v>
      </c>
      <c r="E13" s="12">
        <f>E11</f>
        <v>30000</v>
      </c>
      <c r="F13" s="12">
        <f>F11</f>
        <v>30000</v>
      </c>
      <c r="G13" s="12">
        <f>G11</f>
        <v>30000</v>
      </c>
      <c r="H13" s="12">
        <v>0</v>
      </c>
      <c r="I13" s="12">
        <v>0</v>
      </c>
      <c r="J13" s="158">
        <v>0</v>
      </c>
      <c r="K13" s="159"/>
      <c r="L13" s="12">
        <f>L11</f>
        <v>0</v>
      </c>
      <c r="M13" s="13"/>
    </row>
    <row r="14" spans="1:13" ht="78.75">
      <c r="A14" s="10" t="s">
        <v>50</v>
      </c>
      <c r="B14" s="10">
        <v>600</v>
      </c>
      <c r="C14" s="10">
        <v>60014</v>
      </c>
      <c r="D14" s="14" t="s">
        <v>94</v>
      </c>
      <c r="E14" s="12">
        <v>1380000</v>
      </c>
      <c r="F14" s="12">
        <f>F15</f>
        <v>1380000</v>
      </c>
      <c r="G14" s="12">
        <v>345222</v>
      </c>
      <c r="H14" s="12">
        <v>0</v>
      </c>
      <c r="I14" s="12">
        <v>0</v>
      </c>
      <c r="J14" s="160" t="s">
        <v>97</v>
      </c>
      <c r="K14" s="161"/>
      <c r="L14" s="12">
        <v>0</v>
      </c>
      <c r="M14" s="13" t="s">
        <v>78</v>
      </c>
    </row>
    <row r="15" spans="1:13" ht="12.75">
      <c r="A15" s="10"/>
      <c r="B15" s="10"/>
      <c r="C15" s="10"/>
      <c r="D15" s="14" t="s">
        <v>74</v>
      </c>
      <c r="E15" s="12">
        <f>E14</f>
        <v>1380000</v>
      </c>
      <c r="F15" s="12">
        <f>G15+H15++J15+L15</f>
        <v>1380000</v>
      </c>
      <c r="G15" s="12">
        <v>345222</v>
      </c>
      <c r="H15" s="12">
        <v>0</v>
      </c>
      <c r="I15" s="12">
        <v>0</v>
      </c>
      <c r="J15" s="158">
        <v>1034778</v>
      </c>
      <c r="K15" s="159"/>
      <c r="L15" s="12">
        <v>0</v>
      </c>
      <c r="M15" s="13"/>
    </row>
    <row r="16" spans="1:13" ht="12.75">
      <c r="A16" s="10"/>
      <c r="B16" s="10"/>
      <c r="C16" s="10"/>
      <c r="D16" s="14" t="s">
        <v>73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58">
        <v>0</v>
      </c>
      <c r="K16" s="159"/>
      <c r="L16" s="12">
        <f>L14</f>
        <v>0</v>
      </c>
      <c r="M16" s="13"/>
    </row>
    <row r="17" spans="1:13" ht="78.75">
      <c r="A17" s="10" t="s">
        <v>49</v>
      </c>
      <c r="B17" s="10">
        <v>600</v>
      </c>
      <c r="C17" s="10">
        <v>60014</v>
      </c>
      <c r="D17" s="14" t="s">
        <v>95</v>
      </c>
      <c r="E17" s="12">
        <v>780994</v>
      </c>
      <c r="F17" s="12">
        <f>F18</f>
        <v>780994</v>
      </c>
      <c r="G17" s="12">
        <v>195248</v>
      </c>
      <c r="H17" s="12">
        <v>0</v>
      </c>
      <c r="I17" s="12">
        <v>0</v>
      </c>
      <c r="J17" s="160" t="s">
        <v>98</v>
      </c>
      <c r="K17" s="161"/>
      <c r="L17" s="12">
        <v>0</v>
      </c>
      <c r="M17" s="13" t="s">
        <v>78</v>
      </c>
    </row>
    <row r="18" spans="1:13" ht="12.75">
      <c r="A18" s="10"/>
      <c r="B18" s="10"/>
      <c r="C18" s="10"/>
      <c r="D18" s="14" t="s">
        <v>74</v>
      </c>
      <c r="E18" s="12">
        <f>E17</f>
        <v>780994</v>
      </c>
      <c r="F18" s="12">
        <f>G18+H18++J18+L18</f>
        <v>780994</v>
      </c>
      <c r="G18" s="12">
        <v>195248</v>
      </c>
      <c r="H18" s="12">
        <v>0</v>
      </c>
      <c r="I18" s="12">
        <v>0</v>
      </c>
      <c r="J18" s="158">
        <v>585746</v>
      </c>
      <c r="K18" s="159"/>
      <c r="L18" s="12">
        <v>0</v>
      </c>
      <c r="M18" s="13"/>
    </row>
    <row r="19" spans="1:13" ht="12.75">
      <c r="A19" s="10"/>
      <c r="B19" s="10"/>
      <c r="C19" s="10"/>
      <c r="D19" s="14" t="s">
        <v>73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58">
        <v>0</v>
      </c>
      <c r="K19" s="159"/>
      <c r="L19" s="12">
        <f>L17</f>
        <v>0</v>
      </c>
      <c r="M19" s="13"/>
    </row>
    <row r="20" spans="1:13" ht="67.5">
      <c r="A20" s="10" t="s">
        <v>48</v>
      </c>
      <c r="B20" s="10">
        <v>600</v>
      </c>
      <c r="C20" s="10">
        <v>60014</v>
      </c>
      <c r="D20" s="14" t="s">
        <v>96</v>
      </c>
      <c r="E20" s="12">
        <v>839300</v>
      </c>
      <c r="F20" s="12">
        <f>F21</f>
        <v>839300</v>
      </c>
      <c r="G20" s="12">
        <v>209824</v>
      </c>
      <c r="H20" s="12">
        <v>0</v>
      </c>
      <c r="I20" s="12">
        <v>0</v>
      </c>
      <c r="J20" s="160" t="s">
        <v>99</v>
      </c>
      <c r="K20" s="161"/>
      <c r="L20" s="12">
        <v>0</v>
      </c>
      <c r="M20" s="13" t="s">
        <v>78</v>
      </c>
    </row>
    <row r="21" spans="1:13" ht="12.75">
      <c r="A21" s="10"/>
      <c r="B21" s="10"/>
      <c r="C21" s="10"/>
      <c r="D21" s="14" t="s">
        <v>74</v>
      </c>
      <c r="E21" s="12">
        <f>E20</f>
        <v>839300</v>
      </c>
      <c r="F21" s="12">
        <f>G21+H21++J21+L21</f>
        <v>839300</v>
      </c>
      <c r="G21" s="12">
        <v>209824</v>
      </c>
      <c r="H21" s="12">
        <v>0</v>
      </c>
      <c r="I21" s="12">
        <v>0</v>
      </c>
      <c r="J21" s="158">
        <v>629476</v>
      </c>
      <c r="K21" s="159"/>
      <c r="L21" s="12">
        <v>0</v>
      </c>
      <c r="M21" s="13"/>
    </row>
    <row r="22" spans="1:13" ht="12.75">
      <c r="A22" s="10"/>
      <c r="B22" s="10"/>
      <c r="C22" s="10"/>
      <c r="D22" s="14" t="s">
        <v>73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58">
        <v>0</v>
      </c>
      <c r="K22" s="159"/>
      <c r="L22" s="12">
        <f>L20</f>
        <v>0</v>
      </c>
      <c r="M22" s="13"/>
    </row>
    <row r="23" spans="1:13" ht="67.5">
      <c r="A23" s="10" t="s">
        <v>47</v>
      </c>
      <c r="B23" s="10">
        <v>630</v>
      </c>
      <c r="C23" s="10">
        <v>63095</v>
      </c>
      <c r="D23" s="11" t="s">
        <v>84</v>
      </c>
      <c r="E23" s="12">
        <v>1660</v>
      </c>
      <c r="F23" s="12">
        <f>F24</f>
        <v>332</v>
      </c>
      <c r="G23" s="12">
        <v>332</v>
      </c>
      <c r="H23" s="12">
        <v>0</v>
      </c>
      <c r="I23" s="12">
        <v>0</v>
      </c>
      <c r="J23" s="160" t="s">
        <v>64</v>
      </c>
      <c r="K23" s="161"/>
      <c r="L23" s="12">
        <v>0</v>
      </c>
      <c r="M23" s="13" t="s">
        <v>55</v>
      </c>
    </row>
    <row r="24" spans="1:13" ht="12.75">
      <c r="A24" s="10"/>
      <c r="B24" s="10"/>
      <c r="C24" s="10"/>
      <c r="D24" s="14" t="s">
        <v>74</v>
      </c>
      <c r="E24" s="12">
        <v>1660</v>
      </c>
      <c r="F24" s="12">
        <f>G24+H24++J24+L24</f>
        <v>332</v>
      </c>
      <c r="G24" s="12">
        <f>G23</f>
        <v>332</v>
      </c>
      <c r="H24" s="12">
        <v>0</v>
      </c>
      <c r="I24" s="12">
        <v>0</v>
      </c>
      <c r="J24" s="158">
        <v>0</v>
      </c>
      <c r="K24" s="159"/>
      <c r="L24" s="12">
        <v>0</v>
      </c>
      <c r="M24" s="13"/>
    </row>
    <row r="25" spans="1:13" ht="12.75">
      <c r="A25" s="10"/>
      <c r="B25" s="10"/>
      <c r="C25" s="10"/>
      <c r="D25" s="14" t="s">
        <v>73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58">
        <v>0</v>
      </c>
      <c r="K25" s="159"/>
      <c r="L25" s="12">
        <f>L23</f>
        <v>0</v>
      </c>
      <c r="M25" s="13"/>
    </row>
    <row r="26" spans="1:13" ht="78.75">
      <c r="A26" s="10" t="s">
        <v>46</v>
      </c>
      <c r="B26" s="10">
        <v>700</v>
      </c>
      <c r="C26" s="10">
        <v>70005</v>
      </c>
      <c r="D26" s="14" t="s">
        <v>108</v>
      </c>
      <c r="E26" s="12">
        <v>6150</v>
      </c>
      <c r="F26" s="12">
        <f>G26+H26+L26</f>
        <v>3075</v>
      </c>
      <c r="G26" s="12">
        <v>3075</v>
      </c>
      <c r="H26" s="12">
        <v>0</v>
      </c>
      <c r="I26" s="12">
        <v>0</v>
      </c>
      <c r="J26" s="160" t="s">
        <v>64</v>
      </c>
      <c r="K26" s="161"/>
      <c r="L26" s="12">
        <v>0</v>
      </c>
      <c r="M26" s="13" t="s">
        <v>55</v>
      </c>
    </row>
    <row r="27" spans="1:13" ht="12.75">
      <c r="A27" s="10"/>
      <c r="B27" s="10"/>
      <c r="C27" s="10"/>
      <c r="D27" s="14" t="s">
        <v>74</v>
      </c>
      <c r="E27" s="12">
        <f>E26</f>
        <v>6150</v>
      </c>
      <c r="F27" s="12">
        <f>F26</f>
        <v>3075</v>
      </c>
      <c r="G27" s="12">
        <f>G26</f>
        <v>3075</v>
      </c>
      <c r="H27" s="12">
        <v>0</v>
      </c>
      <c r="I27" s="12">
        <v>0</v>
      </c>
      <c r="J27" s="158">
        <v>0</v>
      </c>
      <c r="K27" s="159"/>
      <c r="L27" s="12">
        <v>0</v>
      </c>
      <c r="M27" s="13"/>
    </row>
    <row r="28" spans="1:13" ht="12.75">
      <c r="A28" s="10"/>
      <c r="B28" s="10"/>
      <c r="C28" s="10"/>
      <c r="D28" s="14" t="s">
        <v>73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58">
        <v>0</v>
      </c>
      <c r="K28" s="159"/>
      <c r="L28" s="12">
        <f>L26</f>
        <v>0</v>
      </c>
      <c r="M28" s="13"/>
    </row>
    <row r="29" spans="1:13" ht="56.25">
      <c r="A29" s="10" t="s">
        <v>45</v>
      </c>
      <c r="B29" s="46" t="s">
        <v>109</v>
      </c>
      <c r="C29" s="10" t="s">
        <v>110</v>
      </c>
      <c r="D29" s="14" t="s">
        <v>111</v>
      </c>
      <c r="E29" s="12">
        <f>SUM(E30:E32)</f>
        <v>17366120</v>
      </c>
      <c r="F29" s="12">
        <f>G29+H29+L29</f>
        <v>17028427</v>
      </c>
      <c r="G29" s="12">
        <f>SUM(G30:G32)</f>
        <v>2144448</v>
      </c>
      <c r="H29" s="12">
        <v>3000000</v>
      </c>
      <c r="I29" s="12">
        <v>0</v>
      </c>
      <c r="J29" s="160" t="s">
        <v>64</v>
      </c>
      <c r="K29" s="161"/>
      <c r="L29" s="12">
        <v>11883979</v>
      </c>
      <c r="M29" s="13" t="s">
        <v>55</v>
      </c>
    </row>
    <row r="30" spans="1:13" ht="12.75">
      <c r="A30" s="10"/>
      <c r="B30" s="10"/>
      <c r="C30" s="10"/>
      <c r="D30" s="14" t="s">
        <v>74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58">
        <v>0</v>
      </c>
      <c r="K30" s="159"/>
      <c r="L30" s="12">
        <v>0</v>
      </c>
      <c r="M30" s="13"/>
    </row>
    <row r="31" spans="1:13" ht="22.5">
      <c r="A31" s="10"/>
      <c r="B31" s="10"/>
      <c r="C31" s="10"/>
      <c r="D31" s="14" t="s">
        <v>112</v>
      </c>
      <c r="E31" s="12">
        <v>16466120</v>
      </c>
      <c r="F31" s="12">
        <f>G31+H31+L31</f>
        <v>16128427</v>
      </c>
      <c r="G31" s="12">
        <v>1244448</v>
      </c>
      <c r="H31" s="12">
        <f>H29</f>
        <v>3000000</v>
      </c>
      <c r="I31" s="12">
        <v>0</v>
      </c>
      <c r="J31" s="158">
        <v>0</v>
      </c>
      <c r="K31" s="159"/>
      <c r="L31" s="12">
        <f>L29</f>
        <v>11883979</v>
      </c>
      <c r="M31" s="13"/>
    </row>
    <row r="32" spans="1:13" ht="22.5">
      <c r="A32" s="10"/>
      <c r="B32" s="10"/>
      <c r="C32" s="10"/>
      <c r="D32" s="14" t="s">
        <v>113</v>
      </c>
      <c r="E32" s="12">
        <v>900000</v>
      </c>
      <c r="F32" s="12">
        <f>G32+H32+L32</f>
        <v>900000</v>
      </c>
      <c r="G32" s="12">
        <v>900000</v>
      </c>
      <c r="H32" s="12">
        <v>0</v>
      </c>
      <c r="I32" s="12">
        <v>0</v>
      </c>
      <c r="J32" s="158">
        <v>0</v>
      </c>
      <c r="K32" s="159"/>
      <c r="L32" s="12">
        <f>L30</f>
        <v>0</v>
      </c>
      <c r="M32" s="13"/>
    </row>
    <row r="33" spans="1:13" ht="67.5">
      <c r="A33" s="10" t="s">
        <v>53</v>
      </c>
      <c r="B33" s="10">
        <v>710</v>
      </c>
      <c r="C33" s="10">
        <v>71095</v>
      </c>
      <c r="D33" s="14" t="s">
        <v>114</v>
      </c>
      <c r="E33" s="12">
        <f>SUM(E34:E35)</f>
        <v>3022600</v>
      </c>
      <c r="F33" s="12">
        <f>G33+H33+L33</f>
        <v>201000</v>
      </c>
      <c r="G33" s="12">
        <v>30150</v>
      </c>
      <c r="H33" s="12">
        <v>0</v>
      </c>
      <c r="I33" s="12">
        <v>0</v>
      </c>
      <c r="J33" s="160" t="s">
        <v>64</v>
      </c>
      <c r="K33" s="161"/>
      <c r="L33" s="12">
        <v>170850</v>
      </c>
      <c r="M33" s="13" t="s">
        <v>55</v>
      </c>
    </row>
    <row r="34" spans="1:13" ht="12.75">
      <c r="A34" s="10"/>
      <c r="B34" s="10"/>
      <c r="C34" s="10"/>
      <c r="D34" s="14" t="s">
        <v>74</v>
      </c>
      <c r="E34" s="12">
        <v>18000</v>
      </c>
      <c r="F34" s="12">
        <v>0</v>
      </c>
      <c r="G34" s="12">
        <v>0</v>
      </c>
      <c r="H34" s="12">
        <v>0</v>
      </c>
      <c r="I34" s="12">
        <v>0</v>
      </c>
      <c r="J34" s="158">
        <v>0</v>
      </c>
      <c r="K34" s="159"/>
      <c r="L34" s="12">
        <v>0</v>
      </c>
      <c r="M34" s="13"/>
    </row>
    <row r="35" spans="1:13" ht="12.75">
      <c r="A35" s="10"/>
      <c r="B35" s="10"/>
      <c r="C35" s="10"/>
      <c r="D35" s="14" t="s">
        <v>73</v>
      </c>
      <c r="E35" s="12">
        <v>3004600</v>
      </c>
      <c r="F35" s="12">
        <f>F33</f>
        <v>201000</v>
      </c>
      <c r="G35" s="12">
        <f>G33</f>
        <v>30150</v>
      </c>
      <c r="H35" s="12">
        <v>0</v>
      </c>
      <c r="I35" s="12">
        <v>0</v>
      </c>
      <c r="J35" s="158">
        <v>0</v>
      </c>
      <c r="K35" s="159"/>
      <c r="L35" s="12">
        <f>L33</f>
        <v>170850</v>
      </c>
      <c r="M35" s="13"/>
    </row>
    <row r="36" spans="1:13" ht="56.25">
      <c r="A36" s="10" t="s">
        <v>46</v>
      </c>
      <c r="B36" s="10">
        <v>720</v>
      </c>
      <c r="C36" s="10">
        <v>72095</v>
      </c>
      <c r="D36" s="14" t="s">
        <v>265</v>
      </c>
      <c r="E36" s="12">
        <v>25215</v>
      </c>
      <c r="F36" s="12">
        <f>G36+H36+L36</f>
        <v>7380</v>
      </c>
      <c r="G36" s="12">
        <v>7380</v>
      </c>
      <c r="H36" s="12">
        <v>0</v>
      </c>
      <c r="I36" s="12">
        <v>0</v>
      </c>
      <c r="J36" s="160" t="s">
        <v>64</v>
      </c>
      <c r="K36" s="161"/>
      <c r="L36" s="12">
        <v>0</v>
      </c>
      <c r="M36" s="13" t="s">
        <v>55</v>
      </c>
    </row>
    <row r="37" spans="1:13" ht="12.75">
      <c r="A37" s="10"/>
      <c r="B37" s="10"/>
      <c r="C37" s="10"/>
      <c r="D37" s="14" t="s">
        <v>74</v>
      </c>
      <c r="E37" s="12">
        <f>E36</f>
        <v>25215</v>
      </c>
      <c r="F37" s="12">
        <f>F36</f>
        <v>7380</v>
      </c>
      <c r="G37" s="12">
        <f>G36</f>
        <v>7380</v>
      </c>
      <c r="H37" s="12">
        <v>0</v>
      </c>
      <c r="I37" s="12">
        <v>0</v>
      </c>
      <c r="J37" s="158">
        <v>0</v>
      </c>
      <c r="K37" s="159"/>
      <c r="L37" s="12">
        <v>0</v>
      </c>
      <c r="M37" s="13"/>
    </row>
    <row r="38" spans="1:13" ht="12.75">
      <c r="A38" s="10"/>
      <c r="B38" s="10"/>
      <c r="C38" s="10"/>
      <c r="D38" s="14" t="s">
        <v>73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58">
        <v>0</v>
      </c>
      <c r="K38" s="159"/>
      <c r="L38" s="12">
        <f>L36</f>
        <v>0</v>
      </c>
      <c r="M38" s="13"/>
    </row>
    <row r="39" spans="1:13" ht="56.25">
      <c r="A39" s="10" t="s">
        <v>52</v>
      </c>
      <c r="B39" s="10">
        <v>801</v>
      </c>
      <c r="C39" s="10">
        <v>80130</v>
      </c>
      <c r="D39" s="14" t="s">
        <v>105</v>
      </c>
      <c r="E39" s="12">
        <f>(E40+E41)</f>
        <v>228745</v>
      </c>
      <c r="F39" s="12">
        <f>(F40+F41)</f>
        <v>28102</v>
      </c>
      <c r="G39" s="12">
        <v>0</v>
      </c>
      <c r="H39" s="12">
        <v>0</v>
      </c>
      <c r="I39" s="12">
        <v>0</v>
      </c>
      <c r="J39" s="160" t="s">
        <v>83</v>
      </c>
      <c r="K39" s="161"/>
      <c r="L39" s="12">
        <f>(L40+L41)</f>
        <v>28102</v>
      </c>
      <c r="M39" s="13" t="s">
        <v>58</v>
      </c>
    </row>
    <row r="40" spans="1:13" ht="12.75">
      <c r="A40" s="10"/>
      <c r="B40" s="10"/>
      <c r="C40" s="10"/>
      <c r="D40" s="14" t="s">
        <v>74</v>
      </c>
      <c r="E40" s="12">
        <v>228745</v>
      </c>
      <c r="F40" s="12">
        <f>G40+H40++J40+L40</f>
        <v>28102</v>
      </c>
      <c r="G40" s="12">
        <f>G39</f>
        <v>0</v>
      </c>
      <c r="H40" s="12">
        <v>0</v>
      </c>
      <c r="I40" s="12">
        <v>0</v>
      </c>
      <c r="J40" s="158">
        <v>0</v>
      </c>
      <c r="K40" s="159"/>
      <c r="L40" s="12">
        <v>28102</v>
      </c>
      <c r="M40" s="13"/>
    </row>
    <row r="41" spans="1:13" ht="12.75">
      <c r="A41" s="10"/>
      <c r="B41" s="10"/>
      <c r="C41" s="10"/>
      <c r="D41" s="14" t="s">
        <v>73</v>
      </c>
      <c r="E41" s="12">
        <v>0</v>
      </c>
      <c r="F41" s="12">
        <f>G41+H41++J41+L41</f>
        <v>0</v>
      </c>
      <c r="G41" s="12">
        <v>0</v>
      </c>
      <c r="H41" s="12">
        <v>0</v>
      </c>
      <c r="I41" s="12">
        <v>0</v>
      </c>
      <c r="J41" s="158">
        <v>0</v>
      </c>
      <c r="K41" s="159"/>
      <c r="L41" s="12">
        <v>0</v>
      </c>
      <c r="M41" s="13"/>
    </row>
    <row r="42" spans="1:13" ht="90">
      <c r="A42" s="10" t="s">
        <v>86</v>
      </c>
      <c r="B42" s="10">
        <v>801</v>
      </c>
      <c r="C42" s="10">
        <v>80195</v>
      </c>
      <c r="D42" s="14" t="s">
        <v>116</v>
      </c>
      <c r="E42" s="12">
        <v>7023999</v>
      </c>
      <c r="F42" s="12">
        <f>G42+H42+L42</f>
        <v>6665370</v>
      </c>
      <c r="G42" s="12">
        <v>1856637</v>
      </c>
      <c r="H42" s="12">
        <v>2000000</v>
      </c>
      <c r="I42" s="12">
        <v>0</v>
      </c>
      <c r="J42" s="160" t="s">
        <v>64</v>
      </c>
      <c r="K42" s="161"/>
      <c r="L42" s="12">
        <v>2808733</v>
      </c>
      <c r="M42" s="13" t="s">
        <v>55</v>
      </c>
    </row>
    <row r="43" spans="1:13" ht="12.75">
      <c r="A43" s="10"/>
      <c r="B43" s="10"/>
      <c r="C43" s="10"/>
      <c r="D43" s="14" t="s">
        <v>74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58">
        <v>0</v>
      </c>
      <c r="K43" s="159"/>
      <c r="L43" s="12">
        <v>0</v>
      </c>
      <c r="M43" s="13"/>
    </row>
    <row r="44" spans="1:13" ht="12.75">
      <c r="A44" s="10"/>
      <c r="B44" s="10"/>
      <c r="C44" s="10"/>
      <c r="D44" s="14" t="s">
        <v>73</v>
      </c>
      <c r="E44" s="12">
        <f>E42</f>
        <v>7023999</v>
      </c>
      <c r="F44" s="12">
        <f>F42</f>
        <v>6665370</v>
      </c>
      <c r="G44" s="12">
        <f>G42</f>
        <v>1856637</v>
      </c>
      <c r="H44" s="12">
        <v>2000000</v>
      </c>
      <c r="I44" s="12">
        <v>0</v>
      </c>
      <c r="J44" s="158">
        <v>0</v>
      </c>
      <c r="K44" s="159"/>
      <c r="L44" s="12">
        <f>L42</f>
        <v>2808733</v>
      </c>
      <c r="M44" s="13"/>
    </row>
    <row r="45" spans="1:13" ht="78.75">
      <c r="A45" s="10" t="s">
        <v>117</v>
      </c>
      <c r="B45" s="10">
        <v>801</v>
      </c>
      <c r="C45" s="10">
        <v>80195</v>
      </c>
      <c r="D45" s="14" t="s">
        <v>118</v>
      </c>
      <c r="E45" s="12">
        <v>3310380</v>
      </c>
      <c r="F45" s="12">
        <f>G45+H45+L45</f>
        <v>3276891</v>
      </c>
      <c r="G45" s="12">
        <v>1226683</v>
      </c>
      <c r="H45" s="12">
        <v>0</v>
      </c>
      <c r="I45" s="12">
        <v>0</v>
      </c>
      <c r="J45" s="160" t="s">
        <v>64</v>
      </c>
      <c r="K45" s="161"/>
      <c r="L45" s="12">
        <v>2050208</v>
      </c>
      <c r="M45" s="13" t="s">
        <v>55</v>
      </c>
    </row>
    <row r="46" spans="1:13" ht="12.75">
      <c r="A46" s="10"/>
      <c r="B46" s="10"/>
      <c r="C46" s="10"/>
      <c r="D46" s="14" t="s">
        <v>74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58">
        <v>0</v>
      </c>
      <c r="K46" s="159"/>
      <c r="L46" s="12">
        <v>0</v>
      </c>
      <c r="M46" s="13"/>
    </row>
    <row r="47" spans="1:13" ht="12.75">
      <c r="A47" s="10"/>
      <c r="B47" s="10"/>
      <c r="C47" s="10"/>
      <c r="D47" s="14" t="s">
        <v>73</v>
      </c>
      <c r="E47" s="12">
        <f>E45</f>
        <v>3310380</v>
      </c>
      <c r="F47" s="12">
        <f>F45</f>
        <v>3276891</v>
      </c>
      <c r="G47" s="12">
        <f>G45</f>
        <v>1226683</v>
      </c>
      <c r="H47" s="12">
        <v>0</v>
      </c>
      <c r="I47" s="12">
        <v>0</v>
      </c>
      <c r="J47" s="158">
        <v>0</v>
      </c>
      <c r="K47" s="159"/>
      <c r="L47" s="12">
        <f>L45</f>
        <v>2050208</v>
      </c>
      <c r="M47" s="13"/>
    </row>
    <row r="48" spans="1:13" ht="43.5" customHeight="1">
      <c r="A48" s="10" t="s">
        <v>115</v>
      </c>
      <c r="B48" s="10">
        <v>801</v>
      </c>
      <c r="C48" s="10">
        <v>80195</v>
      </c>
      <c r="D48" s="14" t="s">
        <v>102</v>
      </c>
      <c r="E48" s="12">
        <v>158900</v>
      </c>
      <c r="F48" s="12">
        <f>G48+H48+L48</f>
        <v>2000</v>
      </c>
      <c r="G48" s="12">
        <v>0</v>
      </c>
      <c r="H48" s="12">
        <v>0</v>
      </c>
      <c r="I48" s="12">
        <v>0</v>
      </c>
      <c r="J48" s="160" t="s">
        <v>64</v>
      </c>
      <c r="K48" s="161"/>
      <c r="L48" s="12">
        <v>2000</v>
      </c>
      <c r="M48" s="13" t="s">
        <v>56</v>
      </c>
    </row>
    <row r="49" spans="1:13" ht="12.75">
      <c r="A49" s="10"/>
      <c r="B49" s="10"/>
      <c r="C49" s="10"/>
      <c r="D49" s="14" t="s">
        <v>74</v>
      </c>
      <c r="E49" s="12">
        <v>3000</v>
      </c>
      <c r="F49" s="12">
        <f>F48</f>
        <v>2000</v>
      </c>
      <c r="G49" s="12">
        <v>0</v>
      </c>
      <c r="H49" s="12">
        <v>0</v>
      </c>
      <c r="I49" s="12">
        <v>0</v>
      </c>
      <c r="J49" s="158">
        <v>0</v>
      </c>
      <c r="K49" s="159"/>
      <c r="L49" s="12">
        <f>L48</f>
        <v>2000</v>
      </c>
      <c r="M49" s="13"/>
    </row>
    <row r="50" spans="1:13" ht="12.75">
      <c r="A50" s="10"/>
      <c r="B50" s="10"/>
      <c r="C50" s="10"/>
      <c r="D50" s="14" t="s">
        <v>73</v>
      </c>
      <c r="E50" s="12">
        <v>155900</v>
      </c>
      <c r="F50" s="12">
        <v>0</v>
      </c>
      <c r="G50" s="12">
        <f>G48</f>
        <v>0</v>
      </c>
      <c r="H50" s="12">
        <v>0</v>
      </c>
      <c r="I50" s="12">
        <v>0</v>
      </c>
      <c r="J50" s="158">
        <v>0</v>
      </c>
      <c r="K50" s="159"/>
      <c r="L50" s="12">
        <v>0</v>
      </c>
      <c r="M50" s="13"/>
    </row>
    <row r="51" spans="1:13" ht="54" customHeight="1">
      <c r="A51" s="10" t="s">
        <v>101</v>
      </c>
      <c r="B51" s="10">
        <v>801</v>
      </c>
      <c r="C51" s="10">
        <v>80195</v>
      </c>
      <c r="D51" s="14" t="s">
        <v>140</v>
      </c>
      <c r="E51" s="12">
        <v>366840</v>
      </c>
      <c r="F51" s="12">
        <v>78000</v>
      </c>
      <c r="G51" s="12">
        <v>0</v>
      </c>
      <c r="H51" s="12">
        <v>0</v>
      </c>
      <c r="I51" s="12">
        <v>0</v>
      </c>
      <c r="J51" s="160" t="s">
        <v>139</v>
      </c>
      <c r="K51" s="161"/>
      <c r="L51" s="12">
        <v>0</v>
      </c>
      <c r="M51" s="28" t="s">
        <v>100</v>
      </c>
    </row>
    <row r="52" spans="1:13" ht="12.75">
      <c r="A52" s="10"/>
      <c r="B52" s="10"/>
      <c r="C52" s="10"/>
      <c r="D52" s="14" t="s">
        <v>74</v>
      </c>
      <c r="E52" s="12">
        <v>366840</v>
      </c>
      <c r="F52" s="12">
        <f>F51</f>
        <v>78000</v>
      </c>
      <c r="G52" s="12">
        <v>0</v>
      </c>
      <c r="H52" s="12">
        <v>0</v>
      </c>
      <c r="I52" s="12">
        <v>0</v>
      </c>
      <c r="J52" s="158">
        <v>78000</v>
      </c>
      <c r="K52" s="159"/>
      <c r="L52" s="12">
        <f>L51</f>
        <v>0</v>
      </c>
      <c r="M52" s="13"/>
    </row>
    <row r="53" spans="1:13" ht="12.75">
      <c r="A53" s="10"/>
      <c r="B53" s="10"/>
      <c r="C53" s="10"/>
      <c r="D53" s="14" t="s">
        <v>73</v>
      </c>
      <c r="E53" s="12">
        <v>0</v>
      </c>
      <c r="F53" s="12">
        <v>0</v>
      </c>
      <c r="G53" s="12">
        <f>G51</f>
        <v>0</v>
      </c>
      <c r="H53" s="12">
        <v>0</v>
      </c>
      <c r="I53" s="12">
        <v>0</v>
      </c>
      <c r="J53" s="158">
        <v>0</v>
      </c>
      <c r="K53" s="159"/>
      <c r="L53" s="12">
        <v>0</v>
      </c>
      <c r="M53" s="13"/>
    </row>
    <row r="54" spans="1:13" ht="68.25">
      <c r="A54" s="10" t="s">
        <v>103</v>
      </c>
      <c r="B54" s="10">
        <v>852</v>
      </c>
      <c r="C54" s="10">
        <v>85202</v>
      </c>
      <c r="D54" s="26" t="s">
        <v>104</v>
      </c>
      <c r="E54" s="12">
        <v>3402866</v>
      </c>
      <c r="F54" s="12">
        <f>F56</f>
        <v>3045457</v>
      </c>
      <c r="G54" s="12">
        <v>3045457</v>
      </c>
      <c r="H54" s="12">
        <v>0</v>
      </c>
      <c r="I54" s="12">
        <v>0</v>
      </c>
      <c r="J54" s="160" t="s">
        <v>64</v>
      </c>
      <c r="K54" s="161"/>
      <c r="L54" s="12">
        <v>0</v>
      </c>
      <c r="M54" s="13" t="s">
        <v>81</v>
      </c>
    </row>
    <row r="55" spans="1:13" ht="12.75">
      <c r="A55" s="10"/>
      <c r="B55" s="10"/>
      <c r="C55" s="10"/>
      <c r="D55" s="14" t="s">
        <v>74</v>
      </c>
      <c r="E55" s="12">
        <v>0</v>
      </c>
      <c r="F55" s="12">
        <f>G55+H55++J55+L55</f>
        <v>0</v>
      </c>
      <c r="G55" s="12">
        <v>0</v>
      </c>
      <c r="H55" s="12">
        <v>0</v>
      </c>
      <c r="I55" s="12">
        <v>0</v>
      </c>
      <c r="J55" s="158">
        <v>0</v>
      </c>
      <c r="K55" s="159"/>
      <c r="L55" s="12">
        <v>0</v>
      </c>
      <c r="M55" s="13"/>
    </row>
    <row r="56" spans="1:13" ht="12.75">
      <c r="A56" s="10"/>
      <c r="B56" s="10"/>
      <c r="C56" s="10"/>
      <c r="D56" s="14" t="s">
        <v>73</v>
      </c>
      <c r="E56" s="12">
        <v>3402866</v>
      </c>
      <c r="F56" s="12">
        <f>G56+H56++J56+L56</f>
        <v>3045457</v>
      </c>
      <c r="G56" s="12">
        <f>G54</f>
        <v>3045457</v>
      </c>
      <c r="H56" s="12">
        <v>0</v>
      </c>
      <c r="I56" s="12">
        <v>0</v>
      </c>
      <c r="J56" s="158">
        <v>0</v>
      </c>
      <c r="K56" s="159"/>
      <c r="L56" s="12">
        <f>L54</f>
        <v>0</v>
      </c>
      <c r="M56" s="13"/>
    </row>
    <row r="57" spans="1:13" ht="54.75" customHeight="1">
      <c r="A57" s="10" t="s">
        <v>120</v>
      </c>
      <c r="B57" s="10">
        <v>852</v>
      </c>
      <c r="C57" s="10">
        <v>85295</v>
      </c>
      <c r="D57" s="14" t="s">
        <v>85</v>
      </c>
      <c r="E57" s="12">
        <f>SUM(E58:E59)</f>
        <v>1010801</v>
      </c>
      <c r="F57" s="12">
        <f>F58</f>
        <v>211384</v>
      </c>
      <c r="G57" s="12">
        <v>146584</v>
      </c>
      <c r="H57" s="12">
        <v>0</v>
      </c>
      <c r="I57" s="12">
        <v>0</v>
      </c>
      <c r="J57" s="160" t="s">
        <v>264</v>
      </c>
      <c r="K57" s="161"/>
      <c r="L57" s="12">
        <v>0</v>
      </c>
      <c r="M57" s="13" t="s">
        <v>80</v>
      </c>
    </row>
    <row r="58" spans="1:13" ht="12.75">
      <c r="A58" s="10"/>
      <c r="B58" s="10"/>
      <c r="C58" s="10"/>
      <c r="D58" s="14" t="s">
        <v>74</v>
      </c>
      <c r="E58" s="12">
        <v>710301</v>
      </c>
      <c r="F58" s="12">
        <f>G58+H58+J58+L58</f>
        <v>211384</v>
      </c>
      <c r="G58" s="12">
        <f>G57</f>
        <v>146584</v>
      </c>
      <c r="H58" s="12">
        <v>0</v>
      </c>
      <c r="I58" s="12">
        <v>0</v>
      </c>
      <c r="J58" s="158">
        <v>64800</v>
      </c>
      <c r="K58" s="159"/>
      <c r="L58" s="12">
        <f>L57</f>
        <v>0</v>
      </c>
      <c r="M58" s="13"/>
    </row>
    <row r="59" spans="1:13" ht="12.75">
      <c r="A59" s="10"/>
      <c r="B59" s="10"/>
      <c r="C59" s="10"/>
      <c r="D59" s="14" t="s">
        <v>73</v>
      </c>
      <c r="E59" s="12">
        <v>300500</v>
      </c>
      <c r="F59" s="12">
        <v>0</v>
      </c>
      <c r="G59" s="12">
        <v>0</v>
      </c>
      <c r="H59" s="12">
        <v>0</v>
      </c>
      <c r="I59" s="12">
        <v>0</v>
      </c>
      <c r="J59" s="158">
        <v>0</v>
      </c>
      <c r="K59" s="159"/>
      <c r="L59" s="12">
        <v>0</v>
      </c>
      <c r="M59" s="13"/>
    </row>
    <row r="60" spans="1:13" ht="45">
      <c r="A60" s="10" t="s">
        <v>121</v>
      </c>
      <c r="B60" s="10">
        <v>853</v>
      </c>
      <c r="C60" s="10">
        <v>85395</v>
      </c>
      <c r="D60" s="14" t="s">
        <v>106</v>
      </c>
      <c r="E60" s="12">
        <f>(E61+E62)</f>
        <v>734840</v>
      </c>
      <c r="F60" s="12">
        <f>(F61+F62)</f>
        <v>351753</v>
      </c>
      <c r="G60" s="12">
        <v>0</v>
      </c>
      <c r="H60" s="12">
        <v>0</v>
      </c>
      <c r="I60" s="12">
        <v>0</v>
      </c>
      <c r="J60" s="160" t="s">
        <v>107</v>
      </c>
      <c r="K60" s="161"/>
      <c r="L60" s="12">
        <f>(L61+L62)</f>
        <v>323856</v>
      </c>
      <c r="M60" s="13" t="s">
        <v>82</v>
      </c>
    </row>
    <row r="61" spans="1:13" ht="12.75">
      <c r="A61" s="10"/>
      <c r="B61" s="10"/>
      <c r="C61" s="10"/>
      <c r="D61" s="14" t="s">
        <v>74</v>
      </c>
      <c r="E61" s="12">
        <v>734840</v>
      </c>
      <c r="F61" s="12">
        <f>G61+H61++J61+L61</f>
        <v>351753</v>
      </c>
      <c r="G61" s="12">
        <f>G60</f>
        <v>0</v>
      </c>
      <c r="H61" s="12">
        <v>0</v>
      </c>
      <c r="I61" s="12">
        <v>0</v>
      </c>
      <c r="J61" s="158">
        <v>27897</v>
      </c>
      <c r="K61" s="159"/>
      <c r="L61" s="12">
        <v>323856</v>
      </c>
      <c r="M61" s="13"/>
    </row>
    <row r="62" spans="1:13" ht="12.75">
      <c r="A62" s="10"/>
      <c r="B62" s="10"/>
      <c r="C62" s="10"/>
      <c r="D62" s="14" t="s">
        <v>73</v>
      </c>
      <c r="E62" s="12">
        <v>0</v>
      </c>
      <c r="F62" s="12">
        <f>G62+H62++J62+L62</f>
        <v>0</v>
      </c>
      <c r="G62" s="12">
        <v>0</v>
      </c>
      <c r="H62" s="12">
        <v>0</v>
      </c>
      <c r="I62" s="12">
        <v>0</v>
      </c>
      <c r="J62" s="158">
        <v>0</v>
      </c>
      <c r="K62" s="159"/>
      <c r="L62" s="12">
        <v>0</v>
      </c>
      <c r="M62" s="13"/>
    </row>
    <row r="63" spans="1:13" ht="53.25" customHeight="1">
      <c r="A63" s="10" t="s">
        <v>151</v>
      </c>
      <c r="B63" s="10">
        <v>853</v>
      </c>
      <c r="C63" s="10">
        <v>85395</v>
      </c>
      <c r="D63" s="14" t="s">
        <v>141</v>
      </c>
      <c r="E63" s="12">
        <f>(E64+E65)</f>
        <v>847099</v>
      </c>
      <c r="F63" s="12">
        <f>(F64+F65)</f>
        <v>404312</v>
      </c>
      <c r="G63" s="12">
        <v>0</v>
      </c>
      <c r="H63" s="12">
        <v>0</v>
      </c>
      <c r="I63" s="12">
        <v>0</v>
      </c>
      <c r="J63" s="160" t="s">
        <v>142</v>
      </c>
      <c r="K63" s="161"/>
      <c r="L63" s="12">
        <f>(L64+L65)</f>
        <v>372484</v>
      </c>
      <c r="M63" s="13" t="s">
        <v>55</v>
      </c>
    </row>
    <row r="64" spans="1:13" ht="12.75">
      <c r="A64" s="10"/>
      <c r="B64" s="10"/>
      <c r="C64" s="10"/>
      <c r="D64" s="14" t="s">
        <v>74</v>
      </c>
      <c r="E64" s="12">
        <v>847099</v>
      </c>
      <c r="F64" s="12">
        <f>G64+H64++J64+L64</f>
        <v>404312</v>
      </c>
      <c r="G64" s="12">
        <f>G63</f>
        <v>0</v>
      </c>
      <c r="H64" s="12">
        <v>0</v>
      </c>
      <c r="I64" s="12">
        <v>0</v>
      </c>
      <c r="J64" s="158">
        <v>31828</v>
      </c>
      <c r="K64" s="159"/>
      <c r="L64" s="12">
        <v>372484</v>
      </c>
      <c r="M64" s="13"/>
    </row>
    <row r="65" spans="1:13" ht="12.75">
      <c r="A65" s="10"/>
      <c r="B65" s="10"/>
      <c r="C65" s="10"/>
      <c r="D65" s="14" t="s">
        <v>73</v>
      </c>
      <c r="E65" s="12">
        <v>0</v>
      </c>
      <c r="F65" s="12">
        <f>G65+H65++J65+L65</f>
        <v>0</v>
      </c>
      <c r="G65" s="12">
        <v>0</v>
      </c>
      <c r="H65" s="12">
        <v>0</v>
      </c>
      <c r="I65" s="12">
        <v>0</v>
      </c>
      <c r="J65" s="158">
        <v>0</v>
      </c>
      <c r="K65" s="159"/>
      <c r="L65" s="12">
        <v>0</v>
      </c>
      <c r="M65" s="13"/>
    </row>
    <row r="66" spans="1:13" ht="70.5" customHeight="1">
      <c r="A66" s="10" t="s">
        <v>152</v>
      </c>
      <c r="B66" s="10">
        <v>921</v>
      </c>
      <c r="C66" s="10">
        <v>92195</v>
      </c>
      <c r="D66" s="14" t="s">
        <v>126</v>
      </c>
      <c r="E66" s="12">
        <f>(E67+E68)</f>
        <v>8658602</v>
      </c>
      <c r="F66" s="12">
        <f>(F67+F68)</f>
        <v>8583695</v>
      </c>
      <c r="G66" s="12">
        <v>1325805</v>
      </c>
      <c r="H66" s="12">
        <v>0</v>
      </c>
      <c r="I66" s="12">
        <v>0</v>
      </c>
      <c r="J66" s="160" t="s">
        <v>119</v>
      </c>
      <c r="K66" s="161"/>
      <c r="L66" s="12">
        <f>(L67+L68)</f>
        <v>7257890</v>
      </c>
      <c r="M66" s="13" t="s">
        <v>55</v>
      </c>
    </row>
    <row r="67" spans="1:13" ht="12.75">
      <c r="A67" s="10"/>
      <c r="B67" s="10"/>
      <c r="C67" s="10"/>
      <c r="D67" s="14" t="s">
        <v>74</v>
      </c>
      <c r="E67" s="12">
        <v>0</v>
      </c>
      <c r="F67" s="12">
        <f>G67+H67++J67+L67</f>
        <v>0</v>
      </c>
      <c r="G67" s="12">
        <v>0</v>
      </c>
      <c r="H67" s="12">
        <v>0</v>
      </c>
      <c r="I67" s="12">
        <v>0</v>
      </c>
      <c r="J67" s="158">
        <v>0</v>
      </c>
      <c r="K67" s="159"/>
      <c r="L67" s="12">
        <v>0</v>
      </c>
      <c r="M67" s="13"/>
    </row>
    <row r="68" spans="1:13" ht="12.75" customHeight="1">
      <c r="A68" s="10"/>
      <c r="B68" s="10"/>
      <c r="C68" s="10"/>
      <c r="D68" s="14" t="s">
        <v>73</v>
      </c>
      <c r="E68" s="12">
        <v>8658602</v>
      </c>
      <c r="F68" s="12">
        <f>G68+H68+J68+L68</f>
        <v>8583695</v>
      </c>
      <c r="G68" s="12">
        <f>G66</f>
        <v>1325805</v>
      </c>
      <c r="H68" s="12">
        <v>0</v>
      </c>
      <c r="I68" s="12">
        <v>0</v>
      </c>
      <c r="J68" s="158">
        <v>0</v>
      </c>
      <c r="K68" s="159"/>
      <c r="L68" s="12">
        <v>7257890</v>
      </c>
      <c r="M68" s="13"/>
    </row>
    <row r="69" spans="1:13" ht="21" customHeight="1">
      <c r="A69" s="164" t="s">
        <v>44</v>
      </c>
      <c r="B69" s="165"/>
      <c r="C69" s="165"/>
      <c r="D69" s="166"/>
      <c r="E69" s="15">
        <f>SUM(E12+E13+E15+E16+E18+E19+E21+E22+E24+E25+E27+E28+E30+E31+E32+E34+E35+E37+E38+E40+E41+E43+E44+E46+E47+E49+E50+E52+E53+E55+E56+E58+E59+E61+E62+E64+E65+E67+E68)</f>
        <v>49195111</v>
      </c>
      <c r="F69" s="15">
        <f>SUM(F12+F13+F15+F16+F18+F19+F21+F22+F24+F25+F27+F28+F30+F31+F32+F34+F35+F37+F38+F40+F41+F43+F44+F46+F47+F49+F50+F52+F53+F55+F56+F58+F59+F61+F62+F64+F65+F67+F68)</f>
        <v>42917472</v>
      </c>
      <c r="G69" s="15">
        <f>SUM(G12+G13+G15+G16+G18+G19+G21+G22+G24+G25+G27+G28+G30+G31+G32+G34+G35+G37+G38+G40+G41+G43+G44+G46+G47+G49+G50+G52+G53+G55+G56+G58+G59+G61+G62+G64+G65+G67+G68)</f>
        <v>10566845</v>
      </c>
      <c r="H69" s="15">
        <f>SUM(H12+H13+H15+H16+H18+H19+H21+H22+H24+H25+H27+H28+H30+H31+H32+H34+H35+H37+H38+H40+H41+H43+H44+H46+H47+H49+H50+H52+H53+H55+H56+H58+H59+H61+H62+H64+H65+H67+H68)</f>
        <v>5000000</v>
      </c>
      <c r="I69" s="15">
        <f>SUM(I12+I13+I15+I16+I18+I19+I21+I22+I24+I25+I27+I28+I30+I31+I32+I34+I35+I40+I41+I43+I44+I46+I47+I49+I50+I52+I53+I55+I56+I58+I59+I61+I62+I64+I65+I67+I68)</f>
        <v>0</v>
      </c>
      <c r="J69" s="167">
        <v>2452525</v>
      </c>
      <c r="K69" s="168"/>
      <c r="L69" s="15">
        <f>SUM(L12+L13+L15+L16+L18+L19+L21+L22+L24+L25+L27+L28+L30+L31+L32+L34+L35+L37+L38+L40+L41+L43+L44+L46+L47+L49+L50+L52+L53+L55+L56+L58+L59+L61+L62+L64+L65+L67+L68)</f>
        <v>24898102</v>
      </c>
      <c r="M69" s="45" t="s">
        <v>63</v>
      </c>
    </row>
    <row r="70" spans="1:13" ht="6" customHeight="1">
      <c r="A70" s="47"/>
      <c r="B70" s="47"/>
      <c r="C70" s="47"/>
      <c r="D70" s="47"/>
      <c r="E70" s="47"/>
      <c r="F70" s="47"/>
      <c r="G70" s="48"/>
      <c r="H70" s="47"/>
      <c r="I70" s="47"/>
      <c r="J70" s="169"/>
      <c r="K70" s="169"/>
      <c r="L70" s="47"/>
      <c r="M70" s="47"/>
    </row>
    <row r="71" spans="1:13" ht="12.75">
      <c r="A71" s="162" t="s">
        <v>62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</row>
    <row r="72" spans="1:13" ht="12.75">
      <c r="A72" s="162" t="s">
        <v>61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</row>
    <row r="73" spans="1:13" ht="12.75">
      <c r="A73" s="162" t="s">
        <v>60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</row>
    <row r="74" spans="1:13" ht="12.75">
      <c r="A74" s="162" t="s">
        <v>72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</row>
    <row r="75" spans="1:13" ht="12.75">
      <c r="A75" s="163" t="s">
        <v>59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</row>
    <row r="76" ht="7.5" customHeight="1"/>
    <row r="77" spans="1:13" ht="21" customHeight="1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</row>
  </sheetData>
  <sheetProtection/>
  <mergeCells count="84">
    <mergeCell ref="J57:K57"/>
    <mergeCell ref="J58:K58"/>
    <mergeCell ref="J47:K47"/>
    <mergeCell ref="J60:K60"/>
    <mergeCell ref="J61:K61"/>
    <mergeCell ref="J62:K62"/>
    <mergeCell ref="J49:K49"/>
    <mergeCell ref="J51:K51"/>
    <mergeCell ref="J52:K52"/>
    <mergeCell ref="J53:K53"/>
    <mergeCell ref="J43:K43"/>
    <mergeCell ref="J44:K44"/>
    <mergeCell ref="J45:K45"/>
    <mergeCell ref="J46:K46"/>
    <mergeCell ref="J50:K50"/>
    <mergeCell ref="J40:K40"/>
    <mergeCell ref="J41:K41"/>
    <mergeCell ref="J48:K48"/>
    <mergeCell ref="J30:K30"/>
    <mergeCell ref="J31:K31"/>
    <mergeCell ref="J32:K32"/>
    <mergeCell ref="J1:M1"/>
    <mergeCell ref="J20:K20"/>
    <mergeCell ref="J21:K21"/>
    <mergeCell ref="J17:K17"/>
    <mergeCell ref="J18:K18"/>
    <mergeCell ref="J19:K19"/>
    <mergeCell ref="L6:L9"/>
    <mergeCell ref="A2:M2"/>
    <mergeCell ref="A4:A9"/>
    <mergeCell ref="M4:M9"/>
    <mergeCell ref="F5:F9"/>
    <mergeCell ref="G5:L5"/>
    <mergeCell ref="G6:G9"/>
    <mergeCell ref="H6:H9"/>
    <mergeCell ref="J6:K9"/>
    <mergeCell ref="A77:M77"/>
    <mergeCell ref="I7:I9"/>
    <mergeCell ref="J10:K10"/>
    <mergeCell ref="J14:K14"/>
    <mergeCell ref="B4:B9"/>
    <mergeCell ref="C4:C9"/>
    <mergeCell ref="D4:D9"/>
    <mergeCell ref="E4:E9"/>
    <mergeCell ref="F4:L4"/>
    <mergeCell ref="J15:K15"/>
    <mergeCell ref="J33:K33"/>
    <mergeCell ref="J34:K34"/>
    <mergeCell ref="J35:K35"/>
    <mergeCell ref="J22:K22"/>
    <mergeCell ref="J42:K42"/>
    <mergeCell ref="J36:K36"/>
    <mergeCell ref="J37:K37"/>
    <mergeCell ref="J38:K38"/>
    <mergeCell ref="J28:K28"/>
    <mergeCell ref="J29:K29"/>
    <mergeCell ref="J11:K11"/>
    <mergeCell ref="J12:K12"/>
    <mergeCell ref="J13:K13"/>
    <mergeCell ref="J39:K39"/>
    <mergeCell ref="J23:K23"/>
    <mergeCell ref="J24:K24"/>
    <mergeCell ref="J26:K26"/>
    <mergeCell ref="J27:K27"/>
    <mergeCell ref="J16:K16"/>
    <mergeCell ref="J25:K25"/>
    <mergeCell ref="A73:M73"/>
    <mergeCell ref="A74:M74"/>
    <mergeCell ref="A75:M75"/>
    <mergeCell ref="A69:D69"/>
    <mergeCell ref="J69:K69"/>
    <mergeCell ref="A71:M71"/>
    <mergeCell ref="A72:M72"/>
    <mergeCell ref="J70:K70"/>
    <mergeCell ref="J68:K68"/>
    <mergeCell ref="J59:K59"/>
    <mergeCell ref="J54:K54"/>
    <mergeCell ref="J55:K55"/>
    <mergeCell ref="J56:K56"/>
    <mergeCell ref="J66:K66"/>
    <mergeCell ref="J67:K67"/>
    <mergeCell ref="J63:K63"/>
    <mergeCell ref="J64:K64"/>
    <mergeCell ref="J65:K6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view="pageLayout" workbookViewId="0" topLeftCell="A1">
      <selection activeCell="E7" sqref="E7"/>
    </sheetView>
  </sheetViews>
  <sheetFormatPr defaultColWidth="9.33203125" defaultRowHeight="12.75"/>
  <cols>
    <col min="1" max="1" width="9.33203125" style="31" customWidth="1"/>
    <col min="2" max="2" width="69.33203125" style="31" customWidth="1"/>
    <col min="3" max="3" width="18" style="31" customWidth="1"/>
    <col min="4" max="4" width="19.5" style="31" customWidth="1"/>
    <col min="5" max="16384" width="9.33203125" style="31" customWidth="1"/>
  </cols>
  <sheetData>
    <row r="1" spans="1:4" ht="12.75">
      <c r="A1" s="42"/>
      <c r="B1" s="42"/>
      <c r="C1" s="42"/>
      <c r="D1" s="42"/>
    </row>
    <row r="2" spans="1:4" ht="18">
      <c r="A2" s="179" t="s">
        <v>189</v>
      </c>
      <c r="B2" s="179"/>
      <c r="C2" s="179"/>
      <c r="D2" s="179"/>
    </row>
    <row r="3" spans="1:4" ht="12.75">
      <c r="A3" s="41"/>
      <c r="B3" s="40"/>
      <c r="C3" s="40"/>
      <c r="D3" s="40"/>
    </row>
    <row r="4" spans="1:8" ht="12.75">
      <c r="A4" s="40"/>
      <c r="B4" s="40"/>
      <c r="C4" s="40"/>
      <c r="D4" s="39" t="s">
        <v>0</v>
      </c>
      <c r="H4" s="38"/>
    </row>
    <row r="5" spans="1:8" ht="12.75">
      <c r="A5" s="178" t="s">
        <v>54</v>
      </c>
      <c r="B5" s="178" t="s">
        <v>188</v>
      </c>
      <c r="C5" s="180" t="s">
        <v>187</v>
      </c>
      <c r="D5" s="180" t="s">
        <v>186</v>
      </c>
      <c r="H5" s="38"/>
    </row>
    <row r="6" spans="1:8" ht="12.75">
      <c r="A6" s="178"/>
      <c r="B6" s="178"/>
      <c r="C6" s="178"/>
      <c r="D6" s="180"/>
      <c r="H6" s="38"/>
    </row>
    <row r="7" spans="1:8" ht="12.75">
      <c r="A7" s="178"/>
      <c r="B7" s="178"/>
      <c r="C7" s="178"/>
      <c r="D7" s="180"/>
      <c r="H7" s="38"/>
    </row>
    <row r="8" spans="1:4" ht="10.5" customHeight="1">
      <c r="A8" s="37">
        <v>1</v>
      </c>
      <c r="B8" s="37">
        <v>2</v>
      </c>
      <c r="C8" s="37">
        <v>3</v>
      </c>
      <c r="D8" s="37">
        <v>4</v>
      </c>
    </row>
    <row r="9" spans="1:4" ht="30" customHeight="1">
      <c r="A9" s="178" t="s">
        <v>185</v>
      </c>
      <c r="B9" s="178"/>
      <c r="C9" s="33"/>
      <c r="D9" s="36">
        <f>SUM(D10:D18)</f>
        <v>12720623</v>
      </c>
    </row>
    <row r="10" spans="1:4" ht="30" customHeight="1">
      <c r="A10" s="33" t="s">
        <v>51</v>
      </c>
      <c r="B10" s="35" t="s">
        <v>184</v>
      </c>
      <c r="C10" s="33" t="s">
        <v>182</v>
      </c>
      <c r="D10" s="32">
        <v>5000000</v>
      </c>
    </row>
    <row r="11" spans="1:4" ht="30" customHeight="1">
      <c r="A11" s="33" t="s">
        <v>50</v>
      </c>
      <c r="B11" s="35" t="s">
        <v>183</v>
      </c>
      <c r="C11" s="33" t="s">
        <v>182</v>
      </c>
      <c r="D11" s="32">
        <v>0</v>
      </c>
    </row>
    <row r="12" spans="1:4" ht="30" customHeight="1">
      <c r="A12" s="33" t="s">
        <v>49</v>
      </c>
      <c r="B12" s="34" t="s">
        <v>181</v>
      </c>
      <c r="C12" s="33" t="s">
        <v>180</v>
      </c>
      <c r="D12" s="32">
        <v>0</v>
      </c>
    </row>
    <row r="13" spans="1:4" ht="30" customHeight="1">
      <c r="A13" s="33" t="s">
        <v>48</v>
      </c>
      <c r="B13" s="35" t="s">
        <v>179</v>
      </c>
      <c r="C13" s="33" t="s">
        <v>178</v>
      </c>
      <c r="D13" s="32">
        <v>0</v>
      </c>
    </row>
    <row r="14" spans="1:4" ht="30" customHeight="1">
      <c r="A14" s="33" t="s">
        <v>47</v>
      </c>
      <c r="B14" s="35" t="s">
        <v>177</v>
      </c>
      <c r="C14" s="33" t="s">
        <v>176</v>
      </c>
      <c r="D14" s="32">
        <v>0</v>
      </c>
    </row>
    <row r="15" spans="1:4" ht="30" customHeight="1">
      <c r="A15" s="33" t="s">
        <v>46</v>
      </c>
      <c r="B15" s="35" t="s">
        <v>175</v>
      </c>
      <c r="C15" s="33" t="s">
        <v>174</v>
      </c>
      <c r="D15" s="32">
        <v>0</v>
      </c>
    </row>
    <row r="16" spans="1:4" ht="30" customHeight="1">
      <c r="A16" s="33" t="s">
        <v>45</v>
      </c>
      <c r="B16" s="35" t="s">
        <v>173</v>
      </c>
      <c r="C16" s="33" t="s">
        <v>172</v>
      </c>
      <c r="D16" s="32">
        <v>0</v>
      </c>
    </row>
    <row r="17" spans="1:4" ht="30" customHeight="1">
      <c r="A17" s="33" t="s">
        <v>53</v>
      </c>
      <c r="B17" s="35" t="s">
        <v>171</v>
      </c>
      <c r="C17" s="33" t="s">
        <v>170</v>
      </c>
      <c r="D17" s="32">
        <v>7720623</v>
      </c>
    </row>
    <row r="18" spans="1:4" ht="30" customHeight="1">
      <c r="A18" s="33" t="s">
        <v>52</v>
      </c>
      <c r="B18" s="35" t="s">
        <v>169</v>
      </c>
      <c r="C18" s="33" t="s">
        <v>157</v>
      </c>
      <c r="D18" s="32">
        <v>0</v>
      </c>
    </row>
    <row r="19" spans="1:4" ht="30" customHeight="1">
      <c r="A19" s="178" t="s">
        <v>168</v>
      </c>
      <c r="B19" s="178"/>
      <c r="C19" s="33"/>
      <c r="D19" s="36">
        <f>SUM(D20:D26)</f>
        <v>281584</v>
      </c>
    </row>
    <row r="20" spans="1:4" ht="30" customHeight="1">
      <c r="A20" s="33" t="s">
        <v>51</v>
      </c>
      <c r="B20" s="35" t="s">
        <v>167</v>
      </c>
      <c r="C20" s="33" t="s">
        <v>163</v>
      </c>
      <c r="D20" s="32">
        <v>0</v>
      </c>
    </row>
    <row r="21" spans="1:4" ht="30" customHeight="1">
      <c r="A21" s="33" t="s">
        <v>166</v>
      </c>
      <c r="B21" s="34" t="s">
        <v>165</v>
      </c>
      <c r="C21" s="33" t="s">
        <v>163</v>
      </c>
      <c r="D21" s="32">
        <v>0</v>
      </c>
    </row>
    <row r="22" spans="1:4" ht="30" customHeight="1">
      <c r="A22" s="33" t="s">
        <v>50</v>
      </c>
      <c r="B22" s="35" t="s">
        <v>164</v>
      </c>
      <c r="C22" s="33" t="s">
        <v>163</v>
      </c>
      <c r="D22" s="32">
        <v>281584</v>
      </c>
    </row>
    <row r="23" spans="1:4" ht="30" customHeight="1">
      <c r="A23" s="33" t="s">
        <v>49</v>
      </c>
      <c r="B23" s="34" t="s">
        <v>162</v>
      </c>
      <c r="C23" s="33" t="s">
        <v>161</v>
      </c>
      <c r="D23" s="32">
        <v>0</v>
      </c>
    </row>
    <row r="24" spans="1:4" ht="30" customHeight="1">
      <c r="A24" s="33" t="s">
        <v>48</v>
      </c>
      <c r="B24" s="35" t="s">
        <v>160</v>
      </c>
      <c r="C24" s="33" t="s">
        <v>159</v>
      </c>
      <c r="D24" s="32">
        <v>0</v>
      </c>
    </row>
    <row r="25" spans="1:4" ht="30" customHeight="1">
      <c r="A25" s="33" t="s">
        <v>47</v>
      </c>
      <c r="B25" s="35" t="s">
        <v>158</v>
      </c>
      <c r="C25" s="33" t="s">
        <v>157</v>
      </c>
      <c r="D25" s="32">
        <v>0</v>
      </c>
    </row>
    <row r="26" spans="1:4" ht="30" customHeight="1">
      <c r="A26" s="33" t="s">
        <v>46</v>
      </c>
      <c r="B26" s="34" t="s">
        <v>156</v>
      </c>
      <c r="C26" s="33" t="s">
        <v>155</v>
      </c>
      <c r="D26" s="32">
        <v>0</v>
      </c>
    </row>
    <row r="27" spans="1:4" ht="30" customHeight="1">
      <c r="A27" s="33" t="s">
        <v>45</v>
      </c>
      <c r="B27" s="34" t="s">
        <v>154</v>
      </c>
      <c r="C27" s="33" t="s">
        <v>153</v>
      </c>
      <c r="D27" s="32">
        <v>0</v>
      </c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&amp;RZałącznik nr &amp;A
do uchwały Rady Powiatu w Opatowie nr XLV.10.2018
z dnia 19 kwietnia 2018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40"/>
  <sheetViews>
    <sheetView view="pageLayout" zoomScale="90" zoomScalePageLayoutView="90" workbookViewId="0" topLeftCell="A1">
      <selection activeCell="Q6" sqref="Q6"/>
    </sheetView>
  </sheetViews>
  <sheetFormatPr defaultColWidth="9.33203125" defaultRowHeight="12.75"/>
  <cols>
    <col min="1" max="1" width="5.66015625" style="2" customWidth="1"/>
    <col min="2" max="2" width="11" style="2" customWidth="1"/>
    <col min="3" max="3" width="8.66015625" style="2" customWidth="1"/>
    <col min="4" max="4" width="15" style="2" customWidth="1"/>
    <col min="5" max="5" width="16.83203125" style="2" customWidth="1"/>
    <col min="6" max="6" width="14.16015625" style="2" customWidth="1"/>
    <col min="7" max="7" width="14.33203125" style="2" customWidth="1"/>
    <col min="8" max="8" width="15.5" style="2" customWidth="1"/>
    <col min="9" max="9" width="12.5" style="2" customWidth="1"/>
    <col min="10" max="10" width="12.66015625" style="2" customWidth="1"/>
    <col min="11" max="11" width="10.83203125" style="31" customWidth="1"/>
    <col min="12" max="12" width="15" style="31" customWidth="1"/>
    <col min="13" max="14" width="12.33203125" style="31" bestFit="1" customWidth="1"/>
    <col min="15" max="15" width="12.16015625" style="31" customWidth="1"/>
    <col min="16" max="16384" width="9.33203125" style="31" customWidth="1"/>
  </cols>
  <sheetData>
    <row r="1" spans="1:17" ht="36" customHeight="1">
      <c r="A1" s="191" t="s">
        <v>226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83"/>
    </row>
    <row r="2" spans="1:16" ht="18">
      <c r="A2" s="82"/>
      <c r="B2" s="82"/>
      <c r="C2" s="82"/>
      <c r="D2" s="82"/>
      <c r="E2" s="82"/>
      <c r="F2" s="82"/>
      <c r="G2" s="82"/>
      <c r="H2" s="51"/>
      <c r="I2" s="51"/>
      <c r="J2" s="51"/>
      <c r="K2" s="4"/>
      <c r="L2" s="4"/>
      <c r="M2" s="4"/>
      <c r="N2" s="4"/>
      <c r="O2" s="4"/>
      <c r="P2" s="4"/>
    </row>
    <row r="3" spans="1:16" s="66" customFormat="1" ht="18.75" customHeight="1">
      <c r="A3" s="81"/>
      <c r="B3" s="81"/>
      <c r="C3" s="81"/>
      <c r="D3" s="81"/>
      <c r="E3" s="81"/>
      <c r="F3" s="81"/>
      <c r="G3" s="80"/>
      <c r="H3" s="80"/>
      <c r="I3" s="80"/>
      <c r="J3" s="80"/>
      <c r="K3" s="80"/>
      <c r="L3" s="79"/>
      <c r="M3" s="79"/>
      <c r="N3" s="79"/>
      <c r="O3" s="79"/>
      <c r="P3" s="78" t="s">
        <v>225</v>
      </c>
    </row>
    <row r="4" spans="1:16" s="66" customFormat="1" ht="12.75">
      <c r="A4" s="192" t="s">
        <v>1</v>
      </c>
      <c r="B4" s="192" t="s">
        <v>2</v>
      </c>
      <c r="C4" s="192" t="s">
        <v>3</v>
      </c>
      <c r="D4" s="192" t="s">
        <v>224</v>
      </c>
      <c r="E4" s="181" t="s">
        <v>223</v>
      </c>
      <c r="F4" s="187" t="s">
        <v>36</v>
      </c>
      <c r="G4" s="195"/>
      <c r="H4" s="195"/>
      <c r="I4" s="195"/>
      <c r="J4" s="195"/>
      <c r="K4" s="195"/>
      <c r="L4" s="195"/>
      <c r="M4" s="195"/>
      <c r="N4" s="195"/>
      <c r="O4" s="195"/>
      <c r="P4" s="188"/>
    </row>
    <row r="5" spans="1:16" s="66" customFormat="1" ht="12.75">
      <c r="A5" s="193"/>
      <c r="B5" s="193"/>
      <c r="C5" s="193"/>
      <c r="D5" s="193"/>
      <c r="E5" s="182"/>
      <c r="F5" s="181" t="s">
        <v>222</v>
      </c>
      <c r="G5" s="189" t="s">
        <v>36</v>
      </c>
      <c r="H5" s="189"/>
      <c r="I5" s="189"/>
      <c r="J5" s="189"/>
      <c r="K5" s="189"/>
      <c r="L5" s="181" t="s">
        <v>221</v>
      </c>
      <c r="M5" s="184" t="s">
        <v>36</v>
      </c>
      <c r="N5" s="185"/>
      <c r="O5" s="185"/>
      <c r="P5" s="186"/>
    </row>
    <row r="6" spans="1:16" s="66" customFormat="1" ht="25.5" customHeight="1">
      <c r="A6" s="193"/>
      <c r="B6" s="193"/>
      <c r="C6" s="193"/>
      <c r="D6" s="193"/>
      <c r="E6" s="182"/>
      <c r="F6" s="182"/>
      <c r="G6" s="187" t="s">
        <v>220</v>
      </c>
      <c r="H6" s="188"/>
      <c r="I6" s="181" t="s">
        <v>219</v>
      </c>
      <c r="J6" s="181" t="s">
        <v>218</v>
      </c>
      <c r="K6" s="181" t="s">
        <v>217</v>
      </c>
      <c r="L6" s="182"/>
      <c r="M6" s="187" t="s">
        <v>39</v>
      </c>
      <c r="N6" s="77" t="s">
        <v>38</v>
      </c>
      <c r="O6" s="189" t="s">
        <v>216</v>
      </c>
      <c r="P6" s="189" t="s">
        <v>215</v>
      </c>
    </row>
    <row r="7" spans="1:16" s="66" customFormat="1" ht="84">
      <c r="A7" s="194"/>
      <c r="B7" s="194"/>
      <c r="C7" s="194"/>
      <c r="D7" s="194"/>
      <c r="E7" s="183"/>
      <c r="F7" s="183"/>
      <c r="G7" s="75" t="s">
        <v>29</v>
      </c>
      <c r="H7" s="75" t="s">
        <v>214</v>
      </c>
      <c r="I7" s="183"/>
      <c r="J7" s="183"/>
      <c r="K7" s="183"/>
      <c r="L7" s="183"/>
      <c r="M7" s="189"/>
      <c r="N7" s="74" t="s">
        <v>33</v>
      </c>
      <c r="O7" s="189"/>
      <c r="P7" s="189"/>
    </row>
    <row r="8" spans="1:16" s="66" customFormat="1" ht="10.5" customHeight="1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</row>
    <row r="9" spans="1:16" s="66" customFormat="1" ht="13.5">
      <c r="A9" s="69" t="s">
        <v>213</v>
      </c>
      <c r="B9" s="72"/>
      <c r="C9" s="60"/>
      <c r="D9" s="63">
        <f>SUM(D10:D10)</f>
        <v>6000</v>
      </c>
      <c r="E9" s="63">
        <f>SUM(E10:E10)</f>
        <v>6000</v>
      </c>
      <c r="F9" s="63">
        <f>SUM(F10:F10)</f>
        <v>6000</v>
      </c>
      <c r="G9" s="63">
        <f>SUM(G10:G10)</f>
        <v>0</v>
      </c>
      <c r="H9" s="63">
        <f>SUM(H10:H10)</f>
        <v>6000</v>
      </c>
      <c r="I9" s="63">
        <v>0</v>
      </c>
      <c r="J9" s="63">
        <v>0</v>
      </c>
      <c r="K9" s="63">
        <v>0</v>
      </c>
      <c r="L9" s="63">
        <f>SUM(L10:L10)</f>
        <v>0</v>
      </c>
      <c r="M9" s="63">
        <f>SUM(M10:M10)</f>
        <v>0</v>
      </c>
      <c r="N9" s="63">
        <f>SUM(N10:N10)</f>
        <v>0</v>
      </c>
      <c r="O9" s="63">
        <v>0</v>
      </c>
      <c r="P9" s="63">
        <v>0</v>
      </c>
    </row>
    <row r="10" spans="1:16" s="66" customFormat="1" ht="12.75">
      <c r="A10" s="71" t="s">
        <v>213</v>
      </c>
      <c r="B10" s="70" t="s">
        <v>212</v>
      </c>
      <c r="C10" s="57">
        <v>2110</v>
      </c>
      <c r="D10" s="56">
        <v>6000</v>
      </c>
      <c r="E10" s="56">
        <f>F10+L10</f>
        <v>6000</v>
      </c>
      <c r="F10" s="56">
        <f>H10</f>
        <v>6000</v>
      </c>
      <c r="G10" s="55">
        <v>0</v>
      </c>
      <c r="H10" s="55">
        <v>6000</v>
      </c>
      <c r="I10" s="55">
        <v>0</v>
      </c>
      <c r="J10" s="55">
        <v>0</v>
      </c>
      <c r="K10" s="55">
        <f>-T10</f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</row>
    <row r="11" spans="1:16" s="66" customFormat="1" ht="13.5">
      <c r="A11" s="61">
        <v>600</v>
      </c>
      <c r="B11" s="64"/>
      <c r="C11" s="60"/>
      <c r="D11" s="63">
        <f aca="true" t="shared" si="0" ref="D11:N11">SUM(D12:D12)</f>
        <v>550</v>
      </c>
      <c r="E11" s="63">
        <f t="shared" si="0"/>
        <v>550</v>
      </c>
      <c r="F11" s="63">
        <f t="shared" si="0"/>
        <v>550</v>
      </c>
      <c r="G11" s="63">
        <f t="shared" si="0"/>
        <v>550</v>
      </c>
      <c r="H11" s="63">
        <f t="shared" si="0"/>
        <v>0</v>
      </c>
      <c r="I11" s="63">
        <f t="shared" si="0"/>
        <v>0</v>
      </c>
      <c r="J11" s="63">
        <f t="shared" si="0"/>
        <v>0</v>
      </c>
      <c r="K11" s="63">
        <f t="shared" si="0"/>
        <v>0</v>
      </c>
      <c r="L11" s="63">
        <f t="shared" si="0"/>
        <v>0</v>
      </c>
      <c r="M11" s="63">
        <f t="shared" si="0"/>
        <v>0</v>
      </c>
      <c r="N11" s="63">
        <f t="shared" si="0"/>
        <v>0</v>
      </c>
      <c r="O11" s="63">
        <f>O13+O15</f>
        <v>0</v>
      </c>
      <c r="P11" s="63">
        <f>P13+P15</f>
        <v>0</v>
      </c>
    </row>
    <row r="12" spans="1:16" s="66" customFormat="1" ht="12.75">
      <c r="A12" s="58">
        <v>600</v>
      </c>
      <c r="B12" s="29">
        <v>60095</v>
      </c>
      <c r="C12" s="57">
        <v>2110</v>
      </c>
      <c r="D12" s="56">
        <v>550</v>
      </c>
      <c r="E12" s="56">
        <f>SUM(F12)</f>
        <v>550</v>
      </c>
      <c r="F12" s="56">
        <f>SUM(G12:H12)</f>
        <v>550</v>
      </c>
      <c r="G12" s="55">
        <v>550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f>SUM(O12+Q12+R12)</f>
        <v>0</v>
      </c>
      <c r="O12" s="55">
        <v>0</v>
      </c>
      <c r="P12" s="55">
        <v>0</v>
      </c>
    </row>
    <row r="13" spans="1:16" s="66" customFormat="1" ht="13.5">
      <c r="A13" s="69" t="s">
        <v>204</v>
      </c>
      <c r="B13" s="68"/>
      <c r="C13" s="60"/>
      <c r="D13" s="63">
        <f aca="true" t="shared" si="1" ref="D13:M13">SUM(D14)</f>
        <v>58000</v>
      </c>
      <c r="E13" s="63">
        <f t="shared" si="1"/>
        <v>58000</v>
      </c>
      <c r="F13" s="63">
        <f t="shared" si="1"/>
        <v>58000</v>
      </c>
      <c r="G13" s="63">
        <f t="shared" si="1"/>
        <v>43000</v>
      </c>
      <c r="H13" s="63">
        <f t="shared" si="1"/>
        <v>15000</v>
      </c>
      <c r="I13" s="63">
        <f t="shared" si="1"/>
        <v>0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3">
        <v>0</v>
      </c>
      <c r="O13" s="63">
        <f>SUM(O14)</f>
        <v>0</v>
      </c>
      <c r="P13" s="63">
        <f>SUM(P14)</f>
        <v>0</v>
      </c>
    </row>
    <row r="14" spans="1:18" s="66" customFormat="1" ht="12.75">
      <c r="A14" s="58">
        <v>700</v>
      </c>
      <c r="B14" s="29">
        <v>70005</v>
      </c>
      <c r="C14" s="57">
        <v>2110</v>
      </c>
      <c r="D14" s="56">
        <v>58000</v>
      </c>
      <c r="E14" s="56">
        <f>SUM(F14)</f>
        <v>58000</v>
      </c>
      <c r="F14" s="56">
        <f>SUM(G14:H14)</f>
        <v>58000</v>
      </c>
      <c r="G14" s="55">
        <v>43000</v>
      </c>
      <c r="H14" s="55">
        <v>15000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f>SUM(O14+Q14+R14)</f>
        <v>0</v>
      </c>
      <c r="O14" s="55">
        <v>0</v>
      </c>
      <c r="P14" s="55">
        <v>0</v>
      </c>
      <c r="Q14" s="62"/>
      <c r="R14" s="62"/>
    </row>
    <row r="15" spans="1:18" s="66" customFormat="1" ht="13.5">
      <c r="A15" s="61">
        <v>710</v>
      </c>
      <c r="B15" s="64"/>
      <c r="C15" s="60"/>
      <c r="D15" s="63">
        <f aca="true" t="shared" si="2" ref="D15:P15">SUM(D16:D17)</f>
        <v>452000</v>
      </c>
      <c r="E15" s="63">
        <f t="shared" si="2"/>
        <v>452000</v>
      </c>
      <c r="F15" s="63">
        <f t="shared" si="2"/>
        <v>452000</v>
      </c>
      <c r="G15" s="63">
        <f t="shared" si="2"/>
        <v>421229</v>
      </c>
      <c r="H15" s="63">
        <f t="shared" si="2"/>
        <v>30771</v>
      </c>
      <c r="I15" s="63">
        <f t="shared" si="2"/>
        <v>0</v>
      </c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  <c r="N15" s="63">
        <f t="shared" si="2"/>
        <v>0</v>
      </c>
      <c r="O15" s="63">
        <f t="shared" si="2"/>
        <v>0</v>
      </c>
      <c r="P15" s="63">
        <f t="shared" si="2"/>
        <v>0</v>
      </c>
      <c r="Q15" s="67"/>
      <c r="R15" s="67"/>
    </row>
    <row r="16" spans="1:18" s="66" customFormat="1" ht="12.75">
      <c r="A16" s="58">
        <v>710</v>
      </c>
      <c r="B16" s="29">
        <v>71012</v>
      </c>
      <c r="C16" s="57">
        <v>2110</v>
      </c>
      <c r="D16" s="56">
        <v>175000</v>
      </c>
      <c r="E16" s="56">
        <f>SUM(N16+F16)</f>
        <v>175000</v>
      </c>
      <c r="F16" s="56">
        <f>SUM(G16:K16)</f>
        <v>175000</v>
      </c>
      <c r="G16" s="55">
        <v>175000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f>SUM(O16+Q16+R16)</f>
        <v>0</v>
      </c>
      <c r="O16" s="55">
        <v>0</v>
      </c>
      <c r="P16" s="55">
        <v>0</v>
      </c>
      <c r="Q16" s="62"/>
      <c r="R16" s="62"/>
    </row>
    <row r="17" spans="1:16" s="66" customFormat="1" ht="12.75">
      <c r="A17" s="58">
        <v>710</v>
      </c>
      <c r="B17" s="29">
        <v>71015</v>
      </c>
      <c r="C17" s="57">
        <v>2110</v>
      </c>
      <c r="D17" s="56">
        <v>277000</v>
      </c>
      <c r="E17" s="56">
        <f>SUM(F17)</f>
        <v>277000</v>
      </c>
      <c r="F17" s="56">
        <f>SUM(G17:H17)</f>
        <v>277000</v>
      </c>
      <c r="G17" s="55">
        <v>246229</v>
      </c>
      <c r="H17" s="55">
        <v>30771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f>SUM(O17+Q17+R17)</f>
        <v>0</v>
      </c>
      <c r="O17" s="55">
        <v>0</v>
      </c>
      <c r="P17" s="55">
        <v>0</v>
      </c>
    </row>
    <row r="18" spans="1:16" s="66" customFormat="1" ht="13.5">
      <c r="A18" s="61">
        <v>750</v>
      </c>
      <c r="B18" s="64"/>
      <c r="C18" s="60"/>
      <c r="D18" s="63">
        <f aca="true" t="shared" si="3" ref="D18:P18">SUM(D19:D19)</f>
        <v>22100</v>
      </c>
      <c r="E18" s="63">
        <f t="shared" si="3"/>
        <v>22100</v>
      </c>
      <c r="F18" s="63">
        <f t="shared" si="3"/>
        <v>22100</v>
      </c>
      <c r="G18" s="63">
        <f t="shared" si="3"/>
        <v>12400</v>
      </c>
      <c r="H18" s="63">
        <f t="shared" si="3"/>
        <v>9700</v>
      </c>
      <c r="I18" s="63">
        <f t="shared" si="3"/>
        <v>0</v>
      </c>
      <c r="J18" s="63">
        <f t="shared" si="3"/>
        <v>0</v>
      </c>
      <c r="K18" s="63">
        <f t="shared" si="3"/>
        <v>0</v>
      </c>
      <c r="L18" s="63">
        <f t="shared" si="3"/>
        <v>0</v>
      </c>
      <c r="M18" s="63">
        <f t="shared" si="3"/>
        <v>0</v>
      </c>
      <c r="N18" s="63">
        <f t="shared" si="3"/>
        <v>0</v>
      </c>
      <c r="O18" s="63">
        <f t="shared" si="3"/>
        <v>0</v>
      </c>
      <c r="P18" s="63">
        <f t="shared" si="3"/>
        <v>0</v>
      </c>
    </row>
    <row r="19" spans="1:16" s="66" customFormat="1" ht="12.75">
      <c r="A19" s="58">
        <v>750</v>
      </c>
      <c r="B19" s="29">
        <v>75045</v>
      </c>
      <c r="C19" s="57">
        <v>2110</v>
      </c>
      <c r="D19" s="56">
        <v>22100</v>
      </c>
      <c r="E19" s="56">
        <f>SUM(F19)</f>
        <v>22100</v>
      </c>
      <c r="F19" s="56">
        <f>SUM(G19:H19)</f>
        <v>22100</v>
      </c>
      <c r="G19" s="55">
        <v>12400</v>
      </c>
      <c r="H19" s="55">
        <v>9700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f>SUM(O19+Q19+R19)</f>
        <v>0</v>
      </c>
      <c r="O19" s="55">
        <v>0</v>
      </c>
      <c r="P19" s="55">
        <v>0</v>
      </c>
    </row>
    <row r="20" spans="1:16" s="65" customFormat="1" ht="14.25" customHeight="1">
      <c r="A20" s="61">
        <v>754</v>
      </c>
      <c r="B20" s="64"/>
      <c r="C20" s="60"/>
      <c r="D20" s="63">
        <f>SUM(D21:D21)</f>
        <v>3791690</v>
      </c>
      <c r="E20" s="63">
        <f>E21</f>
        <v>3791690</v>
      </c>
      <c r="F20" s="63">
        <f aca="true" t="shared" si="4" ref="F20:K20">SUM(F21)</f>
        <v>3791690</v>
      </c>
      <c r="G20" s="63">
        <f t="shared" si="4"/>
        <v>3319256</v>
      </c>
      <c r="H20" s="63">
        <f t="shared" si="4"/>
        <v>283834</v>
      </c>
      <c r="I20" s="63">
        <f t="shared" si="4"/>
        <v>0</v>
      </c>
      <c r="J20" s="63">
        <f t="shared" si="4"/>
        <v>188600</v>
      </c>
      <c r="K20" s="63">
        <f t="shared" si="4"/>
        <v>0</v>
      </c>
      <c r="L20" s="63">
        <f>SUM(L21:L21)</f>
        <v>0</v>
      </c>
      <c r="M20" s="63">
        <f>SUM(M21:M21)</f>
        <v>0</v>
      </c>
      <c r="N20" s="63">
        <f>SUM(N21)</f>
        <v>0</v>
      </c>
      <c r="O20" s="63">
        <f>SUM(O21)</f>
        <v>0</v>
      </c>
      <c r="P20" s="63">
        <f>SUM(P21)</f>
        <v>0</v>
      </c>
    </row>
    <row r="21" spans="1:16" ht="12.75" customHeight="1">
      <c r="A21" s="58">
        <v>754</v>
      </c>
      <c r="B21" s="29">
        <v>75411</v>
      </c>
      <c r="C21" s="57">
        <v>2110</v>
      </c>
      <c r="D21" s="56">
        <v>3791690</v>
      </c>
      <c r="E21" s="56">
        <f>SUM(F21)</f>
        <v>3791690</v>
      </c>
      <c r="F21" s="56">
        <f>SUM(G21:J21)</f>
        <v>3791690</v>
      </c>
      <c r="G21" s="55">
        <v>3319256</v>
      </c>
      <c r="H21" s="55">
        <v>283834</v>
      </c>
      <c r="I21" s="55">
        <v>0</v>
      </c>
      <c r="J21" s="55">
        <v>188600</v>
      </c>
      <c r="K21" s="55">
        <v>0</v>
      </c>
      <c r="L21" s="55">
        <v>0</v>
      </c>
      <c r="M21" s="55">
        <v>0</v>
      </c>
      <c r="N21" s="55">
        <f>SUM(O21+Q21+R21)</f>
        <v>0</v>
      </c>
      <c r="O21" s="55">
        <v>0</v>
      </c>
      <c r="P21" s="55"/>
    </row>
    <row r="22" spans="1:16" ht="12.75" customHeight="1">
      <c r="A22" s="61">
        <v>755</v>
      </c>
      <c r="B22" s="64"/>
      <c r="C22" s="60"/>
      <c r="D22" s="63">
        <f>SUM(D23:D23)</f>
        <v>125208</v>
      </c>
      <c r="E22" s="63">
        <f>E23</f>
        <v>125208</v>
      </c>
      <c r="F22" s="63">
        <f aca="true" t="shared" si="5" ref="F22:K22">SUM(F23)</f>
        <v>125208</v>
      </c>
      <c r="G22" s="63">
        <f t="shared" si="5"/>
        <v>30363</v>
      </c>
      <c r="H22" s="84">
        <f t="shared" si="5"/>
        <v>34119.12</v>
      </c>
      <c r="I22" s="84">
        <f t="shared" si="5"/>
        <v>60725.88</v>
      </c>
      <c r="J22" s="63">
        <f t="shared" si="5"/>
        <v>0</v>
      </c>
      <c r="K22" s="63">
        <f t="shared" si="5"/>
        <v>0</v>
      </c>
      <c r="L22" s="63">
        <f>SUM(L23:L23)</f>
        <v>0</v>
      </c>
      <c r="M22" s="63">
        <f>SUM(M23:M23)</f>
        <v>0</v>
      </c>
      <c r="N22" s="63">
        <f>SUM(N23)</f>
        <v>0</v>
      </c>
      <c r="O22" s="63">
        <f>SUM(O23)</f>
        <v>0</v>
      </c>
      <c r="P22" s="63">
        <f>SUM(P23)</f>
        <v>0</v>
      </c>
    </row>
    <row r="23" spans="1:16" ht="12.75" customHeight="1">
      <c r="A23" s="58">
        <v>755</v>
      </c>
      <c r="B23" s="29">
        <v>75515</v>
      </c>
      <c r="C23" s="57">
        <v>2110</v>
      </c>
      <c r="D23" s="56">
        <v>125208</v>
      </c>
      <c r="E23" s="56">
        <f>SUM(F23)</f>
        <v>125208</v>
      </c>
      <c r="F23" s="56">
        <f>SUM(G23:J23)</f>
        <v>125208</v>
      </c>
      <c r="G23" s="55">
        <v>30363</v>
      </c>
      <c r="H23" s="126">
        <v>34119.12</v>
      </c>
      <c r="I23" s="126">
        <v>60725.88</v>
      </c>
      <c r="J23" s="55">
        <v>0</v>
      </c>
      <c r="K23" s="55">
        <v>0</v>
      </c>
      <c r="L23" s="55">
        <v>0</v>
      </c>
      <c r="M23" s="55">
        <v>0</v>
      </c>
      <c r="N23" s="55">
        <f>SUM(O23+Q23+R23)</f>
        <v>0</v>
      </c>
      <c r="O23" s="55">
        <v>0</v>
      </c>
      <c r="P23" s="55"/>
    </row>
    <row r="24" spans="1:16" ht="13.5">
      <c r="A24" s="61">
        <v>851</v>
      </c>
      <c r="B24" s="49"/>
      <c r="C24" s="60"/>
      <c r="D24" s="59">
        <f>D25</f>
        <v>2174140</v>
      </c>
      <c r="E24" s="59">
        <f aca="true" t="shared" si="6" ref="E24:P24">SUM(E25)</f>
        <v>2174140</v>
      </c>
      <c r="F24" s="59">
        <f t="shared" si="6"/>
        <v>2174140</v>
      </c>
      <c r="G24" s="59">
        <f t="shared" si="6"/>
        <v>0</v>
      </c>
      <c r="H24" s="59">
        <f t="shared" si="6"/>
        <v>2174140</v>
      </c>
      <c r="I24" s="59">
        <f t="shared" si="6"/>
        <v>0</v>
      </c>
      <c r="J24" s="59">
        <f t="shared" si="6"/>
        <v>0</v>
      </c>
      <c r="K24" s="59">
        <f t="shared" si="6"/>
        <v>0</v>
      </c>
      <c r="L24" s="59">
        <f t="shared" si="6"/>
        <v>0</v>
      </c>
      <c r="M24" s="59">
        <f t="shared" si="6"/>
        <v>0</v>
      </c>
      <c r="N24" s="59">
        <f t="shared" si="6"/>
        <v>0</v>
      </c>
      <c r="O24" s="59">
        <f t="shared" si="6"/>
        <v>0</v>
      </c>
      <c r="P24" s="59">
        <f t="shared" si="6"/>
        <v>0</v>
      </c>
    </row>
    <row r="25" spans="1:17" ht="12.75">
      <c r="A25" s="58">
        <v>851</v>
      </c>
      <c r="B25" s="29">
        <v>85156</v>
      </c>
      <c r="C25" s="57">
        <v>2110</v>
      </c>
      <c r="D25" s="55">
        <v>2174140</v>
      </c>
      <c r="E25" s="56">
        <f>SUM(H25)</f>
        <v>2174140</v>
      </c>
      <c r="F25" s="56">
        <f>SUM(H25)</f>
        <v>2174140</v>
      </c>
      <c r="G25" s="55">
        <v>0</v>
      </c>
      <c r="H25" s="55">
        <v>2174140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f>SUM(O25+Q25+R25)</f>
        <v>0</v>
      </c>
      <c r="O25" s="55">
        <v>0</v>
      </c>
      <c r="P25" s="55">
        <v>0</v>
      </c>
      <c r="Q25" s="62"/>
    </row>
    <row r="26" spans="1:16" ht="13.5">
      <c r="A26" s="61">
        <v>853</v>
      </c>
      <c r="B26" s="49"/>
      <c r="C26" s="60"/>
      <c r="D26" s="59">
        <f>SUM(D27)</f>
        <v>291433</v>
      </c>
      <c r="E26" s="59">
        <f>E27</f>
        <v>291433</v>
      </c>
      <c r="F26" s="59">
        <f>F27</f>
        <v>291433</v>
      </c>
      <c r="G26" s="59">
        <f>G27</f>
        <v>254873</v>
      </c>
      <c r="H26" s="59">
        <f>H27</f>
        <v>36560</v>
      </c>
      <c r="I26" s="59">
        <f aca="true" t="shared" si="7" ref="I26:P26">SUM(I27)</f>
        <v>0</v>
      </c>
      <c r="J26" s="59">
        <f t="shared" si="7"/>
        <v>0</v>
      </c>
      <c r="K26" s="59">
        <f t="shared" si="7"/>
        <v>0</v>
      </c>
      <c r="L26" s="59">
        <f t="shared" si="7"/>
        <v>0</v>
      </c>
      <c r="M26" s="59">
        <f t="shared" si="7"/>
        <v>0</v>
      </c>
      <c r="N26" s="59">
        <f t="shared" si="7"/>
        <v>0</v>
      </c>
      <c r="O26" s="59">
        <f t="shared" si="7"/>
        <v>0</v>
      </c>
      <c r="P26" s="59">
        <f t="shared" si="7"/>
        <v>0</v>
      </c>
    </row>
    <row r="27" spans="1:16" ht="12.75">
      <c r="A27" s="58">
        <v>853</v>
      </c>
      <c r="B27" s="29">
        <v>85321</v>
      </c>
      <c r="C27" s="57">
        <v>2110</v>
      </c>
      <c r="D27" s="55">
        <v>291433</v>
      </c>
      <c r="E27" s="56">
        <f>SUM(H27+G27+E34)</f>
        <v>291433</v>
      </c>
      <c r="F27" s="55">
        <f>SUM(G27:K27)</f>
        <v>291433</v>
      </c>
      <c r="G27" s="55">
        <v>254873</v>
      </c>
      <c r="H27" s="55">
        <v>36560</v>
      </c>
      <c r="I27" s="55">
        <v>0</v>
      </c>
      <c r="J27" s="55">
        <v>0</v>
      </c>
      <c r="K27" s="55">
        <v>0</v>
      </c>
      <c r="L27" s="55">
        <v>0</v>
      </c>
      <c r="M27" s="55">
        <f>SUM(N27+P27+Q27)</f>
        <v>0</v>
      </c>
      <c r="N27" s="55">
        <v>0</v>
      </c>
      <c r="O27" s="55">
        <v>0</v>
      </c>
      <c r="P27" s="55">
        <v>0</v>
      </c>
    </row>
    <row r="28" spans="1:16" ht="13.5">
      <c r="A28" s="61">
        <v>855</v>
      </c>
      <c r="B28" s="49"/>
      <c r="C28" s="60"/>
      <c r="D28" s="59">
        <f>SUM(D29)</f>
        <v>273839</v>
      </c>
      <c r="E28" s="59">
        <f>E29</f>
        <v>273839</v>
      </c>
      <c r="F28" s="59">
        <f>F29</f>
        <v>273839</v>
      </c>
      <c r="G28" s="59">
        <f>G29</f>
        <v>2000</v>
      </c>
      <c r="H28" s="59">
        <f>H29</f>
        <v>712</v>
      </c>
      <c r="I28" s="59">
        <f aca="true" t="shared" si="8" ref="I28:P28">SUM(I29)</f>
        <v>0</v>
      </c>
      <c r="J28" s="59">
        <f t="shared" si="8"/>
        <v>271127</v>
      </c>
      <c r="K28" s="59">
        <f t="shared" si="8"/>
        <v>0</v>
      </c>
      <c r="L28" s="59">
        <f t="shared" si="8"/>
        <v>0</v>
      </c>
      <c r="M28" s="59">
        <f t="shared" si="8"/>
        <v>0</v>
      </c>
      <c r="N28" s="59">
        <f t="shared" si="8"/>
        <v>0</v>
      </c>
      <c r="O28" s="59">
        <f t="shared" si="8"/>
        <v>0</v>
      </c>
      <c r="P28" s="59">
        <f t="shared" si="8"/>
        <v>0</v>
      </c>
    </row>
    <row r="29" spans="1:16" ht="12.75">
      <c r="A29" s="58">
        <v>855</v>
      </c>
      <c r="B29" s="29">
        <v>85508</v>
      </c>
      <c r="C29" s="57">
        <v>2160</v>
      </c>
      <c r="D29" s="55">
        <v>273839</v>
      </c>
      <c r="E29" s="56">
        <f>SUM(H29+G29+J29)</f>
        <v>273839</v>
      </c>
      <c r="F29" s="55">
        <f>SUM(G29:K29)</f>
        <v>273839</v>
      </c>
      <c r="G29" s="55">
        <v>2000</v>
      </c>
      <c r="H29" s="55">
        <v>712</v>
      </c>
      <c r="I29" s="55">
        <v>0</v>
      </c>
      <c r="J29" s="55">
        <v>271127</v>
      </c>
      <c r="K29" s="55">
        <v>0</v>
      </c>
      <c r="L29" s="55">
        <v>0</v>
      </c>
      <c r="M29" s="55">
        <f>SUM(N29+P29+Q29)</f>
        <v>0</v>
      </c>
      <c r="N29" s="55">
        <v>0</v>
      </c>
      <c r="O29" s="55">
        <v>0</v>
      </c>
      <c r="P29" s="55">
        <v>0</v>
      </c>
    </row>
    <row r="30" spans="1:16" ht="14.25">
      <c r="A30" s="190" t="s">
        <v>44</v>
      </c>
      <c r="B30" s="190"/>
      <c r="C30" s="190"/>
      <c r="D30" s="54">
        <f aca="true" t="shared" si="9" ref="D30:P30">SUM(D9+D11+D13+D15+D18+D20+D22+D24+D26+D28)</f>
        <v>7194960</v>
      </c>
      <c r="E30" s="54">
        <f t="shared" si="9"/>
        <v>7194960</v>
      </c>
      <c r="F30" s="54">
        <f t="shared" si="9"/>
        <v>7194960</v>
      </c>
      <c r="G30" s="54">
        <f t="shared" si="9"/>
        <v>4083671</v>
      </c>
      <c r="H30" s="85">
        <f t="shared" si="9"/>
        <v>2590836.12</v>
      </c>
      <c r="I30" s="85">
        <f t="shared" si="9"/>
        <v>60725.88</v>
      </c>
      <c r="J30" s="54">
        <f t="shared" si="9"/>
        <v>459727</v>
      </c>
      <c r="K30" s="54">
        <f t="shared" si="9"/>
        <v>0</v>
      </c>
      <c r="L30" s="54">
        <f t="shared" si="9"/>
        <v>0</v>
      </c>
      <c r="M30" s="54">
        <f t="shared" si="9"/>
        <v>0</v>
      </c>
      <c r="N30" s="54">
        <f t="shared" si="9"/>
        <v>0</v>
      </c>
      <c r="O30" s="54">
        <f t="shared" si="9"/>
        <v>0</v>
      </c>
      <c r="P30" s="54">
        <f t="shared" si="9"/>
        <v>0</v>
      </c>
    </row>
    <row r="31" spans="1:16" ht="12.75">
      <c r="A31" s="51"/>
      <c r="B31" s="51"/>
      <c r="C31" s="51"/>
      <c r="D31" s="51"/>
      <c r="E31" s="53"/>
      <c r="F31" s="51"/>
      <c r="G31" s="51"/>
      <c r="H31" s="51"/>
      <c r="I31" s="51"/>
      <c r="J31" s="51"/>
      <c r="K31" s="4"/>
      <c r="L31" s="4"/>
      <c r="M31" s="4"/>
      <c r="N31" s="4"/>
      <c r="O31" s="4"/>
      <c r="P31" s="4"/>
    </row>
    <row r="32" spans="1:16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4"/>
      <c r="L32" s="4"/>
      <c r="M32" s="4"/>
      <c r="N32" s="4"/>
      <c r="O32" s="4"/>
      <c r="P32" s="4"/>
    </row>
    <row r="33" spans="1:16" ht="12.75">
      <c r="A33" s="51"/>
      <c r="B33" s="51"/>
      <c r="C33" s="51"/>
      <c r="D33" s="51"/>
      <c r="E33" s="51"/>
      <c r="F33" s="51"/>
      <c r="G33" s="52"/>
      <c r="H33" s="52"/>
      <c r="I33" s="51"/>
      <c r="J33" s="51"/>
      <c r="K33" s="4"/>
      <c r="L33" s="4"/>
      <c r="M33" s="4"/>
      <c r="N33" s="4"/>
      <c r="O33" s="4"/>
      <c r="P33" s="4"/>
    </row>
    <row r="40" spans="1:10" ht="12.75">
      <c r="A40" s="31"/>
      <c r="B40" s="31"/>
      <c r="C40" s="31"/>
      <c r="D40" s="31"/>
      <c r="E40" s="31"/>
      <c r="F40" s="31"/>
      <c r="G40" s="31"/>
      <c r="H40" s="31"/>
      <c r="I40" s="31"/>
      <c r="J40" s="50"/>
    </row>
  </sheetData>
  <sheetProtection/>
  <mergeCells count="19">
    <mergeCell ref="A30:C30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Rady Powiatu w Opatowie Nr XLV.10.2018
z dnia 19 kwietnia 2018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27"/>
  <sheetViews>
    <sheetView view="pageLayout" zoomScale="78" zoomScalePageLayoutView="78" workbookViewId="0" topLeftCell="A1">
      <selection activeCell="T7" sqref="T7"/>
    </sheetView>
  </sheetViews>
  <sheetFormatPr defaultColWidth="9.33203125" defaultRowHeight="12.75"/>
  <cols>
    <col min="1" max="1" width="32.16015625" style="101" customWidth="1"/>
    <col min="2" max="2" width="4.66015625" style="101" customWidth="1"/>
    <col min="3" max="3" width="6.83203125" style="101" customWidth="1"/>
    <col min="4" max="4" width="9.16015625" style="101" customWidth="1"/>
    <col min="5" max="5" width="13.33203125" style="101" customWidth="1"/>
    <col min="6" max="6" width="14.5" style="101" customWidth="1"/>
    <col min="7" max="7" width="13.66015625" style="101" customWidth="1"/>
    <col min="8" max="8" width="11.16015625" style="101" customWidth="1"/>
    <col min="9" max="9" width="13.16015625" style="101" customWidth="1"/>
    <col min="10" max="10" width="12.5" style="101" customWidth="1"/>
    <col min="11" max="12" width="9.83203125" style="101" customWidth="1"/>
    <col min="13" max="13" width="7.5" style="101" customWidth="1"/>
    <col min="14" max="14" width="9" style="101" customWidth="1"/>
    <col min="15" max="15" width="13.83203125" style="101" customWidth="1"/>
    <col min="16" max="16" width="14.33203125" style="100" customWidth="1"/>
    <col min="17" max="17" width="12.5" style="100" customWidth="1"/>
    <col min="18" max="18" width="8.83203125" style="100" customWidth="1"/>
    <col min="19" max="19" width="11.5" style="100" customWidth="1"/>
    <col min="20" max="20" width="9.33203125" style="100" customWidth="1"/>
    <col min="21" max="21" width="10.83203125" style="100" bestFit="1" customWidth="1"/>
    <col min="22" max="16384" width="9.33203125" style="100" customWidth="1"/>
  </cols>
  <sheetData>
    <row r="1" spans="1:19" ht="18.75" customHeight="1">
      <c r="A1" s="196" t="s">
        <v>263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8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2.75">
      <c r="A3" s="81"/>
      <c r="B3" s="81"/>
      <c r="C3" s="81"/>
      <c r="D3" s="81"/>
      <c r="E3" s="81"/>
      <c r="F3" s="81"/>
      <c r="G3" s="81"/>
      <c r="H3" s="80"/>
      <c r="I3" s="80"/>
      <c r="J3" s="80"/>
      <c r="K3" s="80"/>
      <c r="L3" s="80"/>
      <c r="M3" s="80"/>
      <c r="N3" s="80"/>
      <c r="O3" s="80"/>
      <c r="P3" s="79"/>
      <c r="Q3" s="79"/>
      <c r="R3" s="79"/>
      <c r="S3" s="78" t="s">
        <v>225</v>
      </c>
    </row>
    <row r="4" spans="1:19" s="116" customFormat="1" ht="11.25">
      <c r="A4" s="192" t="s">
        <v>262</v>
      </c>
      <c r="B4" s="181" t="s">
        <v>1</v>
      </c>
      <c r="C4" s="181" t="s">
        <v>2</v>
      </c>
      <c r="D4" s="192" t="s">
        <v>3</v>
      </c>
      <c r="E4" s="192" t="s">
        <v>261</v>
      </c>
      <c r="F4" s="192" t="s">
        <v>260</v>
      </c>
      <c r="G4" s="199" t="s">
        <v>36</v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/>
    </row>
    <row r="5" spans="1:19" s="116" customFormat="1" ht="11.25">
      <c r="A5" s="193"/>
      <c r="B5" s="182"/>
      <c r="C5" s="182"/>
      <c r="D5" s="193"/>
      <c r="E5" s="193"/>
      <c r="F5" s="193"/>
      <c r="G5" s="192" t="s">
        <v>222</v>
      </c>
      <c r="H5" s="205" t="s">
        <v>36</v>
      </c>
      <c r="I5" s="205"/>
      <c r="J5" s="205"/>
      <c r="K5" s="205"/>
      <c r="L5" s="205"/>
      <c r="M5" s="205"/>
      <c r="N5" s="205"/>
      <c r="O5" s="192" t="s">
        <v>221</v>
      </c>
      <c r="P5" s="202" t="s">
        <v>36</v>
      </c>
      <c r="Q5" s="203"/>
      <c r="R5" s="203"/>
      <c r="S5" s="204"/>
    </row>
    <row r="6" spans="1:19" s="116" customFormat="1" ht="11.25">
      <c r="A6" s="193"/>
      <c r="B6" s="182"/>
      <c r="C6" s="182"/>
      <c r="D6" s="193"/>
      <c r="E6" s="193"/>
      <c r="F6" s="193"/>
      <c r="G6" s="193"/>
      <c r="H6" s="199" t="s">
        <v>220</v>
      </c>
      <c r="I6" s="201"/>
      <c r="J6" s="192" t="s">
        <v>219</v>
      </c>
      <c r="K6" s="192" t="s">
        <v>218</v>
      </c>
      <c r="L6" s="192" t="s">
        <v>217</v>
      </c>
      <c r="M6" s="192" t="s">
        <v>259</v>
      </c>
      <c r="N6" s="192" t="s">
        <v>258</v>
      </c>
      <c r="O6" s="193"/>
      <c r="P6" s="199" t="s">
        <v>39</v>
      </c>
      <c r="Q6" s="118" t="s">
        <v>38</v>
      </c>
      <c r="R6" s="205" t="s">
        <v>216</v>
      </c>
      <c r="S6" s="205" t="s">
        <v>257</v>
      </c>
    </row>
    <row r="7" spans="1:19" s="116" customFormat="1" ht="94.5">
      <c r="A7" s="194"/>
      <c r="B7" s="183"/>
      <c r="C7" s="183"/>
      <c r="D7" s="194"/>
      <c r="E7" s="194"/>
      <c r="F7" s="194"/>
      <c r="G7" s="194"/>
      <c r="H7" s="76" t="s">
        <v>29</v>
      </c>
      <c r="I7" s="76" t="s">
        <v>214</v>
      </c>
      <c r="J7" s="194"/>
      <c r="K7" s="194"/>
      <c r="L7" s="194"/>
      <c r="M7" s="194"/>
      <c r="N7" s="194"/>
      <c r="O7" s="194"/>
      <c r="P7" s="205"/>
      <c r="Q7" s="117" t="s">
        <v>33</v>
      </c>
      <c r="R7" s="205"/>
      <c r="S7" s="205"/>
    </row>
    <row r="8" spans="1:19" ht="12" customHeight="1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  <c r="H8" s="115">
        <v>8</v>
      </c>
      <c r="I8" s="115">
        <v>9</v>
      </c>
      <c r="J8" s="115">
        <v>10</v>
      </c>
      <c r="K8" s="115">
        <v>11</v>
      </c>
      <c r="L8" s="115">
        <v>12</v>
      </c>
      <c r="M8" s="115">
        <v>13</v>
      </c>
      <c r="N8" s="115">
        <v>14</v>
      </c>
      <c r="O8" s="115">
        <v>15</v>
      </c>
      <c r="P8" s="115">
        <v>16</v>
      </c>
      <c r="Q8" s="115">
        <v>17</v>
      </c>
      <c r="R8" s="115">
        <v>18</v>
      </c>
      <c r="S8" s="115">
        <v>19</v>
      </c>
    </row>
    <row r="9" spans="1:21" ht="48.75" customHeight="1">
      <c r="A9" s="197" t="s">
        <v>256</v>
      </c>
      <c r="B9" s="197"/>
      <c r="C9" s="197"/>
      <c r="D9" s="108"/>
      <c r="E9" s="103">
        <f aca="true" t="shared" si="0" ref="E9:S9">SUM(E10:E17)</f>
        <v>3650506</v>
      </c>
      <c r="F9" s="103">
        <f t="shared" si="0"/>
        <v>675393</v>
      </c>
      <c r="G9" s="103">
        <f t="shared" si="0"/>
        <v>675393</v>
      </c>
      <c r="H9" s="103">
        <f t="shared" si="0"/>
        <v>8400</v>
      </c>
      <c r="I9" s="103">
        <f t="shared" si="0"/>
        <v>0</v>
      </c>
      <c r="J9" s="103">
        <f t="shared" si="0"/>
        <v>666993</v>
      </c>
      <c r="K9" s="103">
        <f t="shared" si="0"/>
        <v>0</v>
      </c>
      <c r="L9" s="103">
        <f t="shared" si="0"/>
        <v>0</v>
      </c>
      <c r="M9" s="103">
        <f t="shared" si="0"/>
        <v>0</v>
      </c>
      <c r="N9" s="103">
        <f t="shared" si="0"/>
        <v>0</v>
      </c>
      <c r="O9" s="103">
        <f t="shared" si="0"/>
        <v>0</v>
      </c>
      <c r="P9" s="103">
        <f t="shared" si="0"/>
        <v>0</v>
      </c>
      <c r="Q9" s="103">
        <f t="shared" si="0"/>
        <v>0</v>
      </c>
      <c r="R9" s="103">
        <f t="shared" si="0"/>
        <v>0</v>
      </c>
      <c r="S9" s="103">
        <f t="shared" si="0"/>
        <v>0</v>
      </c>
      <c r="U9" s="114"/>
    </row>
    <row r="10" spans="1:19" s="113" customFormat="1" ht="20.25" customHeight="1">
      <c r="A10" s="112" t="s">
        <v>255</v>
      </c>
      <c r="B10" s="111">
        <v>853</v>
      </c>
      <c r="C10" s="111">
        <v>85321</v>
      </c>
      <c r="D10" s="110">
        <v>2320</v>
      </c>
      <c r="E10" s="105">
        <v>8400</v>
      </c>
      <c r="F10" s="109">
        <f aca="true" t="shared" si="1" ref="F10:F17">G10</f>
        <v>8400</v>
      </c>
      <c r="G10" s="109">
        <f aca="true" t="shared" si="2" ref="G10:G17">H10+I10+J10+K10+L10+M10+N10</f>
        <v>8400</v>
      </c>
      <c r="H10" s="109">
        <v>8400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</row>
    <row r="11" spans="1:19" s="113" customFormat="1" ht="20.25" customHeight="1">
      <c r="A11" s="112" t="s">
        <v>253</v>
      </c>
      <c r="B11" s="111">
        <v>853</v>
      </c>
      <c r="C11" s="111">
        <v>85311</v>
      </c>
      <c r="D11" s="110" t="s">
        <v>254</v>
      </c>
      <c r="E11" s="109">
        <v>28437</v>
      </c>
      <c r="F11" s="109">
        <f t="shared" si="1"/>
        <v>17780</v>
      </c>
      <c r="G11" s="109">
        <f t="shared" si="2"/>
        <v>17780</v>
      </c>
      <c r="H11" s="109">
        <v>0</v>
      </c>
      <c r="I11" s="109">
        <v>0</v>
      </c>
      <c r="J11" s="109">
        <v>17780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</row>
    <row r="12" spans="1:19" ht="21.75" customHeight="1">
      <c r="A12" s="112" t="s">
        <v>253</v>
      </c>
      <c r="B12" s="111">
        <v>853</v>
      </c>
      <c r="C12" s="111">
        <v>85311</v>
      </c>
      <c r="D12" s="110">
        <v>2580</v>
      </c>
      <c r="E12" s="109">
        <v>0</v>
      </c>
      <c r="F12" s="109">
        <f t="shared" si="1"/>
        <v>391013</v>
      </c>
      <c r="G12" s="109">
        <f t="shared" si="2"/>
        <v>391013</v>
      </c>
      <c r="H12" s="109">
        <v>0</v>
      </c>
      <c r="I12" s="109">
        <v>0</v>
      </c>
      <c r="J12" s="109">
        <v>391013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</row>
    <row r="13" spans="1:19" ht="21.75" customHeight="1">
      <c r="A13" s="112" t="s">
        <v>252</v>
      </c>
      <c r="B13" s="111">
        <v>855</v>
      </c>
      <c r="C13" s="111">
        <v>85508</v>
      </c>
      <c r="D13" s="110" t="s">
        <v>251</v>
      </c>
      <c r="E13" s="105">
        <v>130680</v>
      </c>
      <c r="F13" s="109">
        <f t="shared" si="1"/>
        <v>0</v>
      </c>
      <c r="G13" s="109">
        <f t="shared" si="2"/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</row>
    <row r="14" spans="1:19" ht="21.75" customHeight="1">
      <c r="A14" s="112" t="s">
        <v>252</v>
      </c>
      <c r="B14" s="111">
        <v>855</v>
      </c>
      <c r="C14" s="111">
        <v>85508</v>
      </c>
      <c r="D14" s="110">
        <v>2320</v>
      </c>
      <c r="E14" s="105">
        <v>48000</v>
      </c>
      <c r="F14" s="109">
        <f t="shared" si="1"/>
        <v>160000</v>
      </c>
      <c r="G14" s="109">
        <f t="shared" si="2"/>
        <v>160000</v>
      </c>
      <c r="H14" s="109">
        <v>0</v>
      </c>
      <c r="I14" s="109">
        <v>0</v>
      </c>
      <c r="J14" s="109">
        <v>160000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</row>
    <row r="15" spans="1:19" ht="21.75" customHeight="1">
      <c r="A15" s="112" t="s">
        <v>250</v>
      </c>
      <c r="B15" s="111">
        <v>855</v>
      </c>
      <c r="C15" s="111">
        <v>85510</v>
      </c>
      <c r="D15" s="110" t="s">
        <v>251</v>
      </c>
      <c r="E15" s="105">
        <v>228725</v>
      </c>
      <c r="F15" s="109">
        <f t="shared" si="1"/>
        <v>0</v>
      </c>
      <c r="G15" s="109">
        <f t="shared" si="2"/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</row>
    <row r="16" spans="1:19" ht="21.75" customHeight="1">
      <c r="A16" s="112" t="s">
        <v>250</v>
      </c>
      <c r="B16" s="111">
        <v>855</v>
      </c>
      <c r="C16" s="111">
        <v>85510</v>
      </c>
      <c r="D16" s="110">
        <v>2320</v>
      </c>
      <c r="E16" s="105">
        <v>3206264</v>
      </c>
      <c r="F16" s="109">
        <f t="shared" si="1"/>
        <v>93200</v>
      </c>
      <c r="G16" s="109">
        <f t="shared" si="2"/>
        <v>93200</v>
      </c>
      <c r="H16" s="109">
        <v>0</v>
      </c>
      <c r="I16" s="109">
        <v>0</v>
      </c>
      <c r="J16" s="109">
        <v>93200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</row>
    <row r="17" spans="1:19" ht="27.75" customHeight="1">
      <c r="A17" s="112" t="s">
        <v>249</v>
      </c>
      <c r="B17" s="111">
        <v>921</v>
      </c>
      <c r="C17" s="111">
        <v>92116</v>
      </c>
      <c r="D17" s="110">
        <v>2310</v>
      </c>
      <c r="E17" s="109">
        <v>0</v>
      </c>
      <c r="F17" s="109">
        <f t="shared" si="1"/>
        <v>5000</v>
      </c>
      <c r="G17" s="109">
        <f t="shared" si="2"/>
        <v>5000</v>
      </c>
      <c r="H17" s="109">
        <v>0</v>
      </c>
      <c r="I17" s="109">
        <v>0</v>
      </c>
      <c r="J17" s="109">
        <v>5000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</row>
    <row r="18" spans="1:19" ht="45.75" customHeight="1">
      <c r="A18" s="197" t="s">
        <v>248</v>
      </c>
      <c r="B18" s="197"/>
      <c r="C18" s="197"/>
      <c r="D18" s="108"/>
      <c r="E18" s="103">
        <f aca="true" t="shared" si="3" ref="E18:S18">SUM(E19:E22)</f>
        <v>750000</v>
      </c>
      <c r="F18" s="103">
        <f t="shared" si="3"/>
        <v>3030294</v>
      </c>
      <c r="G18" s="103">
        <f t="shared" si="3"/>
        <v>3000294</v>
      </c>
      <c r="H18" s="103">
        <f t="shared" si="3"/>
        <v>0</v>
      </c>
      <c r="I18" s="103">
        <f t="shared" si="3"/>
        <v>3000294</v>
      </c>
      <c r="J18" s="103">
        <f t="shared" si="3"/>
        <v>0</v>
      </c>
      <c r="K18" s="103">
        <f t="shared" si="3"/>
        <v>0</v>
      </c>
      <c r="L18" s="103">
        <f t="shared" si="3"/>
        <v>0</v>
      </c>
      <c r="M18" s="103">
        <f t="shared" si="3"/>
        <v>0</v>
      </c>
      <c r="N18" s="103">
        <f t="shared" si="3"/>
        <v>0</v>
      </c>
      <c r="O18" s="103">
        <f t="shared" si="3"/>
        <v>30000</v>
      </c>
      <c r="P18" s="103">
        <f t="shared" si="3"/>
        <v>30000</v>
      </c>
      <c r="Q18" s="103">
        <f t="shared" si="3"/>
        <v>0</v>
      </c>
      <c r="R18" s="103">
        <f t="shared" si="3"/>
        <v>0</v>
      </c>
      <c r="S18" s="103">
        <f t="shared" si="3"/>
        <v>0</v>
      </c>
    </row>
    <row r="19" spans="1:19" ht="57" customHeight="1">
      <c r="A19" s="107" t="s">
        <v>247</v>
      </c>
      <c r="B19" s="106">
        <v>600</v>
      </c>
      <c r="C19" s="106">
        <v>60013</v>
      </c>
      <c r="D19" s="70" t="s">
        <v>246</v>
      </c>
      <c r="E19" s="105">
        <v>0</v>
      </c>
      <c r="F19" s="105">
        <f>O19</f>
        <v>30000</v>
      </c>
      <c r="G19" s="105">
        <f>H19+I19+J19+K19+L19+M19+N19</f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30000</v>
      </c>
      <c r="P19" s="105">
        <v>30000</v>
      </c>
      <c r="Q19" s="105">
        <v>0</v>
      </c>
      <c r="R19" s="105">
        <v>0</v>
      </c>
      <c r="S19" s="105">
        <v>0</v>
      </c>
    </row>
    <row r="20" spans="1:19" ht="57.75" customHeight="1">
      <c r="A20" s="30" t="s">
        <v>245</v>
      </c>
      <c r="B20" s="106">
        <v>600</v>
      </c>
      <c r="C20" s="106">
        <v>60014</v>
      </c>
      <c r="D20" s="70" t="s">
        <v>242</v>
      </c>
      <c r="E20" s="105">
        <v>344926</v>
      </c>
      <c r="F20" s="105">
        <f>G20</f>
        <v>1380000</v>
      </c>
      <c r="G20" s="105">
        <f>H20+I20+J20+K20+L20+M20+N20</f>
        <v>1380000</v>
      </c>
      <c r="H20" s="105">
        <v>0</v>
      </c>
      <c r="I20" s="105">
        <v>1380000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</row>
    <row r="21" spans="1:19" ht="71.25" customHeight="1">
      <c r="A21" s="30" t="s">
        <v>244</v>
      </c>
      <c r="B21" s="106">
        <v>600</v>
      </c>
      <c r="C21" s="106">
        <v>60014</v>
      </c>
      <c r="D21" s="70" t="s">
        <v>242</v>
      </c>
      <c r="E21" s="105">
        <v>195248</v>
      </c>
      <c r="F21" s="105">
        <f>G21</f>
        <v>780994</v>
      </c>
      <c r="G21" s="105">
        <f>H21+I21+J21+K21+L21+M21+N21</f>
        <v>780994</v>
      </c>
      <c r="H21" s="105">
        <v>0</v>
      </c>
      <c r="I21" s="105">
        <v>780994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</row>
    <row r="22" spans="1:19" ht="47.25" customHeight="1">
      <c r="A22" s="30" t="s">
        <v>243</v>
      </c>
      <c r="B22" s="106">
        <v>600</v>
      </c>
      <c r="C22" s="106">
        <v>60014</v>
      </c>
      <c r="D22" s="70" t="s">
        <v>242</v>
      </c>
      <c r="E22" s="105">
        <v>209826</v>
      </c>
      <c r="F22" s="105">
        <f>G22</f>
        <v>839300</v>
      </c>
      <c r="G22" s="105">
        <f>H22+I22+J22+K22+L22+M22+N22</f>
        <v>839300</v>
      </c>
      <c r="H22" s="105">
        <v>0</v>
      </c>
      <c r="I22" s="105">
        <v>839300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</row>
    <row r="23" spans="1:19" ht="30.75" customHeight="1">
      <c r="A23" s="198" t="s">
        <v>44</v>
      </c>
      <c r="B23" s="198"/>
      <c r="C23" s="198"/>
      <c r="D23" s="104"/>
      <c r="E23" s="103">
        <f aca="true" t="shared" si="4" ref="E23:S23">SUM(E9+E18)</f>
        <v>4400506</v>
      </c>
      <c r="F23" s="103">
        <f t="shared" si="4"/>
        <v>3705687</v>
      </c>
      <c r="G23" s="103">
        <f t="shared" si="4"/>
        <v>3675687</v>
      </c>
      <c r="H23" s="103">
        <f t="shared" si="4"/>
        <v>8400</v>
      </c>
      <c r="I23" s="103">
        <f t="shared" si="4"/>
        <v>3000294</v>
      </c>
      <c r="J23" s="103">
        <f t="shared" si="4"/>
        <v>666993</v>
      </c>
      <c r="K23" s="103">
        <f t="shared" si="4"/>
        <v>0</v>
      </c>
      <c r="L23" s="103">
        <f t="shared" si="4"/>
        <v>0</v>
      </c>
      <c r="M23" s="103">
        <f t="shared" si="4"/>
        <v>0</v>
      </c>
      <c r="N23" s="103">
        <f t="shared" si="4"/>
        <v>0</v>
      </c>
      <c r="O23" s="103">
        <f t="shared" si="4"/>
        <v>30000</v>
      </c>
      <c r="P23" s="103">
        <f t="shared" si="4"/>
        <v>30000</v>
      </c>
      <c r="Q23" s="103">
        <f t="shared" si="4"/>
        <v>0</v>
      </c>
      <c r="R23" s="103">
        <f t="shared" si="4"/>
        <v>0</v>
      </c>
      <c r="S23" s="103">
        <f t="shared" si="4"/>
        <v>0</v>
      </c>
    </row>
    <row r="25" ht="12.75">
      <c r="E25" s="102"/>
    </row>
    <row r="27" spans="5:9" ht="12.75">
      <c r="E27" s="102"/>
      <c r="F27" s="102"/>
      <c r="G27" s="102"/>
      <c r="H27" s="102"/>
      <c r="I27" s="102"/>
    </row>
  </sheetData>
  <sheetProtection/>
  <mergeCells count="24">
    <mergeCell ref="F4:F7"/>
    <mergeCell ref="K6:K7"/>
    <mergeCell ref="L6:L7"/>
    <mergeCell ref="H6:I6"/>
    <mergeCell ref="A23:C23"/>
    <mergeCell ref="G4:S4"/>
    <mergeCell ref="P5:S5"/>
    <mergeCell ref="M6:M7"/>
    <mergeCell ref="P6:P7"/>
    <mergeCell ref="G5:G7"/>
    <mergeCell ref="A9:C9"/>
    <mergeCell ref="E4:E7"/>
    <mergeCell ref="R6:R7"/>
    <mergeCell ref="N6:N7"/>
    <mergeCell ref="A1:S2"/>
    <mergeCell ref="A18:C18"/>
    <mergeCell ref="O5:O7"/>
    <mergeCell ref="A4:A7"/>
    <mergeCell ref="J6:J7"/>
    <mergeCell ref="B4:B7"/>
    <mergeCell ref="S6:S7"/>
    <mergeCell ref="H5:N5"/>
    <mergeCell ref="C4:C7"/>
    <mergeCell ref="D4:D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w Opatowie nr XLV.10.2018
z dnia 19 kwietnia 2018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"/>
  <sheetViews>
    <sheetView view="pageLayout" workbookViewId="0" topLeftCell="A1">
      <selection activeCell="G7" sqref="G7"/>
    </sheetView>
  </sheetViews>
  <sheetFormatPr defaultColWidth="9.33203125" defaultRowHeight="12.75"/>
  <cols>
    <col min="1" max="1" width="5.5" style="31" customWidth="1"/>
    <col min="2" max="2" width="9.33203125" style="31" customWidth="1"/>
    <col min="3" max="3" width="12.33203125" style="31" customWidth="1"/>
    <col min="4" max="4" width="27" style="31" customWidth="1"/>
    <col min="5" max="5" width="28.33203125" style="31" customWidth="1"/>
    <col min="6" max="6" width="17.16015625" style="31" customWidth="1"/>
    <col min="7" max="16384" width="9.33203125" style="31" customWidth="1"/>
  </cols>
  <sheetData>
    <row r="1" spans="1:6" ht="12.75">
      <c r="A1" s="3"/>
      <c r="B1" s="3"/>
      <c r="C1" s="3"/>
      <c r="D1" s="3"/>
      <c r="E1" s="3"/>
      <c r="F1" s="3"/>
    </row>
    <row r="2" spans="1:6" ht="18">
      <c r="A2" s="206" t="s">
        <v>241</v>
      </c>
      <c r="B2" s="206"/>
      <c r="C2" s="206"/>
      <c r="D2" s="206"/>
      <c r="E2" s="206"/>
      <c r="F2" s="206"/>
    </row>
    <row r="3" spans="1:6" ht="12.75">
      <c r="A3" s="42"/>
      <c r="B3" s="42"/>
      <c r="C3" s="42"/>
      <c r="D3" s="40"/>
      <c r="E3" s="40"/>
      <c r="F3" s="99" t="s">
        <v>0</v>
      </c>
    </row>
    <row r="4" spans="1:6" ht="43.5" customHeight="1">
      <c r="A4" s="98" t="s">
        <v>54</v>
      </c>
      <c r="B4" s="98" t="s">
        <v>1</v>
      </c>
      <c r="C4" s="98" t="s">
        <v>2</v>
      </c>
      <c r="D4" s="97" t="s">
        <v>240</v>
      </c>
      <c r="E4" s="98" t="s">
        <v>239</v>
      </c>
      <c r="F4" s="97" t="s">
        <v>238</v>
      </c>
    </row>
    <row r="5" spans="1:6" ht="12.7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</row>
    <row r="6" spans="1:6" ht="26.25" customHeight="1">
      <c r="A6" s="210" t="s">
        <v>237</v>
      </c>
      <c r="B6" s="211"/>
      <c r="C6" s="211"/>
      <c r="D6" s="211"/>
      <c r="E6" s="212"/>
      <c r="F6" s="95">
        <f>SUM(F7:F10)</f>
        <v>275980</v>
      </c>
    </row>
    <row r="7" spans="1:6" ht="45" customHeight="1">
      <c r="A7" s="94" t="s">
        <v>51</v>
      </c>
      <c r="B7" s="94">
        <v>853</v>
      </c>
      <c r="C7" s="94">
        <v>85311</v>
      </c>
      <c r="D7" s="93" t="s">
        <v>236</v>
      </c>
      <c r="E7" s="93" t="s">
        <v>148</v>
      </c>
      <c r="F7" s="92">
        <v>17780</v>
      </c>
    </row>
    <row r="8" spans="1:6" ht="43.5" customHeight="1">
      <c r="A8" s="91" t="s">
        <v>50</v>
      </c>
      <c r="B8" s="91">
        <v>855</v>
      </c>
      <c r="C8" s="91">
        <v>85508</v>
      </c>
      <c r="D8" s="90" t="s">
        <v>235</v>
      </c>
      <c r="E8" s="90" t="s">
        <v>234</v>
      </c>
      <c r="F8" s="89">
        <v>160000</v>
      </c>
    </row>
    <row r="9" spans="1:6" ht="60.75" customHeight="1">
      <c r="A9" s="91" t="s">
        <v>49</v>
      </c>
      <c r="B9" s="91">
        <v>855</v>
      </c>
      <c r="C9" s="91">
        <v>85510</v>
      </c>
      <c r="D9" s="90" t="s">
        <v>233</v>
      </c>
      <c r="E9" s="90" t="s">
        <v>232</v>
      </c>
      <c r="F9" s="89">
        <v>93200</v>
      </c>
    </row>
    <row r="10" spans="1:6" ht="33.75" customHeight="1">
      <c r="A10" s="91" t="s">
        <v>48</v>
      </c>
      <c r="B10" s="91">
        <v>921</v>
      </c>
      <c r="C10" s="91">
        <v>92116</v>
      </c>
      <c r="D10" s="90" t="s">
        <v>231</v>
      </c>
      <c r="E10" s="90" t="s">
        <v>230</v>
      </c>
      <c r="F10" s="89">
        <v>5000</v>
      </c>
    </row>
    <row r="11" spans="1:6" ht="33.75" customHeight="1">
      <c r="A11" s="213" t="s">
        <v>229</v>
      </c>
      <c r="B11" s="214"/>
      <c r="C11" s="214"/>
      <c r="D11" s="214"/>
      <c r="E11" s="215"/>
      <c r="F11" s="127">
        <f>SUM(F12:F12)</f>
        <v>60725.88</v>
      </c>
    </row>
    <row r="12" spans="1:6" ht="47.25" customHeight="1">
      <c r="A12" s="88" t="s">
        <v>51</v>
      </c>
      <c r="B12" s="88">
        <v>755</v>
      </c>
      <c r="C12" s="88">
        <v>75515</v>
      </c>
      <c r="D12" s="87" t="s">
        <v>228</v>
      </c>
      <c r="E12" s="87" t="s">
        <v>227</v>
      </c>
      <c r="F12" s="128">
        <v>60725.88</v>
      </c>
    </row>
    <row r="13" spans="1:6" ht="21" customHeight="1">
      <c r="A13" s="207" t="s">
        <v>44</v>
      </c>
      <c r="B13" s="208"/>
      <c r="C13" s="208"/>
      <c r="D13" s="209"/>
      <c r="E13" s="86"/>
      <c r="F13" s="129">
        <f>SUM(F6+F11)</f>
        <v>336705.88</v>
      </c>
    </row>
    <row r="14" spans="1:6" ht="12.75">
      <c r="A14" s="4"/>
      <c r="B14" s="4"/>
      <c r="C14" s="4"/>
      <c r="D14" s="4"/>
      <c r="E14" s="4"/>
      <c r="F14" s="4"/>
    </row>
  </sheetData>
  <sheetProtection/>
  <mergeCells count="4">
    <mergeCell ref="A2:F2"/>
    <mergeCell ref="A13:D13"/>
    <mergeCell ref="A6:E6"/>
    <mergeCell ref="A11:E11"/>
  </mergeCells>
  <printOptions/>
  <pageMargins left="0.75" right="0.75" top="1.09375" bottom="1" header="0.5" footer="0.5"/>
  <pageSetup horizontalDpi="600" verticalDpi="600" orientation="portrait" paperSize="9" r:id="rId1"/>
  <headerFooter alignWithMargins="0">
    <oddHeader>&amp;RZałącznik nr &amp;A
do uchwały Rady Powiatu w Opatowie nr XLV.10.2018
z dnia 19 kwietnia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2018-04-16T12:02:20Z</cp:lastPrinted>
  <dcterms:created xsi:type="dcterms:W3CDTF">2014-11-12T06:55:05Z</dcterms:created>
  <dcterms:modified xsi:type="dcterms:W3CDTF">2018-04-26T09:10:44Z</dcterms:modified>
  <cp:category/>
  <cp:version/>
  <cp:contentType/>
  <cp:contentStatus/>
</cp:coreProperties>
</file>