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2315" windowHeight="72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<sst xmlns="http://schemas.openxmlformats.org/spreadsheetml/2006/main" count="1064" uniqueCount="420">
  <si>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</si>
  <si>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</si>
  <si>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</si>
  <si>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</si>
  <si>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</si>
  <si>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</si>
  <si>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</si>
  <si>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</si>
  <si>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</si>
  <si>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</si>
  <si>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</si>
  <si>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</si>
  <si>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</si>
  <si>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</si>
  <si>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</si>
  <si>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</si>
  <si>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</si>
  <si>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</si>
  <si>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</si>
  <si>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</si>
  <si>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</si>
  <si>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</si>
  <si>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</si>
  <si>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</si>
  <si>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</si>
  <si>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</si>
  <si>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</si>
  <si>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</si>
  <si>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</si>
  <si>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</si>
  <si>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</si>
  <si>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</si>
  <si>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</si>
  <si>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</si>
  <si>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</si>
  <si>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</si>
  <si>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</si>
  <si>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</si>
  <si>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</si>
  <si>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</si>
  <si>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</si>
  <si>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</si>
  <si>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</si>
  <si>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</si>
  <si>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</si>
  <si>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</si>
  <si>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</si>
  <si>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</si>
  <si>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</si>
  <si>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</si>
  <si>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</si>
  <si>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</si>
  <si>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</si>
  <si>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</si>
  <si>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</si>
  <si>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</si>
  <si>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</si>
  <si>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</si>
  <si>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</si>
  <si>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</si>
  <si>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</si>
  <si>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</si>
  <si>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</si>
  <si>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</si>
  <si>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</si>
  <si>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</si>
  <si>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</si>
  <si>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</si>
  <si>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</si>
  <si>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</si>
  <si>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</si>
  <si>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</si>
  <si>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</si>
  <si>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</si>
  <si>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Dom Pomocy Społecznej w Zochcinku</t>
  </si>
  <si>
    <t>Dochody budżetu powiatu na 2017 rok</t>
  </si>
  <si>
    <t>Wydatki budżetu powiatu na 2017 rok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</si>
  <si>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</si>
  <si>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</si>
  <si>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</si>
  <si>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</si>
  <si>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</si>
  <si>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</si>
  <si>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</si>
  <si>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</si>
  <si>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</si>
  <si>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Oświata i wychowanie</t>
  </si>
  <si>
    <t>0970</t>
  </si>
  <si>
    <t>Wpływy z różnych dochodów</t>
  </si>
  <si>
    <t>852</t>
  </si>
  <si>
    <t>Pomoc społeczna</t>
  </si>
  <si>
    <t>261 663,00</t>
  </si>
  <si>
    <t>Domy pomocy społecznej</t>
  </si>
  <si>
    <t>Edukacyjna opieka wychowawcza</t>
  </si>
  <si>
    <t>Specjalne ośrodki szkolno-wychowawcze</t>
  </si>
  <si>
    <t>Powiatowe Centrum Pomocy Rodzinie w Opatowie</t>
  </si>
  <si>
    <t>Zespół Szkół Nr 1 w Opatowie</t>
  </si>
  <si>
    <t>C. Inne źródła - środki krajowe - kapitał ludzki.</t>
  </si>
  <si>
    <t>wydatki majątkowe</t>
  </si>
  <si>
    <t>wydatki bieżące</t>
  </si>
  <si>
    <t>Dzienny Dom ,,Senior - WIGOR'' w Opatowie</t>
  </si>
  <si>
    <t>Program wieloletni ,,Senior - Wigor'' na lata 2015 - 2020 (2015 - 2018)</t>
  </si>
  <si>
    <t xml:space="preserve">A.     
B.
C.
D. </t>
  </si>
  <si>
    <t>Projekt w ramach RPO WŚ 2014 - 2020 ,,W trosce o rodzinę'' (2016-2017)</t>
  </si>
  <si>
    <t>Projekt w ramach RPO WŚ 2014 - 2020 ,,Uczniowie Zespołu Szkół Nr 1 w Opatowie bliżej rynku pracy'' (2017-2018)</t>
  </si>
  <si>
    <t>Projekt ,,e-Geodezja - cyfrowy zasób geodezyjny Województwa Świętokrzyskiego'' (2015-2020)</t>
  </si>
  <si>
    <t>Projekt ,,Trasy rowerowe w Polsce Wschodniej - województwo świętokrzyskie" - utrzymanie trwałości projektu (2016-2020)</t>
  </si>
  <si>
    <t>Zarząd Dróg Powiatowych w Opatowie</t>
  </si>
  <si>
    <t>Remont dróg powiatowych nr 0716T w m. Baranówek, nr 0717T w m. Baranówek i Janczyce oraz 0771T w m. Janczyce i Wszachów w ramach Programu rozwoju gminnej i powiatowej infrastruktury drogowej na lata 2016-2019 (2016-2017)</t>
  </si>
  <si>
    <t>dotacje i środki pochodzące z innych  źr.*</t>
  </si>
  <si>
    <t>rok budżetowy 2017 (8+9+10+11)</t>
  </si>
  <si>
    <t>Łączne nakłady finansowe</t>
  </si>
  <si>
    <t>Nazwa przedsięwzięcia</t>
  </si>
  <si>
    <t>Limity wydatków na wieloletnie przedsięwzięcia planowane do poniesienia w 2017 roku</t>
  </si>
  <si>
    <t xml:space="preserve">A. 53 136,00      
B.
C.
D. </t>
  </si>
  <si>
    <t xml:space="preserve">A. 11 752,00     
B.
C.
D. </t>
  </si>
  <si>
    <t>Projekt ,,Zapewniamy wysokiej jakości usługi społeczne w Powiecie Opatowskim'' (2017-2019)</t>
  </si>
  <si>
    <t>Projekt ,,Podnoszenie efektywności kształcenia w Zespole Szkół w Ożarowie im. Marii Skłodowskiej - Curie poprzez wzmocnienie infrastruktury edukacyjnej'' (2016-2018)</t>
  </si>
  <si>
    <t>Projekt ,,Podnoszenie efektywności kształcenia w Zespole Szkół Nr 1 w Opatowie oraz Zespole Szkół Nr 2 w Opatowie poprzez wzmocnienie infrastruktury edukacyjnej’' (2016-2018)</t>
  </si>
  <si>
    <t>720 793,00</t>
  </si>
  <si>
    <t>Zadanie ,,Przebudowa wraz ze zmianą sposobu użytkowania pomieszczeń budynku przy ul. Szpitalnej 4 na potrzeby Domu Pomocy Społecznej w Opatowie'' jako filii DPS w Zochcinku (2017-2018)</t>
  </si>
  <si>
    <t>854</t>
  </si>
  <si>
    <t>85403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</si>
  <si>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</si>
  <si>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</si>
  <si>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</si>
  <si>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</si>
  <si>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</si>
  <si>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</si>
  <si>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</si>
  <si>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</si>
  <si>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,,Budowa infrastruktury do wykonywania zadań Powiatowego Centrum Kultury, Turystyki i Rekreacji w Powiecie Opatowskim''</t>
  </si>
  <si>
    <t>Działanie 7.2 Rozwój potencjału endogenicznego jako element strategii terytorialnej dla określonych obszarów</t>
  </si>
  <si>
    <t xml:space="preserve">Oś priorytetowa 7. Sprawne usługi publiczne </t>
  </si>
  <si>
    <t>Wartość zadania:</t>
  </si>
  <si>
    <t>Regionalny Program Operacyjny Województwa Świętokrzyskiego na lata 2014 - 2020</t>
  </si>
  <si>
    <t>Projekt ,,Zapewniamy wysokiej jakości usługi społeczne w Powiecie Opatowskim''</t>
  </si>
  <si>
    <t>Działanie 9.2 Ułatwienie dostępu do wysokiej jakości usług społecznych i zdrowotnych</t>
  </si>
  <si>
    <t>Oś priorytetowa 9. Włączenie społeczne  i walka z ubóstwem</t>
  </si>
  <si>
    <t>2017-2019</t>
  </si>
  <si>
    <t>Projekt ,,W trosce o rodzinę''</t>
  </si>
  <si>
    <t>2016-2017</t>
  </si>
  <si>
    <t>Zadanie ,,Opracowanie koncepcji i zorganizowanie otwartego dla odwiedzających wydarzenia promującego efekty wdrażania Szwajcarsko - Polskiego Programu Współpracy''</t>
  </si>
  <si>
    <t>Fundusz Pomocy Technicznej Szwajcarsko - Polskiego Programu Współpracy</t>
  </si>
  <si>
    <t>Projekt ,,Podnoszenie efektywności kształcenia w Zespole Szkół Nr 1 w Opatowie oraz Zespole Szkół Nr 2 w Opatowie poprzez wzmocnienie infrastruktury edukacyjnej’'</t>
  </si>
  <si>
    <t>Działanie 7.4 Rozwój infrastruktury edukacyjnej i szkoleniowej</t>
  </si>
  <si>
    <t>2016-2018</t>
  </si>
  <si>
    <t>Projekt ,,Podnoszenie efektywności kształcenia w Zespole Szkół w Ożarowie im. Marii Skłodowskiej - Curie poprzez wzmocnienie infrastruktury edukacyjnej''</t>
  </si>
  <si>
    <t>Projekt ,,Uczniowie Zespołu Szkół Nr 1 w Opatowie bliżej rynku pracy''</t>
  </si>
  <si>
    <t>Działanie 8.5 Rozwój i wysoka jakość szkolnictwa zawodowego i kształcenia ustawicznego</t>
  </si>
  <si>
    <t>Oś priorytetowa 8. Rozwój edukacji i aktywne społeczeństwo</t>
  </si>
  <si>
    <t>2017-2018</t>
  </si>
  <si>
    <t>Projekt ,,e-Geodezja - cyfrowy zasób geodezyjny Województwa Świętokrzyskiego''</t>
  </si>
  <si>
    <t>71095</t>
  </si>
  <si>
    <t>710</t>
  </si>
  <si>
    <t>2015-2020</t>
  </si>
  <si>
    <t>kwota</t>
  </si>
  <si>
    <t>źródło</t>
  </si>
  <si>
    <t>Wydatki w roku budżetowym 2017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</si>
  <si>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</si>
  <si>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</si>
  <si>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</si>
  <si>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</si>
  <si>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2017 rok</t>
  </si>
  <si>
    <t>12.</t>
  </si>
  <si>
    <t>2710</t>
  </si>
  <si>
    <t>Remont chodnika DP 0694TOżarów – Gliniany – Potok – Duranów w m. Gliniany w km 4+892 – 5+062</t>
  </si>
  <si>
    <t>Remont DP nr 0697T Ożarów - Sobów – Szymanówka – Kruków – Lasocin – Janów – Nowe na odc. Ożarów – Szymanówka w km 1+240 - 3+872</t>
  </si>
  <si>
    <t>Remont dróg powiatowych nr 0716T w m. Baranówek, nr 0717T w m. Baranówek i Janczyce oraz 0771T w m. Janczyce i Wszachów w ramach Programu rozwoju gminnej i powiatowej infrastruktury drogowej na lata 2016-2019</t>
  </si>
  <si>
    <t>II. Dochody i wydatki związane z pomocą rzeczową lub finansową realizowaną na podstawie porozumień między j.s.t.</t>
  </si>
  <si>
    <t>Biblioteka publiczna</t>
  </si>
  <si>
    <t>6620</t>
  </si>
  <si>
    <t>Szpitale ogólne</t>
  </si>
  <si>
    <t xml:space="preserve">Utrzymanie dzieci w placówkach 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</si>
  <si>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</si>
  <si>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</si>
  <si>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</si>
  <si>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</si>
  <si>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</si>
  <si>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</si>
  <si>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</si>
  <si>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</si>
  <si>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</si>
  <si>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</si>
  <si>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</si>
  <si>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2017 r.</t>
  </si>
  <si>
    <t>Projekt ,,Termomodernizacja trzech budynków użyteczności publicznej na terenie Powiatu Opatowskiego’’ - utrzymanie trwałości projektu (2017-2019)</t>
  </si>
  <si>
    <t>Opracowanie dokumentacji projektowej dla zadania pn. Budowa chodnika przy drodze wojewódzkiej nr 757 na terenie miejscowości Iwaniska od km 13+914 do km 14+530 (2017-2018)</t>
  </si>
  <si>
    <t>85202</t>
  </si>
  <si>
    <t>Rodzina</t>
  </si>
  <si>
    <t>Działalność placówek opiekuńczo-wychowawczych</t>
  </si>
  <si>
    <t xml:space="preserve">A.    
B.
C.
D. 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</si>
  <si>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</si>
  <si>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</si>
  <si>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Remont dróg powiatowych nr 0761T  DP nr 42111 - Karsy DP nr 42113 w m. Karsy w km 1+954 - 4+689 odc. dł. 2,735 km (2017-2018)</t>
  </si>
  <si>
    <t>13.</t>
  </si>
  <si>
    <t>14.</t>
  </si>
  <si>
    <t>15.</t>
  </si>
  <si>
    <t>16.</t>
  </si>
  <si>
    <t>700           900</t>
  </si>
  <si>
    <t>70005            90019</t>
  </si>
  <si>
    <t>wydatki majątkowe rozdz. 70005</t>
  </si>
  <si>
    <t>wydatki majątkowe rozdz. 90019</t>
  </si>
  <si>
    <t>700     900</t>
  </si>
  <si>
    <t>70005     90019</t>
  </si>
  <si>
    <t xml:space="preserve">Oś priorytetowa 3. Efektywna i zielona energia </t>
  </si>
  <si>
    <t>Działanie 3.3 Poprawa efektywności energetycznej z wykorzystaniem odnawialnych źródeł energii w sektorze publicznym i mieszkaniowym</t>
  </si>
  <si>
    <t>2015-2018</t>
  </si>
  <si>
    <t>Projekt ,,Termomodernizacja budynków użyteczności publicznej na terenie Powiatu Opatowskiego''</t>
  </si>
  <si>
    <t>Projekt ,,Termomodernizacja budynków użyteczności publicznej na terenie Powiatu Opatowskiego'' (2015-2018)</t>
  </si>
  <si>
    <t xml:space="preserve">A. 792 848    
B. 396 425
C.
D. </t>
  </si>
  <si>
    <t>17.</t>
  </si>
  <si>
    <t>Projekt ,,Żłobek u Skłodowskiej w Ożarowie'' (2017-2019)</t>
  </si>
  <si>
    <t>Zespół Szkół w Ożarowie</t>
  </si>
  <si>
    <t>Zespół Szkół w Ożarowie/ Stowarzyszenie na Rzecz Rozwoju Zespołu Szkół w Ożarowie im. Marii Skłodowskiej - Curie</t>
  </si>
  <si>
    <t>Projekt ,,Żłobek u Skłodowskiej w Ożarowie''</t>
  </si>
  <si>
    <t xml:space="preserve">Oś priorytetowa 8. Rozwój edukacji i aktywne społeczeństwo </t>
  </si>
  <si>
    <t>Działanie 8.1 Równość mężczyzn i kobiet we wszystkich dziedzinach, w tym dostęp do zatrudnienia, rozwój kariery, godzenie życia zawodowego i prywatnego</t>
  </si>
  <si>
    <t xml:space="preserve">C. Inne źródła </t>
  </si>
  <si>
    <t>Budowa infrastruktury do wykonywania zadań Powiatowego Centrum Kultury, Turystyki i Rekreacji w Powiecie Opatowskim</t>
  </si>
  <si>
    <t>30.</t>
  </si>
  <si>
    <t xml:space="preserve">A.     
B. 
C.
D. </t>
  </si>
  <si>
    <t>Wykonanie dokumentacji dla zadania dotyczącego Podziemnej Trasy Turystycznej w Opatowie</t>
  </si>
  <si>
    <t>29.</t>
  </si>
  <si>
    <t>Wykonanie projektu koncepcyjnego instalacji fotowoltaicznej dla jednostek podległych Starostwu Powiatowemu w Opatowie wraz z wykonaniem studium wykonalności i przygotowaniem wniosku aplikacyjnego z załącznikami dla zadania o roboczej nazwie ,,Energia pochodząca ze źródeł odnawialnych w jednostkach organizacyjnych Starostwa Powiatowego w Opatowie''</t>
  </si>
  <si>
    <t>28.</t>
  </si>
  <si>
    <t>Opracowanie dokumentacji projektowej dla zadania ,,Termomodernizacja budynku użyteczności publicznej przy ul. Szpitalnej 4 w Opatowie''</t>
  </si>
  <si>
    <t>27.</t>
  </si>
  <si>
    <t>Opracowanie dokumentacji projektowej dla zadania ,,Termomodernizacja budynków użyteczności publicznej na terenie Powiatu Opatowskiego''</t>
  </si>
  <si>
    <t>Placówka Opiekuńczo - Wychowawcza w Ożarowie</t>
  </si>
  <si>
    <t>Budowa ogrodzenia wokół terenu POW w Ożarowie</t>
  </si>
  <si>
    <t>25.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</si>
  <si>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</si>
  <si>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</si>
  <si>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</si>
  <si>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24.</t>
  </si>
  <si>
    <t>Specjalny Ośrodek Szkolno - Wychowawczy w Jałowęsach</t>
  </si>
  <si>
    <t xml:space="preserve">Zakup zjeżdżalni (dmuchanej) do celów rekreacyjnych dla dzieci niepełnosprawnych </t>
  </si>
  <si>
    <t>23.</t>
  </si>
  <si>
    <t>Specjalny Ośrodek Szkolno - Wychowawczy w Dębnie</t>
  </si>
  <si>
    <t xml:space="preserve">A.     
B. 69 120
C.
D. </t>
  </si>
  <si>
    <t>Budowa wewnętrznego szybu windowego w budynku SOSW w Dębnie</t>
  </si>
  <si>
    <t>22.</t>
  </si>
  <si>
    <t>Opracowanie projektu budowlanego dotyczącego budowy wewnętrznego szybu windowego w budynku SOSW w Dębnie wraz z kosztorysem inwestorskim</t>
  </si>
  <si>
    <t>21.</t>
  </si>
  <si>
    <t>20.</t>
  </si>
  <si>
    <t>Specjalny Ośrodek Szkolno - Wychowawczy w Niemienicach</t>
  </si>
  <si>
    <t>Posadowienie na betonowej podstawie garażów na samochody służbowe</t>
  </si>
  <si>
    <t>19.</t>
  </si>
  <si>
    <t>18.</t>
  </si>
  <si>
    <t>Zakup sprzętu sportowego</t>
  </si>
  <si>
    <t>Zakup samochodu do przewozu osób niepełnosprawnych dla WTZ przy DPS w Zochcinku</t>
  </si>
  <si>
    <t>Opracowanie dokumentacji projektowej i studium wykonalności dla zadania ,,Termomodernizacja budynków użyteczności publicznej na terenie Powiatu Opatowskiego''</t>
  </si>
  <si>
    <t>Dom Pomocy Społecznej w Czachowie</t>
  </si>
  <si>
    <t>Zakup samochodu do przewozu osób niepełnosprawnych</t>
  </si>
  <si>
    <t>Zakup chłodziarko - zamrażarki</t>
  </si>
  <si>
    <t xml:space="preserve">A.      
B. 
C.
D. </t>
  </si>
  <si>
    <t>Zakup konia do celów hipoterapii</t>
  </si>
  <si>
    <t>Budowa dźwigu osobowego (windy) w Budynku Nr A w DPS w związku z potrzebami osób niepełnosprawnych</t>
  </si>
  <si>
    <t>Opracowanie dokumentacji projektowej dla zadania ,,Rozbudowa wraz ze zmianą sposobu użytkowania pomieszczeń w budynku przy ul. Szpitalnej 4 na potrzeby Domu Pomocy Społecznej w Opatowie''</t>
  </si>
  <si>
    <t>Objęcie udziałów - TOP MEDICUS Sp. z o.o.</t>
  </si>
  <si>
    <t>Zakup urządzenia do przeprowadzania badań i wykonywania testów w zakresie wykrywania obecności narkotyków dla KPP wOpatowie</t>
  </si>
  <si>
    <t>Wymiana serwera głównego i urządzeń podtrzymania zasilania</t>
  </si>
  <si>
    <t xml:space="preserve">Zakup komputerów, urządzeń informatycznych i sieci teleinformatycznych </t>
  </si>
  <si>
    <t>Zarząd Dróg Powiatowych  w Opatowie</t>
  </si>
  <si>
    <t xml:space="preserve">A. 454 000
B.
C. 
D. </t>
  </si>
  <si>
    <t>Przebudowa obiektu mostowego w ciągu DP nr 0722T w m. Kamieniec oraz przebudowa DP nr 0722T Mydłów – Borków – Przepiórów – Kujawy w km 3+093 – 4+093 odc. dł. 1,0 km</t>
  </si>
  <si>
    <t xml:space="preserve">A. 
B.
C. 
D.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</si>
  <si>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</si>
  <si>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</si>
  <si>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</si>
  <si>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</si>
  <si>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dotacje i środki pochodzące
z innych  źr.*</t>
  </si>
  <si>
    <t>rok budżetowy 2017 (7+8+9+10)</t>
  </si>
  <si>
    <t>Nazwa zadania inwestycyjnego</t>
  </si>
  <si>
    <t>Zadania  inwestycyjne roczne w 2017 r.</t>
  </si>
  <si>
    <t xml:space="preserve">A.      
B. 70 000
C.
D. </t>
  </si>
  <si>
    <t xml:space="preserve">A.      
B. 80 000
C.
D. </t>
  </si>
  <si>
    <t>Zakup samochodu - 9 osobowego mikrobusu, w tym dla osób poruszających się na wózkach inwalidzkich elektrycznych i lekkich na potrzeby WTZ w Opatowie przy DPS w Zochcinku</t>
  </si>
  <si>
    <t>9 462 326,00</t>
  </si>
  <si>
    <t>10 183 119,00</t>
  </si>
  <si>
    <t>Szkoły podstawowe specjalne</t>
  </si>
  <si>
    <t>Gimnazja specjalne</t>
  </si>
  <si>
    <t xml:space="preserve">A.     
B. 70 000
C.
D. </t>
  </si>
  <si>
    <t>17 476 792,00</t>
  </si>
  <si>
    <t>17 072 449,00</t>
  </si>
  <si>
    <t>0830</t>
  </si>
  <si>
    <t>Wpływy z usług</t>
  </si>
  <si>
    <t>10 512 700,00</t>
  </si>
  <si>
    <t>1 441 337,00</t>
  </si>
  <si>
    <t>965 754,00</t>
  </si>
  <si>
    <t>766 936,00</t>
  </si>
  <si>
    <t>691 236,00</t>
  </si>
  <si>
    <t>855</t>
  </si>
  <si>
    <t>4 212 967,00</t>
  </si>
  <si>
    <t>85510</t>
  </si>
  <si>
    <t>3 700 620,00</t>
  </si>
  <si>
    <t>Dotacje celowe otrzymane z powiatu na zadania bieżące realizowane na podstawie porozumień (umów) między jednostkami samorządu terytorialnego</t>
  </si>
  <si>
    <t>2 775 210,00</t>
  </si>
  <si>
    <t>78 763 177,00</t>
  </si>
  <si>
    <t>10 279 978,00</t>
  </si>
  <si>
    <t>89 043 155,00</t>
  </si>
  <si>
    <t>Przedszkola specjalne</t>
  </si>
  <si>
    <t>Szkoły zawodowe specjalne</t>
  </si>
  <si>
    <t>700</t>
  </si>
  <si>
    <t>01005</t>
  </si>
  <si>
    <t>010</t>
  </si>
  <si>
    <t>wniesienie wkładów do spółek prawa handlowego</t>
  </si>
  <si>
    <t>Wydatki
na 2017 r.</t>
  </si>
  <si>
    <t>Dotacje ogółem</t>
  </si>
  <si>
    <t>Dochody i wydatki związane z realizacją zadań z zakresu administracji rządowej i innych zadań zleconych odrębnymi ustawami w  2017 r.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</si>
  <si>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</si>
  <si>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</si>
  <si>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</si>
  <si>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</si>
  <si>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</si>
  <si>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</si>
  <si>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                       i wydatki nimi finansowane w 2017 roku</t>
  </si>
  <si>
    <t xml:space="preserve">Różnica w wydatkach majątkowych na programy ze środków z UE oraz innych źródeł zagranicznych w kwocie 1.112.468 zł wynika z działu 700 rozdział 70005, gdzie występuje paragraf 6050 w kwocie 677.004 zł i  z działu 801 rozdział 80195, gdzie występuje paragraf 6050 w kwocie 435.464 zł, które w załączniku Nr 2 nie zostały zaliczone do wydatków na programy finansowane z udziałem środków, o których mowa w art. 5 ust. 1 pkt 2 i 3. </t>
  </si>
  <si>
    <t>Działalność usługowa</t>
  </si>
  <si>
    <t>740 000,00</t>
  </si>
  <si>
    <t>700,00</t>
  </si>
  <si>
    <t>740 700,00</t>
  </si>
  <si>
    <t>71015</t>
  </si>
  <si>
    <t>Nadzór budowlany</t>
  </si>
  <si>
    <t>276 000,00</t>
  </si>
  <si>
    <t>276 700,00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</si>
  <si>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</si>
  <si>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</si>
  <si>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</si>
  <si>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</si>
  <si>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3 788 188,00</t>
  </si>
  <si>
    <t>21 030,00</t>
  </si>
  <si>
    <t>3 809 218,00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</si>
  <si>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</si>
  <si>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</si>
  <si>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</si>
  <si>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</si>
  <si>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7 436 015,00</t>
  </si>
  <si>
    <t>103 738,00</t>
  </si>
  <si>
    <t>7 539 753,00</t>
  </si>
  <si>
    <t>75618</t>
  </si>
  <si>
    <t>Wpływy z innych opłat stanowiących dochody jednostek samorządu terytorialnego na podstawie ustaw</t>
  </si>
  <si>
    <t>1 123 802,00</t>
  </si>
  <si>
    <t>1 227 540,00</t>
  </si>
  <si>
    <t>0650</t>
  </si>
  <si>
    <t>Wpływy z opłat za wydanie prawa jazdy</t>
  </si>
  <si>
    <t>50 000,00</t>
  </si>
  <si>
    <t>153 738,00</t>
  </si>
  <si>
    <t>801</t>
  </si>
  <si>
    <t>1 070 203,00</t>
  </si>
  <si>
    <t>102 022,00</t>
  </si>
  <si>
    <t>1 172 225,00</t>
  </si>
  <si>
    <t>185 947,00</t>
  </si>
  <si>
    <t>80120</t>
  </si>
  <si>
    <t>Licea ogólnokształcące</t>
  </si>
  <si>
    <t>164 535,00</t>
  </si>
  <si>
    <t>81 470,00</t>
  </si>
  <si>
    <t>246 005,00</t>
  </si>
  <si>
    <t>62 200,00</t>
  </si>
  <si>
    <t>226 735,00</t>
  </si>
  <si>
    <t>2130</t>
  </si>
  <si>
    <t>Dotacje celowe otrzymane z budżetu państwa na realizację bieżących zadań własnych powiatu</t>
  </si>
  <si>
    <t>19 270,00</t>
  </si>
  <si>
    <t>80130</t>
  </si>
  <si>
    <t>Szkoły zawodowe</t>
  </si>
  <si>
    <t>875 936,00</t>
  </si>
  <si>
    <t>20 552,00</t>
  </si>
  <si>
    <t>896 488,00</t>
  </si>
  <si>
    <t>661 019,00</t>
  </si>
  <si>
    <t>681 571,00</t>
  </si>
  <si>
    <t>223 954,00</t>
  </si>
  <si>
    <t>17 700 746,00</t>
  </si>
  <si>
    <t>218 559,00</t>
  </si>
  <si>
    <t>17 291 008,00</t>
  </si>
  <si>
    <t>95 000,00</t>
  </si>
  <si>
    <t>10 607 700,00</t>
  </si>
  <si>
    <t>123 559,00</t>
  </si>
  <si>
    <t>1 564 896,00</t>
  </si>
  <si>
    <t>85218</t>
  </si>
  <si>
    <t>Powiatowe centra pomocy rodzinie</t>
  </si>
  <si>
    <t>5 395,00</t>
  </si>
  <si>
    <t>128 821,00</t>
  </si>
  <si>
    <t>1 094 575,00</t>
  </si>
  <si>
    <t>895 757,00</t>
  </si>
  <si>
    <t>820 057,00</t>
  </si>
  <si>
    <t>-165 521,00</t>
  </si>
  <si>
    <t>40 921,00</t>
  </si>
  <si>
    <t>4 088 367,00</t>
  </si>
  <si>
    <t>3 576 020,00</t>
  </si>
  <si>
    <t>925 410,00</t>
  </si>
  <si>
    <t>966 331,00</t>
  </si>
  <si>
    <t>2 609 689,00</t>
  </si>
  <si>
    <t>621 186,00</t>
  </si>
  <si>
    <t>79 218 842,00</t>
  </si>
  <si>
    <t>978 070,00</t>
  </si>
  <si>
    <t>13 981,00</t>
  </si>
  <si>
    <t>992 051,00</t>
  </si>
  <si>
    <t>80195</t>
  </si>
  <si>
    <t>Pozostała działalność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</si>
  <si>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</si>
  <si>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</si>
  <si>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10 293 959,00</t>
  </si>
  <si>
    <t>9 476 307,00</t>
  </si>
  <si>
    <t>635 167,00</t>
  </si>
  <si>
    <t>89 512 801,00</t>
  </si>
  <si>
    <t>10 197 100,00</t>
  </si>
  <si>
    <t>Transport i łączność</t>
  </si>
  <si>
    <t>Drogi publiczne powiatowe</t>
  </si>
  <si>
    <t>Dokształcanie i doskonalenie nauczycieli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</si>
  <si>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</si>
  <si>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</si>
  <si>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</si>
  <si>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Pozostałe zadania w zakresie polityki społecznej</t>
  </si>
  <si>
    <t>Powiatowe urzędy pracy</t>
  </si>
  <si>
    <t>Poradnie psychologiczno-pedagogiczne, w tym poradnie specjalistyczne</t>
  </si>
  <si>
    <t>Załącznik Nr 1                                                                                                          do uchwały Rady Powiatu w Opatowie Nr XL.53.2017                                                                                 z dnia 31 października 2017 r.</t>
  </si>
  <si>
    <t>Załącznik Nr 2                                                                                            do uchwały Rady Powiatu w Opatowie Nr XL.53.2017                                                z dnia 31 października 2017 r.</t>
  </si>
  <si>
    <t>Załącznik Nr 3                                                                                            do uchwały Rady Powiatu w Opatowie Nr XL.53.2017                                                                                        z dnia 31 października 2017 r.</t>
  </si>
  <si>
    <t xml:space="preserve">Załącznik nr 5                                                                                                            do uchwały Rady Powiatu w Opatowie Nr XL.53.2017                                                     z dnia 31 października 2017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</si>
</sst>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2"/>
      <name val="Arial CE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sz val="6"/>
      <name val="Times New Roman"/>
      <family val="1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color indexed="8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3"/>
      <name val="Arial CE"/>
      <family val="2"/>
    </font>
    <font>
      <sz val="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1" fillId="32" borderId="0" applyNumberFormat="0" applyBorder="0" applyAlignment="0" applyProtection="0"/>
  </cellStyleXfs>
  <cellXfs count="28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 applyAlignment="1">
      <alignment vertical="center"/>
      <protection/>
    </xf>
    <xf numFmtId="0" fontId="4" fillId="0" borderId="0" xfId="51" applyFont="1">
      <alignment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2" fillId="0" borderId="0" xfId="51" applyFont="1">
      <alignment/>
      <protection/>
    </xf>
    <xf numFmtId="0" fontId="22" fillId="0" borderId="0" xfId="51" applyFont="1" applyAlignment="1">
      <alignment vertical="center"/>
      <protection/>
    </xf>
    <xf numFmtId="0" fontId="22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vertical="center" wrapText="1"/>
      <protection/>
    </xf>
    <xf numFmtId="3" fontId="18" fillId="0" borderId="0" xfId="51" applyNumberFormat="1" applyFont="1" applyBorder="1" applyAlignment="1">
      <alignment vertical="center" wrapText="1"/>
      <protection/>
    </xf>
    <xf numFmtId="49" fontId="7" fillId="35" borderId="12" xfId="51" applyNumberFormat="1" applyFont="1" applyFill="1" applyBorder="1" applyAlignment="1">
      <alignment vertical="center" wrapText="1"/>
      <protection/>
    </xf>
    <xf numFmtId="43" fontId="7" fillId="35" borderId="12" xfId="51" applyNumberFormat="1" applyFont="1" applyFill="1" applyBorder="1" applyAlignment="1">
      <alignment horizontal="center" vertical="center" wrapText="1"/>
      <protection/>
    </xf>
    <xf numFmtId="0" fontId="7" fillId="35" borderId="12" xfId="51" applyFont="1" applyFill="1" applyBorder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5" borderId="12" xfId="51" applyFont="1" applyFill="1" applyBorder="1" applyAlignment="1">
      <alignment vertical="center" wrapText="1"/>
      <protection/>
    </xf>
    <xf numFmtId="0" fontId="17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41" fontId="26" fillId="35" borderId="12" xfId="51" applyNumberFormat="1" applyFont="1" applyFill="1" applyBorder="1" applyAlignment="1">
      <alignment horizontal="center" vertical="center" wrapText="1"/>
      <protection/>
    </xf>
    <xf numFmtId="41" fontId="22" fillId="35" borderId="12" xfId="51" applyNumberFormat="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82" fillId="0" borderId="0" xfId="51" applyFont="1">
      <alignment/>
      <protection/>
    </xf>
    <xf numFmtId="0" fontId="29" fillId="35" borderId="0" xfId="51" applyFont="1" applyFill="1" applyAlignment="1">
      <alignment/>
      <protection/>
    </xf>
    <xf numFmtId="41" fontId="20" fillId="35" borderId="12" xfId="51" applyNumberFormat="1" applyFont="1" applyFill="1" applyBorder="1" applyAlignment="1">
      <alignment horizontal="right" vertical="top" wrapText="1"/>
      <protection/>
    </xf>
    <xf numFmtId="0" fontId="6" fillId="35" borderId="12" xfId="51" applyFont="1" applyFill="1" applyBorder="1" applyAlignment="1">
      <alignment wrapText="1"/>
      <protection/>
    </xf>
    <xf numFmtId="0" fontId="6" fillId="35" borderId="12" xfId="51" applyFont="1" applyFill="1" applyBorder="1" applyAlignment="1">
      <alignment horizontal="center" vertical="top"/>
      <protection/>
    </xf>
    <xf numFmtId="41" fontId="6" fillId="35" borderId="12" xfId="51" applyNumberFormat="1" applyFont="1" applyFill="1" applyBorder="1" applyAlignment="1">
      <alignment horizontal="right" vertical="top" wrapText="1"/>
      <protection/>
    </xf>
    <xf numFmtId="0" fontId="6" fillId="35" borderId="12" xfId="51" applyFont="1" applyFill="1" applyBorder="1" applyAlignment="1" quotePrefix="1">
      <alignment/>
      <protection/>
    </xf>
    <xf numFmtId="0" fontId="20" fillId="35" borderId="12" xfId="51" applyFont="1" applyFill="1" applyBorder="1" applyAlignment="1">
      <alignment/>
      <protection/>
    </xf>
    <xf numFmtId="0" fontId="6" fillId="35" borderId="12" xfId="51" applyFont="1" applyFill="1" applyBorder="1" applyAlignment="1" quotePrefix="1">
      <alignment vertical="top" wrapText="1"/>
      <protection/>
    </xf>
    <xf numFmtId="0" fontId="6" fillId="35" borderId="12" xfId="51" applyFont="1" applyFill="1" applyBorder="1" applyAlignment="1" quotePrefix="1">
      <alignment vertical="top"/>
      <protection/>
    </xf>
    <xf numFmtId="0" fontId="20" fillId="35" borderId="12" xfId="51" applyFont="1" applyFill="1" applyBorder="1" applyAlignment="1">
      <alignment vertical="top"/>
      <protection/>
    </xf>
    <xf numFmtId="0" fontId="20" fillId="35" borderId="12" xfId="51" applyFont="1" applyFill="1" applyBorder="1" applyAlignment="1">
      <alignment horizontal="center" vertical="top"/>
      <protection/>
    </xf>
    <xf numFmtId="0" fontId="18" fillId="35" borderId="13" xfId="51" applyFont="1" applyFill="1" applyBorder="1" applyAlignment="1">
      <alignment horizontal="center" vertical="top" wrapText="1"/>
      <protection/>
    </xf>
    <xf numFmtId="0" fontId="21" fillId="35" borderId="14" xfId="51" applyFont="1" applyFill="1" applyBorder="1" applyAlignment="1">
      <alignment vertical="top" wrapText="1"/>
      <protection/>
    </xf>
    <xf numFmtId="41" fontId="6" fillId="35" borderId="12" xfId="51" applyNumberFormat="1" applyFont="1" applyFill="1" applyBorder="1" applyAlignment="1">
      <alignment horizontal="right" vertical="top"/>
      <protection/>
    </xf>
    <xf numFmtId="41" fontId="20" fillId="35" borderId="12" xfId="51" applyNumberFormat="1" applyFont="1" applyFill="1" applyBorder="1" applyAlignment="1">
      <alignment horizontal="right" vertical="top"/>
      <protection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20" fillId="0" borderId="13" xfId="51" applyFont="1" applyFill="1" applyBorder="1" applyAlignment="1">
      <alignment horizontal="center" vertical="center" wrapText="1"/>
      <protection/>
    </xf>
    <xf numFmtId="0" fontId="83" fillId="0" borderId="0" xfId="51" applyFont="1">
      <alignment/>
      <protection/>
    </xf>
    <xf numFmtId="0" fontId="83" fillId="0" borderId="0" xfId="51" applyFont="1" applyAlignment="1">
      <alignment vertical="center"/>
      <protection/>
    </xf>
    <xf numFmtId="41" fontId="83" fillId="0" borderId="0" xfId="51" applyNumberFormat="1" applyFont="1" applyAlignment="1">
      <alignment vertical="center"/>
      <protection/>
    </xf>
    <xf numFmtId="41" fontId="22" fillId="35" borderId="12" xfId="51" applyNumberFormat="1" applyFont="1" applyFill="1" applyBorder="1" applyAlignment="1">
      <alignment horizontal="right" vertical="center"/>
      <protection/>
    </xf>
    <xf numFmtId="0" fontId="30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vertical="center" wrapText="1"/>
      <protection/>
    </xf>
    <xf numFmtId="41" fontId="26" fillId="0" borderId="12" xfId="51" applyNumberFormat="1" applyFont="1" applyFill="1" applyBorder="1" applyAlignment="1">
      <alignment horizontal="center" vertical="center" wrapText="1"/>
      <protection/>
    </xf>
    <xf numFmtId="49" fontId="26" fillId="0" borderId="12" xfId="51" applyNumberFormat="1" applyFont="1" applyFill="1" applyBorder="1" applyAlignment="1">
      <alignment horizontal="center" vertical="center" wrapText="1"/>
      <protection/>
    </xf>
    <xf numFmtId="41" fontId="22" fillId="0" borderId="12" xfId="51" applyNumberFormat="1" applyFont="1" applyFill="1" applyBorder="1" applyAlignment="1">
      <alignment horizontal="center" vertical="center"/>
      <protection/>
    </xf>
    <xf numFmtId="41" fontId="22" fillId="0" borderId="12" xfId="51" applyNumberFormat="1" applyFont="1" applyFill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 wrapText="1"/>
      <protection/>
    </xf>
    <xf numFmtId="0" fontId="30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 wrapText="1"/>
      <protection/>
    </xf>
    <xf numFmtId="0" fontId="83" fillId="0" borderId="0" xfId="51" applyFont="1" applyAlignment="1">
      <alignment horizontal="center" vertical="center"/>
      <protection/>
    </xf>
    <xf numFmtId="41" fontId="22" fillId="35" borderId="12" xfId="51" applyNumberFormat="1" applyFont="1" applyFill="1" applyBorder="1" applyAlignment="1">
      <alignment horizontal="center" vertical="center"/>
      <protection/>
    </xf>
    <xf numFmtId="41" fontId="83" fillId="0" borderId="0" xfId="51" applyNumberFormat="1" applyFont="1">
      <alignment/>
      <protection/>
    </xf>
    <xf numFmtId="0" fontId="23" fillId="0" borderId="13" xfId="51" applyFont="1" applyFill="1" applyBorder="1" applyAlignment="1">
      <alignment horizontal="center" vertical="center" wrapText="1"/>
      <protection/>
    </xf>
    <xf numFmtId="0" fontId="84" fillId="0" borderId="0" xfId="51" applyFont="1">
      <alignment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27" fillId="35" borderId="0" xfId="0" applyNumberFormat="1" applyFont="1" applyFill="1" applyBorder="1" applyAlignment="1" applyProtection="1">
      <alignment horizontal="left" vertical="center" wrapText="1"/>
      <protection locked="0"/>
    </xf>
    <xf numFmtId="43" fontId="17" fillId="35" borderId="12" xfId="51" applyNumberFormat="1" applyFont="1" applyFill="1" applyBorder="1" applyAlignment="1">
      <alignment horizontal="center" vertical="center" wrapText="1"/>
      <protection/>
    </xf>
    <xf numFmtId="0" fontId="31" fillId="35" borderId="12" xfId="51" applyFont="1" applyFill="1" applyBorder="1" applyAlignment="1">
      <alignment vertical="top" wrapText="1"/>
      <protection/>
    </xf>
    <xf numFmtId="0" fontId="82" fillId="35" borderId="0" xfId="51" applyFont="1" applyFill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82" fillId="0" borderId="0" xfId="51" applyFont="1" applyAlignment="1">
      <alignment vertical="center"/>
      <protection/>
    </xf>
    <xf numFmtId="41" fontId="17" fillId="35" borderId="12" xfId="51" applyNumberFormat="1" applyFont="1" applyFill="1" applyBorder="1" applyAlignment="1">
      <alignment vertical="center"/>
      <protection/>
    </xf>
    <xf numFmtId="41" fontId="18" fillId="35" borderId="12" xfId="51" applyNumberFormat="1" applyFont="1" applyFill="1" applyBorder="1" applyAlignment="1">
      <alignment horizontal="left" vertical="center" wrapText="1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41" fontId="18" fillId="35" borderId="12" xfId="51" applyNumberFormat="1" applyFont="1" applyFill="1" applyBorder="1" applyAlignment="1">
      <alignment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32" fillId="35" borderId="12" xfId="51" applyFont="1" applyFill="1" applyBorder="1" applyAlignment="1">
      <alignment vertical="center" wrapText="1"/>
      <protection/>
    </xf>
    <xf numFmtId="0" fontId="33" fillId="35" borderId="12" xfId="51" applyFont="1" applyFill="1" applyBorder="1" applyAlignment="1">
      <alignment horizontal="center" vertical="center"/>
      <protection/>
    </xf>
    <xf numFmtId="0" fontId="34" fillId="35" borderId="15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right" vertical="center"/>
      <protection/>
    </xf>
    <xf numFmtId="0" fontId="19" fillId="35" borderId="0" xfId="51" applyFont="1" applyFill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6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vertical="top" wrapText="1"/>
      <protection/>
    </xf>
    <xf numFmtId="0" fontId="18" fillId="35" borderId="16" xfId="51" applyFont="1" applyFill="1" applyBorder="1" applyAlignment="1">
      <alignment/>
      <protection/>
    </xf>
    <xf numFmtId="0" fontId="18" fillId="35" borderId="13" xfId="51" applyFont="1" applyFill="1" applyBorder="1" applyAlignment="1">
      <alignment/>
      <protection/>
    </xf>
    <xf numFmtId="0" fontId="20" fillId="35" borderId="12" xfId="51" applyFont="1" applyFill="1" applyBorder="1" applyAlignment="1">
      <alignment horizontal="center" vertical="center" wrapText="1"/>
      <protection/>
    </xf>
    <xf numFmtId="0" fontId="30" fillId="35" borderId="0" xfId="51" applyFont="1" applyFill="1" applyAlignment="1">
      <alignment horizontal="right" vertical="top"/>
      <protection/>
    </xf>
    <xf numFmtId="0" fontId="6" fillId="35" borderId="12" xfId="51" applyFont="1" applyFill="1" applyBorder="1" applyAlignment="1">
      <alignment vertical="top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5" borderId="12" xfId="5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41" fontId="17" fillId="35" borderId="12" xfId="51" applyNumberFormat="1" applyFont="1" applyFill="1" applyBorder="1" applyAlignment="1">
      <alignment vertical="center" wrapText="1"/>
      <protection/>
    </xf>
    <xf numFmtId="0" fontId="4" fillId="0" borderId="0" xfId="51">
      <alignment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 applyAlignment="1">
      <alignment horizontal="center" vertical="center"/>
      <protection/>
    </xf>
    <xf numFmtId="41" fontId="20" fillId="35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20" fillId="35" borderId="12" xfId="51" applyFont="1" applyFill="1" applyBorder="1" applyAlignment="1">
      <alignment horizontal="center" vertical="center"/>
      <protection/>
    </xf>
    <xf numFmtId="0" fontId="37" fillId="35" borderId="12" xfId="51" applyFont="1" applyFill="1" applyBorder="1" applyAlignment="1">
      <alignment horizontal="center" vertical="center" wrapText="1"/>
      <protection/>
    </xf>
    <xf numFmtId="41" fontId="18" fillId="0" borderId="0" xfId="51" applyNumberFormat="1" applyFont="1" applyBorder="1">
      <alignment/>
      <protection/>
    </xf>
    <xf numFmtId="41" fontId="20" fillId="35" borderId="12" xfId="51" applyNumberFormat="1" applyFont="1" applyFill="1" applyBorder="1" applyAlignment="1">
      <alignment vertical="center" wrapText="1"/>
      <protection/>
    </xf>
    <xf numFmtId="0" fontId="38" fillId="35" borderId="12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0" fillId="35" borderId="12" xfId="51" applyNumberFormat="1" applyFont="1" applyFill="1" applyBorder="1" applyAlignment="1">
      <alignment horizontal="center" vertical="center" wrapText="1"/>
      <protection/>
    </xf>
    <xf numFmtId="49" fontId="37" fillId="35" borderId="12" xfId="51" applyNumberFormat="1" applyFont="1" applyFill="1" applyBorder="1" applyAlignment="1">
      <alignment horizontal="center" vertical="center" wrapText="1"/>
      <protection/>
    </xf>
    <xf numFmtId="49" fontId="22" fillId="35" borderId="12" xfId="51" applyNumberFormat="1" applyFont="1" applyFill="1" applyBorder="1" applyAlignment="1">
      <alignment horizontal="center" vertical="center" wrapText="1"/>
      <protection/>
    </xf>
    <xf numFmtId="49" fontId="38" fillId="35" borderId="12" xfId="51" applyNumberFormat="1" applyFont="1" applyFill="1" applyBorder="1" applyAlignment="1">
      <alignment horizontal="center" vertical="center" wrapText="1"/>
      <protection/>
    </xf>
    <xf numFmtId="0" fontId="23" fillId="0" borderId="16" xfId="5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19" fillId="0" borderId="0" xfId="51" applyFont="1" applyAlignment="1">
      <alignment vertical="center" wrapText="1"/>
      <protection/>
    </xf>
    <xf numFmtId="0" fontId="16" fillId="0" borderId="0" xfId="51" applyFont="1">
      <alignment/>
      <protection/>
    </xf>
    <xf numFmtId="41" fontId="16" fillId="35" borderId="12" xfId="51" applyNumberFormat="1" applyFont="1" applyFill="1" applyBorder="1" applyAlignment="1">
      <alignment horizontal="center" vertical="center"/>
      <protection/>
    </xf>
    <xf numFmtId="41" fontId="16" fillId="35" borderId="12" xfId="51" applyNumberFormat="1" applyFont="1" applyFill="1" applyBorder="1" applyAlignment="1">
      <alignment vertical="center"/>
      <protection/>
    </xf>
    <xf numFmtId="0" fontId="16" fillId="35" borderId="12" xfId="51" applyFont="1" applyFill="1" applyBorder="1" applyAlignment="1">
      <alignment vertical="center"/>
      <protection/>
    </xf>
    <xf numFmtId="41" fontId="4" fillId="35" borderId="16" xfId="51" applyNumberFormat="1" applyFont="1" applyFill="1" applyBorder="1" applyAlignment="1">
      <alignment horizontal="center" vertical="center"/>
      <protection/>
    </xf>
    <xf numFmtId="41" fontId="4" fillId="35" borderId="16" xfId="51" applyNumberFormat="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horizontal="center" vertical="center"/>
      <protection/>
    </xf>
    <xf numFmtId="0" fontId="4" fillId="35" borderId="16" xfId="51" applyFont="1" applyFill="1" applyBorder="1" applyAlignment="1">
      <alignment vertical="center" wrapText="1"/>
      <protection/>
    </xf>
    <xf numFmtId="41" fontId="4" fillId="35" borderId="18" xfId="51" applyNumberFormat="1" applyFont="1" applyFill="1" applyBorder="1" applyAlignment="1">
      <alignment horizontal="center" vertical="center"/>
      <protection/>
    </xf>
    <xf numFmtId="41" fontId="4" fillId="35" borderId="18" xfId="51" applyNumberFormat="1" applyFont="1" applyFill="1" applyBorder="1" applyAlignment="1">
      <alignment vertical="center"/>
      <protection/>
    </xf>
    <xf numFmtId="0" fontId="4" fillId="35" borderId="18" xfId="51" applyFont="1" applyFill="1" applyBorder="1" applyAlignment="1">
      <alignment horizontal="center" vertical="center"/>
      <protection/>
    </xf>
    <xf numFmtId="0" fontId="4" fillId="35" borderId="18" xfId="51" applyFont="1" applyFill="1" applyBorder="1" applyAlignment="1">
      <alignment vertical="center" wrapText="1"/>
      <protection/>
    </xf>
    <xf numFmtId="0" fontId="26" fillId="35" borderId="12" xfId="51" applyFont="1" applyFill="1" applyBorder="1" applyAlignment="1">
      <alignment horizontal="center" vertical="center" wrapText="1"/>
      <protection/>
    </xf>
    <xf numFmtId="0" fontId="26" fillId="35" borderId="14" xfId="51" applyFont="1" applyFill="1" applyBorder="1" applyAlignment="1">
      <alignment horizontal="center" vertical="center" wrapText="1"/>
      <protection/>
    </xf>
    <xf numFmtId="0" fontId="26" fillId="35" borderId="12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right" vertical="center"/>
      <protection/>
    </xf>
    <xf numFmtId="3" fontId="7" fillId="35" borderId="12" xfId="51" applyNumberFormat="1" applyFont="1" applyFill="1" applyBorder="1" applyAlignment="1">
      <alignment horizontal="center" vertical="center" wrapText="1"/>
      <protection/>
    </xf>
    <xf numFmtId="0" fontId="18" fillId="35" borderId="16" xfId="51" applyFont="1" applyFill="1" applyBorder="1" applyAlignment="1">
      <alignment/>
      <protection/>
    </xf>
    <xf numFmtId="0" fontId="18" fillId="35" borderId="13" xfId="51" applyFont="1" applyFill="1" applyBorder="1" applyAlignment="1">
      <alignment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6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35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0" fontId="40" fillId="34" borderId="11" xfId="0" applyFont="1" applyFill="1" applyBorder="1" applyAlignment="1" applyProtection="1">
      <alignment horizontal="left" vertical="center" wrapText="1" shrinkToFi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5" borderId="20" xfId="51" applyFont="1" applyFill="1" applyBorder="1" applyAlignment="1">
      <alignment horizontal="left" vertical="center" wrapText="1"/>
      <protection/>
    </xf>
    <xf numFmtId="0" fontId="18" fillId="35" borderId="15" xfId="51" applyFont="1" applyFill="1" applyBorder="1" applyAlignment="1">
      <alignment horizontal="left" vertical="center" wrapText="1"/>
      <protection/>
    </xf>
    <xf numFmtId="43" fontId="7" fillId="35" borderId="20" xfId="51" applyNumberFormat="1" applyFont="1" applyFill="1" applyBorder="1" applyAlignment="1">
      <alignment horizontal="center" vertical="center" wrapText="1"/>
      <protection/>
    </xf>
    <xf numFmtId="43" fontId="7" fillId="35" borderId="15" xfId="51" applyNumberFormat="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17" fillId="35" borderId="12" xfId="51" applyFont="1" applyFill="1" applyBorder="1" applyAlignment="1">
      <alignment vertical="center" wrapText="1"/>
      <protection/>
    </xf>
    <xf numFmtId="0" fontId="28" fillId="0" borderId="0" xfId="51" applyFont="1" applyBorder="1" applyAlignment="1">
      <alignment horizontal="center" vertical="center" wrapText="1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17" fillId="35" borderId="21" xfId="51" applyFont="1" applyFill="1" applyBorder="1" applyAlignment="1">
      <alignment horizontal="center" vertical="center" wrapText="1"/>
      <protection/>
    </xf>
    <xf numFmtId="0" fontId="17" fillId="35" borderId="15" xfId="51" applyFont="1" applyFill="1" applyBorder="1" applyAlignment="1">
      <alignment horizontal="center" vertical="center" wrapText="1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18" fillId="35" borderId="23" xfId="51" applyFont="1" applyFill="1" applyBorder="1" applyAlignment="1">
      <alignment horizontal="center" vertical="center" wrapText="1"/>
      <protection/>
    </xf>
    <xf numFmtId="0" fontId="18" fillId="0" borderId="0" xfId="51" applyFont="1" applyBorder="1" applyAlignment="1">
      <alignment vertical="center" wrapText="1"/>
      <protection/>
    </xf>
    <xf numFmtId="43" fontId="17" fillId="35" borderId="20" xfId="51" applyNumberFormat="1" applyFont="1" applyFill="1" applyBorder="1" applyAlignment="1">
      <alignment horizontal="right" vertical="center" wrapText="1"/>
      <protection/>
    </xf>
    <xf numFmtId="43" fontId="17" fillId="35" borderId="15" xfId="51" applyNumberFormat="1" applyFont="1" applyFill="1" applyBorder="1" applyAlignment="1">
      <alignment horizontal="right" vertical="center" wrapText="1"/>
      <protection/>
    </xf>
    <xf numFmtId="0" fontId="18" fillId="0" borderId="24" xfId="51" applyFont="1" applyBorder="1" applyAlignment="1">
      <alignment horizontal="center" vertical="center" wrapText="1"/>
      <protection/>
    </xf>
    <xf numFmtId="0" fontId="17" fillId="35" borderId="20" xfId="51" applyFont="1" applyFill="1" applyBorder="1" applyAlignment="1">
      <alignment horizontal="center" vertical="center"/>
      <protection/>
    </xf>
    <xf numFmtId="0" fontId="17" fillId="35" borderId="21" xfId="51" applyFont="1" applyFill="1" applyBorder="1" applyAlignment="1">
      <alignment horizontal="center" vertical="center"/>
      <protection/>
    </xf>
    <xf numFmtId="0" fontId="17" fillId="35" borderId="15" xfId="51" applyFont="1" applyFill="1" applyBorder="1" applyAlignment="1">
      <alignment horizontal="center" vertical="center"/>
      <protection/>
    </xf>
    <xf numFmtId="0" fontId="16" fillId="35" borderId="22" xfId="51" applyFont="1" applyFill="1" applyBorder="1" applyAlignment="1">
      <alignment horizontal="center" vertical="center" wrapText="1"/>
      <protection/>
    </xf>
    <xf numFmtId="0" fontId="16" fillId="35" borderId="16" xfId="51" applyFont="1" applyFill="1" applyBorder="1" applyAlignment="1">
      <alignment horizontal="center" vertical="center" wrapText="1"/>
      <protection/>
    </xf>
    <xf numFmtId="0" fontId="16" fillId="35" borderId="13" xfId="51" applyFont="1" applyFill="1" applyBorder="1" applyAlignment="1">
      <alignment horizontal="center" vertical="center" wrapText="1"/>
      <protection/>
    </xf>
    <xf numFmtId="0" fontId="16" fillId="35" borderId="14" xfId="51" applyFont="1" applyFill="1" applyBorder="1" applyAlignment="1">
      <alignment horizontal="center" vertical="center" wrapText="1"/>
      <protection/>
    </xf>
    <xf numFmtId="0" fontId="34" fillId="35" borderId="22" xfId="51" applyFont="1" applyFill="1" applyBorder="1" applyAlignment="1">
      <alignment horizontal="center" vertical="center" wrapText="1"/>
      <protection/>
    </xf>
    <xf numFmtId="0" fontId="34" fillId="35" borderId="16" xfId="51" applyFont="1" applyFill="1" applyBorder="1" applyAlignment="1">
      <alignment horizontal="center" vertical="center" wrapText="1"/>
      <protection/>
    </xf>
    <xf numFmtId="0" fontId="34" fillId="35" borderId="13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19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18" fillId="35" borderId="16" xfId="51" applyFont="1" applyFill="1" applyBorder="1" applyAlignment="1">
      <alignment/>
      <protection/>
    </xf>
    <xf numFmtId="0" fontId="18" fillId="35" borderId="13" xfId="51" applyFont="1" applyFill="1" applyBorder="1" applyAlignment="1">
      <alignment/>
      <protection/>
    </xf>
    <xf numFmtId="0" fontId="21" fillId="35" borderId="14" xfId="51" applyFont="1" applyFill="1" applyBorder="1" applyAlignment="1">
      <alignment horizontal="left" vertical="top" wrapText="1"/>
      <protection/>
    </xf>
    <xf numFmtId="0" fontId="21" fillId="35" borderId="16" xfId="51" applyFont="1" applyFill="1" applyBorder="1" applyAlignment="1">
      <alignment horizontal="left" vertical="top" wrapText="1"/>
      <protection/>
    </xf>
    <xf numFmtId="0" fontId="21" fillId="35" borderId="13" xfId="51" applyFont="1" applyFill="1" applyBorder="1" applyAlignment="1">
      <alignment horizontal="left" vertical="top" wrapText="1"/>
      <protection/>
    </xf>
    <xf numFmtId="0" fontId="6" fillId="35" borderId="16" xfId="51" applyFont="1" applyFill="1" applyBorder="1" applyAlignment="1">
      <alignment horizontal="left" vertical="top" wrapText="1"/>
      <protection/>
    </xf>
    <xf numFmtId="0" fontId="6" fillId="35" borderId="13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6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49" fontId="6" fillId="35" borderId="14" xfId="51" applyNumberFormat="1" applyFont="1" applyFill="1" applyBorder="1" applyAlignment="1">
      <alignment horizontal="center" vertical="top"/>
      <protection/>
    </xf>
    <xf numFmtId="0" fontId="18" fillId="35" borderId="16" xfId="51" applyFont="1" applyFill="1" applyBorder="1" applyAlignment="1">
      <alignment horizontal="center" vertical="top"/>
      <protection/>
    </xf>
    <xf numFmtId="0" fontId="18" fillId="35" borderId="13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vertical="top" wrapText="1"/>
      <protection/>
    </xf>
    <xf numFmtId="0" fontId="18" fillId="35" borderId="16" xfId="51" applyFont="1" applyFill="1" applyBorder="1" applyAlignment="1">
      <alignment vertical="top" wrapText="1"/>
      <protection/>
    </xf>
    <xf numFmtId="0" fontId="18" fillId="35" borderId="13" xfId="51" applyFont="1" applyFill="1" applyBorder="1" applyAlignment="1">
      <alignment vertical="top" wrapText="1"/>
      <protection/>
    </xf>
    <xf numFmtId="0" fontId="21" fillId="0" borderId="0" xfId="51" applyFont="1" applyAlignment="1">
      <alignment horizontal="right" wrapText="1"/>
      <protection/>
    </xf>
    <xf numFmtId="0" fontId="26" fillId="0" borderId="0" xfId="51" applyNumberFormat="1" applyFont="1" applyFill="1" applyBorder="1" applyAlignment="1" applyProtection="1">
      <alignment horizontal="center" wrapText="1"/>
      <protection locked="0"/>
    </xf>
    <xf numFmtId="0" fontId="20" fillId="35" borderId="12" xfId="51" applyFont="1" applyFill="1" applyBorder="1" applyAlignment="1">
      <alignment horizontal="center" vertical="center" wrapText="1"/>
      <protection/>
    </xf>
    <xf numFmtId="0" fontId="20" fillId="35" borderId="20" xfId="51" applyFont="1" applyFill="1" applyBorder="1" applyAlignment="1">
      <alignment vertical="top" wrapText="1"/>
      <protection/>
    </xf>
    <xf numFmtId="0" fontId="20" fillId="35" borderId="21" xfId="51" applyFont="1" applyFill="1" applyBorder="1" applyAlignment="1">
      <alignment vertical="top" wrapText="1"/>
      <protection/>
    </xf>
    <xf numFmtId="0" fontId="20" fillId="35" borderId="15" xfId="51" applyFont="1" applyFill="1" applyBorder="1" applyAlignment="1">
      <alignment vertical="top" wrapText="1"/>
      <protection/>
    </xf>
    <xf numFmtId="0" fontId="6" fillId="35" borderId="20" xfId="51" applyFont="1" applyFill="1" applyBorder="1" applyAlignment="1">
      <alignment vertical="top" wrapText="1"/>
      <protection/>
    </xf>
    <xf numFmtId="0" fontId="6" fillId="35" borderId="21" xfId="51" applyFont="1" applyFill="1" applyBorder="1" applyAlignment="1">
      <alignment vertical="top" wrapText="1"/>
      <protection/>
    </xf>
    <xf numFmtId="0" fontId="6" fillId="35" borderId="15" xfId="51" applyFont="1" applyFill="1" applyBorder="1" applyAlignment="1">
      <alignment vertical="top" wrapText="1"/>
      <protection/>
    </xf>
    <xf numFmtId="0" fontId="29" fillId="35" borderId="0" xfId="51" applyFont="1" applyFill="1" applyAlignment="1">
      <alignment horizontal="left" wrapText="1"/>
      <protection/>
    </xf>
    <xf numFmtId="0" fontId="30" fillId="35" borderId="0" xfId="51" applyFont="1" applyFill="1" applyAlignment="1">
      <alignment horizontal="right" vertical="top"/>
      <protection/>
    </xf>
    <xf numFmtId="0" fontId="29" fillId="35" borderId="0" xfId="51" applyFont="1" applyFill="1" applyAlignment="1">
      <alignment horizontal="left" wrapText="1"/>
      <protection/>
    </xf>
    <xf numFmtId="0" fontId="18" fillId="35" borderId="21" xfId="51" applyFont="1" applyFill="1" applyBorder="1" applyAlignment="1">
      <alignment vertical="top"/>
      <protection/>
    </xf>
    <xf numFmtId="0" fontId="18" fillId="35" borderId="15" xfId="51" applyFont="1" applyFill="1" applyBorder="1" applyAlignment="1">
      <alignment vertical="top"/>
      <protection/>
    </xf>
    <xf numFmtId="0" fontId="6" fillId="35" borderId="12" xfId="51" applyFont="1" applyFill="1" applyBorder="1" applyAlignment="1">
      <alignment vertical="top" wrapText="1"/>
      <protection/>
    </xf>
    <xf numFmtId="0" fontId="18" fillId="35" borderId="12" xfId="51" applyFont="1" applyFill="1" applyBorder="1" applyAlignment="1">
      <alignment vertical="top"/>
      <protection/>
    </xf>
    <xf numFmtId="0" fontId="24" fillId="0" borderId="14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21" fillId="0" borderId="21" xfId="51" applyFont="1" applyFill="1" applyBorder="1" applyAlignment="1">
      <alignment horizontal="center" vertical="center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4" fillId="0" borderId="20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horizontal="center" vertical="center" wrapText="1"/>
      <protection/>
    </xf>
    <xf numFmtId="0" fontId="36" fillId="35" borderId="12" xfId="51" applyFont="1" applyFill="1" applyBorder="1" applyAlignment="1">
      <alignment horizontal="center" vertical="center"/>
      <protection/>
    </xf>
    <xf numFmtId="0" fontId="19" fillId="0" borderId="0" xfId="51" applyFont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6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4" fillId="0" borderId="21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20" fillId="0" borderId="20" xfId="51" applyFont="1" applyFill="1" applyBorder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/>
      <protection/>
    </xf>
    <xf numFmtId="0" fontId="20" fillId="0" borderId="21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28" fillId="0" borderId="0" xfId="51" applyFont="1" applyAlignment="1">
      <alignment horizontal="center" vertical="center" wrapText="1"/>
      <protection/>
    </xf>
    <xf numFmtId="0" fontId="39" fillId="0" borderId="0" xfId="51" applyFont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4"/>
  <sheetViews>
    <sheetView showGridLines="0" tabSelected="1" zoomScalePageLayoutView="0" workbookViewId="0" topLeftCell="A1">
      <selection activeCell="A26" sqref="A26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70" t="s">
        <v>416</v>
      </c>
      <c r="L1" s="170"/>
      <c r="M1" s="170"/>
      <c r="N1" s="170"/>
      <c r="O1" s="170"/>
      <c r="P1" s="170"/>
      <c r="Q1" s="5"/>
    </row>
    <row r="2" spans="1:17" ht="25.5" customHeight="1">
      <c r="A2" s="171" t="s">
        <v>75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72"/>
      <c r="P3" s="172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168" t="s">
        <v>3</v>
      </c>
      <c r="E5" s="168"/>
      <c r="F5" s="168" t="s">
        <v>4</v>
      </c>
      <c r="G5" s="168"/>
      <c r="H5" s="168"/>
      <c r="I5" s="168" t="s">
        <v>45</v>
      </c>
      <c r="J5" s="168"/>
      <c r="K5" s="4" t="s">
        <v>44</v>
      </c>
      <c r="L5" s="4" t="s">
        <v>43</v>
      </c>
      <c r="M5" s="168" t="s">
        <v>42</v>
      </c>
      <c r="N5" s="168"/>
      <c r="O5" s="168"/>
      <c r="P5" s="168"/>
      <c r="Q5" s="168"/>
    </row>
    <row r="6" spans="1:17" ht="11.25" customHeight="1">
      <c r="A6" s="2"/>
      <c r="B6" s="103" t="s">
        <v>5</v>
      </c>
      <c r="C6" s="103" t="s">
        <v>6</v>
      </c>
      <c r="D6" s="166" t="s">
        <v>7</v>
      </c>
      <c r="E6" s="166"/>
      <c r="F6" s="166" t="s">
        <v>8</v>
      </c>
      <c r="G6" s="166"/>
      <c r="H6" s="166"/>
      <c r="I6" s="166" t="s">
        <v>9</v>
      </c>
      <c r="J6" s="166"/>
      <c r="K6" s="103" t="s">
        <v>41</v>
      </c>
      <c r="L6" s="103" t="s">
        <v>40</v>
      </c>
      <c r="M6" s="166" t="s">
        <v>39</v>
      </c>
      <c r="N6" s="166"/>
      <c r="O6" s="166"/>
      <c r="P6" s="166"/>
      <c r="Q6" s="166"/>
    </row>
    <row r="7" spans="1:17" ht="18.75" customHeight="1">
      <c r="A7" s="2"/>
      <c r="B7" s="169" t="s">
        <v>10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7" ht="22.5" customHeight="1">
      <c r="A8" s="2"/>
      <c r="B8" s="103" t="s">
        <v>154</v>
      </c>
      <c r="C8" s="104"/>
      <c r="D8" s="165"/>
      <c r="E8" s="165"/>
      <c r="F8" s="167" t="s">
        <v>319</v>
      </c>
      <c r="G8" s="167"/>
      <c r="H8" s="167"/>
      <c r="I8" s="164" t="s">
        <v>320</v>
      </c>
      <c r="J8" s="164"/>
      <c r="K8" s="105" t="s">
        <v>12</v>
      </c>
      <c r="L8" s="105" t="s">
        <v>321</v>
      </c>
      <c r="M8" s="164" t="s">
        <v>322</v>
      </c>
      <c r="N8" s="164"/>
      <c r="O8" s="164"/>
      <c r="P8" s="164"/>
      <c r="Q8" s="164"/>
    </row>
    <row r="9" spans="1:17" ht="28.5" customHeight="1">
      <c r="A9" s="2"/>
      <c r="B9" s="4"/>
      <c r="C9" s="104"/>
      <c r="D9" s="165"/>
      <c r="E9" s="165"/>
      <c r="F9" s="167" t="s">
        <v>11</v>
      </c>
      <c r="G9" s="167"/>
      <c r="H9" s="167"/>
      <c r="I9" s="164" t="s">
        <v>12</v>
      </c>
      <c r="J9" s="164"/>
      <c r="K9" s="105" t="s">
        <v>12</v>
      </c>
      <c r="L9" s="105" t="s">
        <v>12</v>
      </c>
      <c r="M9" s="164" t="s">
        <v>12</v>
      </c>
      <c r="N9" s="164"/>
      <c r="O9" s="164"/>
      <c r="P9" s="164"/>
      <c r="Q9" s="164"/>
    </row>
    <row r="10" spans="1:17" ht="18.75" customHeight="1">
      <c r="A10" s="2"/>
      <c r="B10" s="104"/>
      <c r="C10" s="103" t="s">
        <v>323</v>
      </c>
      <c r="D10" s="165"/>
      <c r="E10" s="165"/>
      <c r="F10" s="167" t="s">
        <v>324</v>
      </c>
      <c r="G10" s="167"/>
      <c r="H10" s="167"/>
      <c r="I10" s="164" t="s">
        <v>325</v>
      </c>
      <c r="J10" s="164"/>
      <c r="K10" s="105" t="s">
        <v>12</v>
      </c>
      <c r="L10" s="105" t="s">
        <v>321</v>
      </c>
      <c r="M10" s="164" t="s">
        <v>326</v>
      </c>
      <c r="N10" s="164"/>
      <c r="O10" s="164"/>
      <c r="P10" s="164"/>
      <c r="Q10" s="164"/>
    </row>
    <row r="11" spans="1:17" ht="29.25" customHeight="1">
      <c r="A11" s="2"/>
      <c r="B11" s="104"/>
      <c r="C11" s="4"/>
      <c r="D11" s="165"/>
      <c r="E11" s="165"/>
      <c r="F11" s="167" t="s">
        <v>11</v>
      </c>
      <c r="G11" s="167"/>
      <c r="H11" s="167"/>
      <c r="I11" s="164" t="s">
        <v>12</v>
      </c>
      <c r="J11" s="164"/>
      <c r="K11" s="105" t="s">
        <v>12</v>
      </c>
      <c r="L11" s="105" t="s">
        <v>12</v>
      </c>
      <c r="M11" s="164" t="s">
        <v>12</v>
      </c>
      <c r="N11" s="164"/>
      <c r="O11" s="164"/>
      <c r="P11" s="164"/>
      <c r="Q11" s="164"/>
    </row>
    <row r="12" spans="1:17" ht="30.75" customHeight="1">
      <c r="A12" s="2"/>
      <c r="B12" s="104"/>
      <c r="C12" s="104"/>
      <c r="D12" s="166" t="s">
        <v>327</v>
      </c>
      <c r="E12" s="166"/>
      <c r="F12" s="167" t="s">
        <v>328</v>
      </c>
      <c r="G12" s="167"/>
      <c r="H12" s="167"/>
      <c r="I12" s="164" t="s">
        <v>325</v>
      </c>
      <c r="J12" s="164"/>
      <c r="K12" s="105" t="s">
        <v>12</v>
      </c>
      <c r="L12" s="105" t="s">
        <v>321</v>
      </c>
      <c r="M12" s="164" t="s">
        <v>326</v>
      </c>
      <c r="N12" s="164"/>
      <c r="O12" s="164"/>
      <c r="P12" s="164"/>
      <c r="Q12" s="164"/>
    </row>
    <row r="13" spans="1:17" ht="22.5" customHeight="1">
      <c r="A13" s="2"/>
      <c r="B13" s="103" t="s">
        <v>329</v>
      </c>
      <c r="C13" s="104"/>
      <c r="D13" s="165"/>
      <c r="E13" s="165"/>
      <c r="F13" s="167" t="s">
        <v>330</v>
      </c>
      <c r="G13" s="167"/>
      <c r="H13" s="167"/>
      <c r="I13" s="164" t="s">
        <v>331</v>
      </c>
      <c r="J13" s="164"/>
      <c r="K13" s="105" t="s">
        <v>12</v>
      </c>
      <c r="L13" s="105" t="s">
        <v>332</v>
      </c>
      <c r="M13" s="164" t="s">
        <v>333</v>
      </c>
      <c r="N13" s="164"/>
      <c r="O13" s="164"/>
      <c r="P13" s="164"/>
      <c r="Q13" s="164"/>
    </row>
    <row r="14" spans="1:17" ht="30" customHeight="1">
      <c r="A14" s="2"/>
      <c r="B14" s="4"/>
      <c r="C14" s="104"/>
      <c r="D14" s="165"/>
      <c r="E14" s="165"/>
      <c r="F14" s="167" t="s">
        <v>11</v>
      </c>
      <c r="G14" s="167"/>
      <c r="H14" s="167"/>
      <c r="I14" s="164" t="s">
        <v>12</v>
      </c>
      <c r="J14" s="164"/>
      <c r="K14" s="105" t="s">
        <v>12</v>
      </c>
      <c r="L14" s="105" t="s">
        <v>12</v>
      </c>
      <c r="M14" s="164" t="s">
        <v>12</v>
      </c>
      <c r="N14" s="164"/>
      <c r="O14" s="164"/>
      <c r="P14" s="164"/>
      <c r="Q14" s="164"/>
    </row>
    <row r="15" spans="1:17" ht="21.75" customHeight="1">
      <c r="A15" s="2"/>
      <c r="B15" s="104"/>
      <c r="C15" s="103" t="s">
        <v>334</v>
      </c>
      <c r="D15" s="165"/>
      <c r="E15" s="165"/>
      <c r="F15" s="167" t="s">
        <v>335</v>
      </c>
      <c r="G15" s="167"/>
      <c r="H15" s="167"/>
      <c r="I15" s="164" t="s">
        <v>331</v>
      </c>
      <c r="J15" s="164"/>
      <c r="K15" s="105" t="s">
        <v>12</v>
      </c>
      <c r="L15" s="105" t="s">
        <v>332</v>
      </c>
      <c r="M15" s="164" t="s">
        <v>333</v>
      </c>
      <c r="N15" s="164"/>
      <c r="O15" s="164"/>
      <c r="P15" s="164"/>
      <c r="Q15" s="164"/>
    </row>
    <row r="16" spans="1:17" ht="28.5" customHeight="1">
      <c r="A16" s="2"/>
      <c r="B16" s="104"/>
      <c r="C16" s="4"/>
      <c r="D16" s="165"/>
      <c r="E16" s="165"/>
      <c r="F16" s="167" t="s">
        <v>11</v>
      </c>
      <c r="G16" s="167"/>
      <c r="H16" s="167"/>
      <c r="I16" s="164" t="s">
        <v>12</v>
      </c>
      <c r="J16" s="164"/>
      <c r="K16" s="105" t="s">
        <v>12</v>
      </c>
      <c r="L16" s="105" t="s">
        <v>12</v>
      </c>
      <c r="M16" s="164" t="s">
        <v>12</v>
      </c>
      <c r="N16" s="164"/>
      <c r="O16" s="164"/>
      <c r="P16" s="164"/>
      <c r="Q16" s="164"/>
    </row>
    <row r="17" spans="1:17" ht="31.5" customHeight="1">
      <c r="A17" s="2"/>
      <c r="B17" s="104"/>
      <c r="C17" s="104"/>
      <c r="D17" s="166" t="s">
        <v>327</v>
      </c>
      <c r="E17" s="166"/>
      <c r="F17" s="167" t="s">
        <v>328</v>
      </c>
      <c r="G17" s="167"/>
      <c r="H17" s="167"/>
      <c r="I17" s="164" t="s">
        <v>331</v>
      </c>
      <c r="J17" s="164"/>
      <c r="K17" s="105" t="s">
        <v>12</v>
      </c>
      <c r="L17" s="105" t="s">
        <v>332</v>
      </c>
      <c r="M17" s="164" t="s">
        <v>333</v>
      </c>
      <c r="N17" s="164"/>
      <c r="O17" s="164"/>
      <c r="P17" s="164"/>
      <c r="Q17" s="164"/>
    </row>
    <row r="18" spans="1:17" ht="30" customHeight="1">
      <c r="A18" s="2"/>
      <c r="B18" s="103" t="s">
        <v>336</v>
      </c>
      <c r="C18" s="104"/>
      <c r="D18" s="165"/>
      <c r="E18" s="165"/>
      <c r="F18" s="167" t="s">
        <v>337</v>
      </c>
      <c r="G18" s="167"/>
      <c r="H18" s="167"/>
      <c r="I18" s="164" t="s">
        <v>338</v>
      </c>
      <c r="J18" s="164"/>
      <c r="K18" s="105" t="s">
        <v>12</v>
      </c>
      <c r="L18" s="105" t="s">
        <v>339</v>
      </c>
      <c r="M18" s="164" t="s">
        <v>340</v>
      </c>
      <c r="N18" s="164"/>
      <c r="O18" s="164"/>
      <c r="P18" s="164"/>
      <c r="Q18" s="164"/>
    </row>
    <row r="19" spans="1:17" ht="29.25" customHeight="1">
      <c r="A19" s="2"/>
      <c r="B19" s="4"/>
      <c r="C19" s="104"/>
      <c r="D19" s="165"/>
      <c r="E19" s="165"/>
      <c r="F19" s="167" t="s">
        <v>11</v>
      </c>
      <c r="G19" s="167"/>
      <c r="H19" s="167"/>
      <c r="I19" s="164" t="s">
        <v>12</v>
      </c>
      <c r="J19" s="164"/>
      <c r="K19" s="105" t="s">
        <v>12</v>
      </c>
      <c r="L19" s="105" t="s">
        <v>12</v>
      </c>
      <c r="M19" s="164" t="s">
        <v>12</v>
      </c>
      <c r="N19" s="164"/>
      <c r="O19" s="164"/>
      <c r="P19" s="164"/>
      <c r="Q19" s="164"/>
    </row>
    <row r="20" spans="1:17" ht="30.75" customHeight="1">
      <c r="A20" s="2"/>
      <c r="B20" s="104"/>
      <c r="C20" s="103" t="s">
        <v>341</v>
      </c>
      <c r="D20" s="165"/>
      <c r="E20" s="165"/>
      <c r="F20" s="167" t="s">
        <v>342</v>
      </c>
      <c r="G20" s="167"/>
      <c r="H20" s="167"/>
      <c r="I20" s="164" t="s">
        <v>343</v>
      </c>
      <c r="J20" s="164"/>
      <c r="K20" s="105" t="s">
        <v>12</v>
      </c>
      <c r="L20" s="105" t="s">
        <v>339</v>
      </c>
      <c r="M20" s="164" t="s">
        <v>344</v>
      </c>
      <c r="N20" s="164"/>
      <c r="O20" s="164"/>
      <c r="P20" s="164"/>
      <c r="Q20" s="164"/>
    </row>
    <row r="21" spans="2:17" ht="30" customHeight="1">
      <c r="B21" s="104"/>
      <c r="C21" s="4"/>
      <c r="D21" s="165"/>
      <c r="E21" s="165"/>
      <c r="F21" s="167" t="s">
        <v>11</v>
      </c>
      <c r="G21" s="167"/>
      <c r="H21" s="167"/>
      <c r="I21" s="164" t="s">
        <v>12</v>
      </c>
      <c r="J21" s="164"/>
      <c r="K21" s="105" t="s">
        <v>12</v>
      </c>
      <c r="L21" s="105" t="s">
        <v>12</v>
      </c>
      <c r="M21" s="164" t="s">
        <v>12</v>
      </c>
      <c r="N21" s="164"/>
      <c r="O21" s="164"/>
      <c r="P21" s="164"/>
      <c r="Q21" s="164"/>
    </row>
    <row r="22" spans="2:17" ht="22.5" customHeight="1">
      <c r="B22" s="104"/>
      <c r="C22" s="104"/>
      <c r="D22" s="166" t="s">
        <v>345</v>
      </c>
      <c r="E22" s="166"/>
      <c r="F22" s="167" t="s">
        <v>346</v>
      </c>
      <c r="G22" s="167"/>
      <c r="H22" s="167"/>
      <c r="I22" s="164" t="s">
        <v>347</v>
      </c>
      <c r="J22" s="164"/>
      <c r="K22" s="105" t="s">
        <v>12</v>
      </c>
      <c r="L22" s="105" t="s">
        <v>339</v>
      </c>
      <c r="M22" s="164" t="s">
        <v>348</v>
      </c>
      <c r="N22" s="164"/>
      <c r="O22" s="164"/>
      <c r="P22" s="164"/>
      <c r="Q22" s="164"/>
    </row>
    <row r="23" spans="2:17" ht="21.75" customHeight="1">
      <c r="B23" s="103" t="s">
        <v>349</v>
      </c>
      <c r="C23" s="104"/>
      <c r="D23" s="165"/>
      <c r="E23" s="165"/>
      <c r="F23" s="167" t="s">
        <v>86</v>
      </c>
      <c r="G23" s="167"/>
      <c r="H23" s="167"/>
      <c r="I23" s="164" t="s">
        <v>350</v>
      </c>
      <c r="J23" s="164"/>
      <c r="K23" s="105" t="s">
        <v>12</v>
      </c>
      <c r="L23" s="105" t="s">
        <v>351</v>
      </c>
      <c r="M23" s="164" t="s">
        <v>352</v>
      </c>
      <c r="N23" s="164"/>
      <c r="O23" s="164"/>
      <c r="P23" s="164"/>
      <c r="Q23" s="164"/>
    </row>
    <row r="24" spans="2:17" ht="30" customHeight="1">
      <c r="B24" s="4"/>
      <c r="C24" s="104"/>
      <c r="D24" s="165"/>
      <c r="E24" s="165"/>
      <c r="F24" s="167" t="s">
        <v>11</v>
      </c>
      <c r="G24" s="167"/>
      <c r="H24" s="167"/>
      <c r="I24" s="164" t="s">
        <v>353</v>
      </c>
      <c r="J24" s="164"/>
      <c r="K24" s="105" t="s">
        <v>12</v>
      </c>
      <c r="L24" s="105" t="s">
        <v>12</v>
      </c>
      <c r="M24" s="164" t="s">
        <v>353</v>
      </c>
      <c r="N24" s="164"/>
      <c r="O24" s="164"/>
      <c r="P24" s="164"/>
      <c r="Q24" s="164"/>
    </row>
    <row r="25" spans="2:17" ht="20.25" customHeight="1">
      <c r="B25" s="104"/>
      <c r="C25" s="103" t="s">
        <v>354</v>
      </c>
      <c r="D25" s="165"/>
      <c r="E25" s="165"/>
      <c r="F25" s="167" t="s">
        <v>355</v>
      </c>
      <c r="G25" s="167"/>
      <c r="H25" s="167"/>
      <c r="I25" s="164" t="s">
        <v>356</v>
      </c>
      <c r="J25" s="164"/>
      <c r="K25" s="105" t="s">
        <v>12</v>
      </c>
      <c r="L25" s="105" t="s">
        <v>357</v>
      </c>
      <c r="M25" s="164" t="s">
        <v>358</v>
      </c>
      <c r="N25" s="164"/>
      <c r="O25" s="164"/>
      <c r="P25" s="164"/>
      <c r="Q25" s="164"/>
    </row>
    <row r="26" spans="2:17" ht="29.25" customHeight="1">
      <c r="B26" s="104"/>
      <c r="C26" s="4"/>
      <c r="D26" s="165"/>
      <c r="E26" s="165"/>
      <c r="F26" s="167" t="s">
        <v>11</v>
      </c>
      <c r="G26" s="167"/>
      <c r="H26" s="167"/>
      <c r="I26" s="164" t="s">
        <v>12</v>
      </c>
      <c r="J26" s="164"/>
      <c r="K26" s="105" t="s">
        <v>12</v>
      </c>
      <c r="L26" s="105" t="s">
        <v>12</v>
      </c>
      <c r="M26" s="164" t="s">
        <v>12</v>
      </c>
      <c r="N26" s="164"/>
      <c r="O26" s="164"/>
      <c r="P26" s="164"/>
      <c r="Q26" s="164"/>
    </row>
    <row r="27" spans="2:17" ht="17.25" customHeight="1">
      <c r="B27" s="104"/>
      <c r="C27" s="104"/>
      <c r="D27" s="166" t="s">
        <v>87</v>
      </c>
      <c r="E27" s="166"/>
      <c r="F27" s="167" t="s">
        <v>88</v>
      </c>
      <c r="G27" s="167"/>
      <c r="H27" s="167"/>
      <c r="I27" s="164" t="s">
        <v>356</v>
      </c>
      <c r="J27" s="164"/>
      <c r="K27" s="105" t="s">
        <v>12</v>
      </c>
      <c r="L27" s="105" t="s">
        <v>359</v>
      </c>
      <c r="M27" s="164" t="s">
        <v>360</v>
      </c>
      <c r="N27" s="164"/>
      <c r="O27" s="164"/>
      <c r="P27" s="164"/>
      <c r="Q27" s="164"/>
    </row>
    <row r="28" spans="2:17" ht="27" customHeight="1">
      <c r="B28" s="104"/>
      <c r="C28" s="104"/>
      <c r="D28" s="166" t="s">
        <v>361</v>
      </c>
      <c r="E28" s="166"/>
      <c r="F28" s="167" t="s">
        <v>362</v>
      </c>
      <c r="G28" s="167"/>
      <c r="H28" s="167"/>
      <c r="I28" s="164" t="s">
        <v>12</v>
      </c>
      <c r="J28" s="164"/>
      <c r="K28" s="105" t="s">
        <v>12</v>
      </c>
      <c r="L28" s="105" t="s">
        <v>363</v>
      </c>
      <c r="M28" s="164" t="s">
        <v>363</v>
      </c>
      <c r="N28" s="164"/>
      <c r="O28" s="164"/>
      <c r="P28" s="164"/>
      <c r="Q28" s="164"/>
    </row>
    <row r="29" spans="2:17" ht="19.5" customHeight="1">
      <c r="B29" s="104"/>
      <c r="C29" s="103" t="s">
        <v>364</v>
      </c>
      <c r="D29" s="165"/>
      <c r="E29" s="165"/>
      <c r="F29" s="167" t="s">
        <v>365</v>
      </c>
      <c r="G29" s="167"/>
      <c r="H29" s="167"/>
      <c r="I29" s="164" t="s">
        <v>366</v>
      </c>
      <c r="J29" s="164"/>
      <c r="K29" s="105" t="s">
        <v>12</v>
      </c>
      <c r="L29" s="105" t="s">
        <v>367</v>
      </c>
      <c r="M29" s="164" t="s">
        <v>368</v>
      </c>
      <c r="N29" s="164"/>
      <c r="O29" s="164"/>
      <c r="P29" s="164"/>
      <c r="Q29" s="164"/>
    </row>
    <row r="30" spans="2:17" ht="30" customHeight="1">
      <c r="B30" s="104"/>
      <c r="C30" s="4"/>
      <c r="D30" s="165"/>
      <c r="E30" s="165"/>
      <c r="F30" s="167" t="s">
        <v>11</v>
      </c>
      <c r="G30" s="167"/>
      <c r="H30" s="167"/>
      <c r="I30" s="164" t="s">
        <v>353</v>
      </c>
      <c r="J30" s="164"/>
      <c r="K30" s="105" t="s">
        <v>12</v>
      </c>
      <c r="L30" s="105" t="s">
        <v>12</v>
      </c>
      <c r="M30" s="164" t="s">
        <v>353</v>
      </c>
      <c r="N30" s="164"/>
      <c r="O30" s="164"/>
      <c r="P30" s="164"/>
      <c r="Q30" s="164"/>
    </row>
    <row r="31" spans="2:17" ht="21" customHeight="1">
      <c r="B31" s="104"/>
      <c r="C31" s="104"/>
      <c r="D31" s="166" t="s">
        <v>87</v>
      </c>
      <c r="E31" s="166"/>
      <c r="F31" s="167" t="s">
        <v>88</v>
      </c>
      <c r="G31" s="167"/>
      <c r="H31" s="167"/>
      <c r="I31" s="164" t="s">
        <v>369</v>
      </c>
      <c r="J31" s="164"/>
      <c r="K31" s="105" t="s">
        <v>12</v>
      </c>
      <c r="L31" s="105" t="s">
        <v>367</v>
      </c>
      <c r="M31" s="164" t="s">
        <v>370</v>
      </c>
      <c r="N31" s="164"/>
      <c r="O31" s="164"/>
      <c r="P31" s="164"/>
      <c r="Q31" s="164"/>
    </row>
    <row r="32" spans="2:17" ht="18.75" customHeight="1">
      <c r="B32" s="103" t="s">
        <v>89</v>
      </c>
      <c r="C32" s="104"/>
      <c r="D32" s="165"/>
      <c r="E32" s="165"/>
      <c r="F32" s="167" t="s">
        <v>90</v>
      </c>
      <c r="G32" s="167"/>
      <c r="H32" s="167"/>
      <c r="I32" s="164" t="s">
        <v>284</v>
      </c>
      <c r="J32" s="164"/>
      <c r="K32" s="105" t="s">
        <v>12</v>
      </c>
      <c r="L32" s="105" t="s">
        <v>371</v>
      </c>
      <c r="M32" s="164" t="s">
        <v>372</v>
      </c>
      <c r="N32" s="164"/>
      <c r="O32" s="164"/>
      <c r="P32" s="164"/>
      <c r="Q32" s="164"/>
    </row>
    <row r="33" spans="2:17" ht="28.5" customHeight="1">
      <c r="B33" s="4"/>
      <c r="C33" s="104"/>
      <c r="D33" s="165"/>
      <c r="E33" s="165"/>
      <c r="F33" s="167" t="s">
        <v>11</v>
      </c>
      <c r="G33" s="167"/>
      <c r="H33" s="167"/>
      <c r="I33" s="164" t="s">
        <v>91</v>
      </c>
      <c r="J33" s="164"/>
      <c r="K33" s="105" t="s">
        <v>12</v>
      </c>
      <c r="L33" s="105" t="s">
        <v>12</v>
      </c>
      <c r="M33" s="164" t="s">
        <v>91</v>
      </c>
      <c r="N33" s="164"/>
      <c r="O33" s="164"/>
      <c r="P33" s="164"/>
      <c r="Q33" s="164"/>
    </row>
    <row r="34" spans="2:17" ht="18.75" customHeight="1">
      <c r="B34" s="104"/>
      <c r="C34" s="103" t="s">
        <v>188</v>
      </c>
      <c r="D34" s="165"/>
      <c r="E34" s="165"/>
      <c r="F34" s="167" t="s">
        <v>92</v>
      </c>
      <c r="G34" s="167"/>
      <c r="H34" s="167"/>
      <c r="I34" s="164" t="s">
        <v>285</v>
      </c>
      <c r="J34" s="164"/>
      <c r="K34" s="105" t="s">
        <v>12</v>
      </c>
      <c r="L34" s="105" t="s">
        <v>373</v>
      </c>
      <c r="M34" s="164" t="s">
        <v>374</v>
      </c>
      <c r="N34" s="164"/>
      <c r="O34" s="164"/>
      <c r="P34" s="164"/>
      <c r="Q34" s="164"/>
    </row>
    <row r="35" spans="2:17" ht="27.75" customHeight="1">
      <c r="B35" s="104"/>
      <c r="C35" s="4"/>
      <c r="D35" s="165"/>
      <c r="E35" s="165"/>
      <c r="F35" s="167" t="s">
        <v>11</v>
      </c>
      <c r="G35" s="167"/>
      <c r="H35" s="167"/>
      <c r="I35" s="164" t="s">
        <v>12</v>
      </c>
      <c r="J35" s="164"/>
      <c r="K35" s="105" t="s">
        <v>12</v>
      </c>
      <c r="L35" s="105" t="s">
        <v>12</v>
      </c>
      <c r="M35" s="164" t="s">
        <v>12</v>
      </c>
      <c r="N35" s="164"/>
      <c r="O35" s="164"/>
      <c r="P35" s="164"/>
      <c r="Q35" s="164"/>
    </row>
    <row r="36" spans="2:17" ht="20.25" customHeight="1">
      <c r="B36" s="104"/>
      <c r="C36" s="104"/>
      <c r="D36" s="166" t="s">
        <v>286</v>
      </c>
      <c r="E36" s="166"/>
      <c r="F36" s="167" t="s">
        <v>287</v>
      </c>
      <c r="G36" s="167"/>
      <c r="H36" s="167"/>
      <c r="I36" s="164" t="s">
        <v>288</v>
      </c>
      <c r="J36" s="164"/>
      <c r="K36" s="105" t="s">
        <v>12</v>
      </c>
      <c r="L36" s="105" t="s">
        <v>375</v>
      </c>
      <c r="M36" s="164" t="s">
        <v>376</v>
      </c>
      <c r="N36" s="164"/>
      <c r="O36" s="164"/>
      <c r="P36" s="164"/>
      <c r="Q36" s="164"/>
    </row>
    <row r="37" spans="2:17" ht="19.5" customHeight="1">
      <c r="B37" s="104"/>
      <c r="C37" s="104"/>
      <c r="D37" s="166" t="s">
        <v>87</v>
      </c>
      <c r="E37" s="166"/>
      <c r="F37" s="167" t="s">
        <v>88</v>
      </c>
      <c r="G37" s="167"/>
      <c r="H37" s="167"/>
      <c r="I37" s="164" t="s">
        <v>289</v>
      </c>
      <c r="J37" s="164"/>
      <c r="K37" s="105" t="s">
        <v>12</v>
      </c>
      <c r="L37" s="105" t="s">
        <v>377</v>
      </c>
      <c r="M37" s="164" t="s">
        <v>378</v>
      </c>
      <c r="N37" s="164"/>
      <c r="O37" s="164"/>
      <c r="P37" s="164"/>
      <c r="Q37" s="164"/>
    </row>
    <row r="38" spans="2:17" ht="18.75" customHeight="1">
      <c r="B38" s="104"/>
      <c r="C38" s="103" t="s">
        <v>379</v>
      </c>
      <c r="D38" s="165"/>
      <c r="E38" s="165"/>
      <c r="F38" s="167" t="s">
        <v>380</v>
      </c>
      <c r="G38" s="167"/>
      <c r="H38" s="167"/>
      <c r="I38" s="164" t="s">
        <v>12</v>
      </c>
      <c r="J38" s="164"/>
      <c r="K38" s="105" t="s">
        <v>12</v>
      </c>
      <c r="L38" s="105" t="s">
        <v>381</v>
      </c>
      <c r="M38" s="164" t="s">
        <v>381</v>
      </c>
      <c r="N38" s="164"/>
      <c r="O38" s="164"/>
      <c r="P38" s="164"/>
      <c r="Q38" s="164"/>
    </row>
    <row r="39" spans="2:17" ht="28.5" customHeight="1">
      <c r="B39" s="104"/>
      <c r="C39" s="4"/>
      <c r="D39" s="165"/>
      <c r="E39" s="165"/>
      <c r="F39" s="167" t="s">
        <v>11</v>
      </c>
      <c r="G39" s="167"/>
      <c r="H39" s="167"/>
      <c r="I39" s="164" t="s">
        <v>12</v>
      </c>
      <c r="J39" s="164"/>
      <c r="K39" s="105" t="s">
        <v>12</v>
      </c>
      <c r="L39" s="105" t="s">
        <v>12</v>
      </c>
      <c r="M39" s="164" t="s">
        <v>12</v>
      </c>
      <c r="N39" s="164"/>
      <c r="O39" s="164"/>
      <c r="P39" s="164"/>
      <c r="Q39" s="164"/>
    </row>
    <row r="40" spans="2:17" ht="21" customHeight="1">
      <c r="B40" s="104"/>
      <c r="C40" s="104"/>
      <c r="D40" s="166" t="s">
        <v>361</v>
      </c>
      <c r="E40" s="166"/>
      <c r="F40" s="167" t="s">
        <v>362</v>
      </c>
      <c r="G40" s="167"/>
      <c r="H40" s="167"/>
      <c r="I40" s="164" t="s">
        <v>12</v>
      </c>
      <c r="J40" s="164"/>
      <c r="K40" s="105" t="s">
        <v>12</v>
      </c>
      <c r="L40" s="105" t="s">
        <v>381</v>
      </c>
      <c r="M40" s="164" t="s">
        <v>381</v>
      </c>
      <c r="N40" s="164"/>
      <c r="O40" s="164"/>
      <c r="P40" s="164"/>
      <c r="Q40" s="164"/>
    </row>
    <row r="41" spans="2:17" ht="18.75" customHeight="1">
      <c r="B41" s="103" t="s">
        <v>121</v>
      </c>
      <c r="C41" s="104"/>
      <c r="D41" s="165"/>
      <c r="E41" s="165"/>
      <c r="F41" s="167" t="s">
        <v>93</v>
      </c>
      <c r="G41" s="167"/>
      <c r="H41" s="167"/>
      <c r="I41" s="164" t="s">
        <v>290</v>
      </c>
      <c r="J41" s="164"/>
      <c r="K41" s="105" t="s">
        <v>12</v>
      </c>
      <c r="L41" s="105" t="s">
        <v>382</v>
      </c>
      <c r="M41" s="164" t="s">
        <v>383</v>
      </c>
      <c r="N41" s="164"/>
      <c r="O41" s="164"/>
      <c r="P41" s="164"/>
      <c r="Q41" s="164"/>
    </row>
    <row r="42" spans="2:17" ht="30" customHeight="1">
      <c r="B42" s="4"/>
      <c r="C42" s="104"/>
      <c r="D42" s="165"/>
      <c r="E42" s="165"/>
      <c r="F42" s="167" t="s">
        <v>11</v>
      </c>
      <c r="G42" s="167"/>
      <c r="H42" s="167"/>
      <c r="I42" s="164" t="s">
        <v>12</v>
      </c>
      <c r="J42" s="164"/>
      <c r="K42" s="105" t="s">
        <v>12</v>
      </c>
      <c r="L42" s="105" t="s">
        <v>12</v>
      </c>
      <c r="M42" s="164" t="s">
        <v>12</v>
      </c>
      <c r="N42" s="164"/>
      <c r="O42" s="164"/>
      <c r="P42" s="164"/>
      <c r="Q42" s="164"/>
    </row>
    <row r="43" spans="2:17" ht="21" customHeight="1">
      <c r="B43" s="104"/>
      <c r="C43" s="103" t="s">
        <v>122</v>
      </c>
      <c r="D43" s="165"/>
      <c r="E43" s="165"/>
      <c r="F43" s="167" t="s">
        <v>94</v>
      </c>
      <c r="G43" s="167"/>
      <c r="H43" s="167"/>
      <c r="I43" s="164" t="s">
        <v>291</v>
      </c>
      <c r="J43" s="164"/>
      <c r="K43" s="105" t="s">
        <v>12</v>
      </c>
      <c r="L43" s="105" t="s">
        <v>382</v>
      </c>
      <c r="M43" s="164" t="s">
        <v>384</v>
      </c>
      <c r="N43" s="164"/>
      <c r="O43" s="164"/>
      <c r="P43" s="164"/>
      <c r="Q43" s="164"/>
    </row>
    <row r="44" spans="2:17" ht="27.75" customHeight="1">
      <c r="B44" s="104"/>
      <c r="C44" s="4"/>
      <c r="D44" s="165"/>
      <c r="E44" s="165"/>
      <c r="F44" s="167" t="s">
        <v>11</v>
      </c>
      <c r="G44" s="167"/>
      <c r="H44" s="167"/>
      <c r="I44" s="164" t="s">
        <v>12</v>
      </c>
      <c r="J44" s="164"/>
      <c r="K44" s="105" t="s">
        <v>12</v>
      </c>
      <c r="L44" s="105" t="s">
        <v>12</v>
      </c>
      <c r="M44" s="164" t="s">
        <v>12</v>
      </c>
      <c r="N44" s="164"/>
      <c r="O44" s="164"/>
      <c r="P44" s="164"/>
      <c r="Q44" s="164"/>
    </row>
    <row r="45" spans="2:17" ht="18.75" customHeight="1">
      <c r="B45" s="104"/>
      <c r="C45" s="104"/>
      <c r="D45" s="166" t="s">
        <v>87</v>
      </c>
      <c r="E45" s="166"/>
      <c r="F45" s="167" t="s">
        <v>88</v>
      </c>
      <c r="G45" s="167"/>
      <c r="H45" s="167"/>
      <c r="I45" s="164" t="s">
        <v>292</v>
      </c>
      <c r="J45" s="164"/>
      <c r="K45" s="105" t="s">
        <v>12</v>
      </c>
      <c r="L45" s="105" t="s">
        <v>382</v>
      </c>
      <c r="M45" s="164" t="s">
        <v>385</v>
      </c>
      <c r="N45" s="164"/>
      <c r="O45" s="164"/>
      <c r="P45" s="164"/>
      <c r="Q45" s="164"/>
    </row>
    <row r="46" spans="2:17" ht="19.5" customHeight="1">
      <c r="B46" s="103" t="s">
        <v>293</v>
      </c>
      <c r="C46" s="104"/>
      <c r="D46" s="165"/>
      <c r="E46" s="165"/>
      <c r="F46" s="167" t="s">
        <v>189</v>
      </c>
      <c r="G46" s="167"/>
      <c r="H46" s="167"/>
      <c r="I46" s="164" t="s">
        <v>294</v>
      </c>
      <c r="J46" s="164"/>
      <c r="K46" s="105" t="s">
        <v>386</v>
      </c>
      <c r="L46" s="105" t="s">
        <v>387</v>
      </c>
      <c r="M46" s="164" t="s">
        <v>388</v>
      </c>
      <c r="N46" s="164"/>
      <c r="O46" s="164"/>
      <c r="P46" s="164"/>
      <c r="Q46" s="164"/>
    </row>
    <row r="47" spans="2:17" ht="27.75" customHeight="1">
      <c r="B47" s="4"/>
      <c r="C47" s="104"/>
      <c r="D47" s="165"/>
      <c r="E47" s="165"/>
      <c r="F47" s="167" t="s">
        <v>11</v>
      </c>
      <c r="G47" s="167"/>
      <c r="H47" s="167"/>
      <c r="I47" s="164" t="s">
        <v>12</v>
      </c>
      <c r="J47" s="164"/>
      <c r="K47" s="105" t="s">
        <v>12</v>
      </c>
      <c r="L47" s="105" t="s">
        <v>12</v>
      </c>
      <c r="M47" s="164" t="s">
        <v>12</v>
      </c>
      <c r="N47" s="164"/>
      <c r="O47" s="164"/>
      <c r="P47" s="164"/>
      <c r="Q47" s="164"/>
    </row>
    <row r="48" spans="2:17" ht="18.75" customHeight="1">
      <c r="B48" s="104"/>
      <c r="C48" s="103" t="s">
        <v>295</v>
      </c>
      <c r="D48" s="165"/>
      <c r="E48" s="165"/>
      <c r="F48" s="167" t="s">
        <v>190</v>
      </c>
      <c r="G48" s="167"/>
      <c r="H48" s="167"/>
      <c r="I48" s="164" t="s">
        <v>296</v>
      </c>
      <c r="J48" s="164"/>
      <c r="K48" s="105" t="s">
        <v>386</v>
      </c>
      <c r="L48" s="105" t="s">
        <v>387</v>
      </c>
      <c r="M48" s="164" t="s">
        <v>389</v>
      </c>
      <c r="N48" s="164"/>
      <c r="O48" s="164"/>
      <c r="P48" s="164"/>
      <c r="Q48" s="164"/>
    </row>
    <row r="49" spans="2:17" ht="27.75" customHeight="1">
      <c r="B49" s="104"/>
      <c r="C49" s="4"/>
      <c r="D49" s="165"/>
      <c r="E49" s="165"/>
      <c r="F49" s="167" t="s">
        <v>11</v>
      </c>
      <c r="G49" s="167"/>
      <c r="H49" s="167"/>
      <c r="I49" s="164" t="s">
        <v>12</v>
      </c>
      <c r="J49" s="164"/>
      <c r="K49" s="105" t="s">
        <v>12</v>
      </c>
      <c r="L49" s="105" t="s">
        <v>12</v>
      </c>
      <c r="M49" s="164" t="s">
        <v>12</v>
      </c>
      <c r="N49" s="164"/>
      <c r="O49" s="164"/>
      <c r="P49" s="164"/>
      <c r="Q49" s="164"/>
    </row>
    <row r="50" spans="2:17" ht="18.75" customHeight="1">
      <c r="B50" s="104"/>
      <c r="C50" s="104"/>
      <c r="D50" s="166" t="s">
        <v>87</v>
      </c>
      <c r="E50" s="166"/>
      <c r="F50" s="167" t="s">
        <v>88</v>
      </c>
      <c r="G50" s="167"/>
      <c r="H50" s="167"/>
      <c r="I50" s="164" t="s">
        <v>390</v>
      </c>
      <c r="J50" s="164"/>
      <c r="K50" s="105" t="s">
        <v>12</v>
      </c>
      <c r="L50" s="105" t="s">
        <v>387</v>
      </c>
      <c r="M50" s="164" t="s">
        <v>391</v>
      </c>
      <c r="N50" s="164"/>
      <c r="O50" s="164"/>
      <c r="P50" s="164"/>
      <c r="Q50" s="164"/>
    </row>
    <row r="51" spans="2:17" ht="32.25" customHeight="1">
      <c r="B51" s="104"/>
      <c r="C51" s="104"/>
      <c r="D51" s="166" t="s">
        <v>176</v>
      </c>
      <c r="E51" s="166"/>
      <c r="F51" s="167" t="s">
        <v>297</v>
      </c>
      <c r="G51" s="167"/>
      <c r="H51" s="167"/>
      <c r="I51" s="164" t="s">
        <v>298</v>
      </c>
      <c r="J51" s="164"/>
      <c r="K51" s="105" t="s">
        <v>386</v>
      </c>
      <c r="L51" s="105" t="s">
        <v>12</v>
      </c>
      <c r="M51" s="164" t="s">
        <v>392</v>
      </c>
      <c r="N51" s="164"/>
      <c r="O51" s="164"/>
      <c r="P51" s="164"/>
      <c r="Q51" s="164"/>
    </row>
    <row r="52" spans="2:17" ht="21" customHeight="1">
      <c r="B52" s="173" t="s">
        <v>10</v>
      </c>
      <c r="C52" s="173"/>
      <c r="D52" s="173"/>
      <c r="E52" s="173"/>
      <c r="F52" s="173"/>
      <c r="G52" s="173"/>
      <c r="H52" s="106" t="s">
        <v>13</v>
      </c>
      <c r="I52" s="174" t="s">
        <v>299</v>
      </c>
      <c r="J52" s="174"/>
      <c r="K52" s="107" t="s">
        <v>386</v>
      </c>
      <c r="L52" s="107" t="s">
        <v>393</v>
      </c>
      <c r="M52" s="174" t="s">
        <v>394</v>
      </c>
      <c r="N52" s="174"/>
      <c r="O52" s="174"/>
      <c r="P52" s="174"/>
      <c r="Q52" s="174"/>
    </row>
    <row r="53" spans="2:17" ht="27.75" customHeight="1">
      <c r="B53" s="175"/>
      <c r="C53" s="175"/>
      <c r="D53" s="175"/>
      <c r="E53" s="175"/>
      <c r="F53" s="176" t="s">
        <v>11</v>
      </c>
      <c r="G53" s="176"/>
      <c r="H53" s="176"/>
      <c r="I53" s="177" t="s">
        <v>119</v>
      </c>
      <c r="J53" s="177"/>
      <c r="K53" s="108" t="s">
        <v>12</v>
      </c>
      <c r="L53" s="108" t="s">
        <v>12</v>
      </c>
      <c r="M53" s="177" t="s">
        <v>119</v>
      </c>
      <c r="N53" s="177"/>
      <c r="O53" s="177"/>
      <c r="P53" s="177"/>
      <c r="Q53" s="177"/>
    </row>
    <row r="54" spans="2:17" ht="18.75" customHeight="1">
      <c r="B54" s="169" t="s">
        <v>14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2:17" ht="20.25" customHeight="1">
      <c r="B55" s="103" t="s">
        <v>349</v>
      </c>
      <c r="C55" s="104"/>
      <c r="D55" s="165"/>
      <c r="E55" s="165"/>
      <c r="F55" s="167" t="s">
        <v>86</v>
      </c>
      <c r="G55" s="167"/>
      <c r="H55" s="167"/>
      <c r="I55" s="164" t="s">
        <v>395</v>
      </c>
      <c r="J55" s="164"/>
      <c r="K55" s="105" t="s">
        <v>12</v>
      </c>
      <c r="L55" s="105" t="s">
        <v>396</v>
      </c>
      <c r="M55" s="164" t="s">
        <v>397</v>
      </c>
      <c r="N55" s="164"/>
      <c r="O55" s="164"/>
      <c r="P55" s="164"/>
      <c r="Q55" s="164"/>
    </row>
    <row r="56" spans="2:17" ht="28.5" customHeight="1">
      <c r="B56" s="4"/>
      <c r="C56" s="104"/>
      <c r="D56" s="165"/>
      <c r="E56" s="165"/>
      <c r="F56" s="167" t="s">
        <v>11</v>
      </c>
      <c r="G56" s="167"/>
      <c r="H56" s="167"/>
      <c r="I56" s="164" t="s">
        <v>395</v>
      </c>
      <c r="J56" s="164"/>
      <c r="K56" s="105" t="s">
        <v>12</v>
      </c>
      <c r="L56" s="105" t="s">
        <v>396</v>
      </c>
      <c r="M56" s="164" t="s">
        <v>397</v>
      </c>
      <c r="N56" s="164"/>
      <c r="O56" s="164"/>
      <c r="P56" s="164"/>
      <c r="Q56" s="164"/>
    </row>
    <row r="57" spans="2:17" ht="19.5" customHeight="1">
      <c r="B57" s="104"/>
      <c r="C57" s="103" t="s">
        <v>398</v>
      </c>
      <c r="D57" s="165"/>
      <c r="E57" s="165"/>
      <c r="F57" s="167" t="s">
        <v>399</v>
      </c>
      <c r="G57" s="167"/>
      <c r="H57" s="167"/>
      <c r="I57" s="164" t="s">
        <v>395</v>
      </c>
      <c r="J57" s="164"/>
      <c r="K57" s="105" t="s">
        <v>12</v>
      </c>
      <c r="L57" s="105" t="s">
        <v>396</v>
      </c>
      <c r="M57" s="164" t="s">
        <v>397</v>
      </c>
      <c r="N57" s="164"/>
      <c r="O57" s="164"/>
      <c r="P57" s="164"/>
      <c r="Q57" s="164"/>
    </row>
    <row r="58" spans="2:17" ht="28.5" customHeight="1">
      <c r="B58" s="104"/>
      <c r="C58" s="4"/>
      <c r="D58" s="165"/>
      <c r="E58" s="165"/>
      <c r="F58" s="167" t="s">
        <v>11</v>
      </c>
      <c r="G58" s="167"/>
      <c r="H58" s="167"/>
      <c r="I58" s="164" t="s">
        <v>395</v>
      </c>
      <c r="J58" s="164"/>
      <c r="K58" s="105" t="s">
        <v>12</v>
      </c>
      <c r="L58" s="105" t="s">
        <v>396</v>
      </c>
      <c r="M58" s="164" t="s">
        <v>397</v>
      </c>
      <c r="N58" s="164"/>
      <c r="O58" s="164"/>
      <c r="P58" s="164"/>
      <c r="Q58" s="164"/>
    </row>
    <row r="59" spans="2:17" ht="52.5" customHeight="1">
      <c r="B59" s="104"/>
      <c r="C59" s="104"/>
      <c r="D59" s="166" t="s">
        <v>400</v>
      </c>
      <c r="E59" s="166"/>
      <c r="F59" s="167" t="s">
        <v>401</v>
      </c>
      <c r="G59" s="167"/>
      <c r="H59" s="167"/>
      <c r="I59" s="164" t="s">
        <v>395</v>
      </c>
      <c r="J59" s="164"/>
      <c r="K59" s="105" t="s">
        <v>12</v>
      </c>
      <c r="L59" s="105" t="s">
        <v>396</v>
      </c>
      <c r="M59" s="164" t="s">
        <v>397</v>
      </c>
      <c r="N59" s="164"/>
      <c r="O59" s="164"/>
      <c r="P59" s="164"/>
      <c r="Q59" s="164"/>
    </row>
    <row r="60" spans="2:17" ht="18.75" customHeight="1">
      <c r="B60" s="173" t="s">
        <v>14</v>
      </c>
      <c r="C60" s="173"/>
      <c r="D60" s="173"/>
      <c r="E60" s="173"/>
      <c r="F60" s="173"/>
      <c r="G60" s="173"/>
      <c r="H60" s="106" t="s">
        <v>13</v>
      </c>
      <c r="I60" s="174" t="s">
        <v>300</v>
      </c>
      <c r="J60" s="174"/>
      <c r="K60" s="107" t="s">
        <v>12</v>
      </c>
      <c r="L60" s="107" t="s">
        <v>396</v>
      </c>
      <c r="M60" s="174" t="s">
        <v>402</v>
      </c>
      <c r="N60" s="174"/>
      <c r="O60" s="174"/>
      <c r="P60" s="174"/>
      <c r="Q60" s="174"/>
    </row>
    <row r="61" spans="2:17" ht="30" customHeight="1">
      <c r="B61" s="175"/>
      <c r="C61" s="175"/>
      <c r="D61" s="175"/>
      <c r="E61" s="175"/>
      <c r="F61" s="176" t="s">
        <v>11</v>
      </c>
      <c r="G61" s="176"/>
      <c r="H61" s="176"/>
      <c r="I61" s="177" t="s">
        <v>279</v>
      </c>
      <c r="J61" s="177"/>
      <c r="K61" s="108" t="s">
        <v>12</v>
      </c>
      <c r="L61" s="108" t="s">
        <v>396</v>
      </c>
      <c r="M61" s="177" t="s">
        <v>403</v>
      </c>
      <c r="N61" s="177"/>
      <c r="O61" s="177"/>
      <c r="P61" s="177"/>
      <c r="Q61" s="177"/>
    </row>
    <row r="62" spans="2:17" ht="23.25" customHeight="1">
      <c r="B62" s="169" t="s">
        <v>15</v>
      </c>
      <c r="C62" s="169"/>
      <c r="D62" s="169"/>
      <c r="E62" s="169"/>
      <c r="F62" s="169"/>
      <c r="G62" s="169"/>
      <c r="H62" s="169"/>
      <c r="I62" s="174" t="s">
        <v>301</v>
      </c>
      <c r="J62" s="174"/>
      <c r="K62" s="107" t="s">
        <v>386</v>
      </c>
      <c r="L62" s="107" t="s">
        <v>404</v>
      </c>
      <c r="M62" s="174" t="s">
        <v>405</v>
      </c>
      <c r="N62" s="174"/>
      <c r="O62" s="174"/>
      <c r="P62" s="174"/>
      <c r="Q62" s="174"/>
    </row>
    <row r="63" spans="2:17" ht="36" customHeight="1">
      <c r="B63" s="169"/>
      <c r="C63" s="169"/>
      <c r="D63" s="169"/>
      <c r="E63" s="169"/>
      <c r="F63" s="180" t="s">
        <v>11</v>
      </c>
      <c r="G63" s="180"/>
      <c r="H63" s="180"/>
      <c r="I63" s="181" t="s">
        <v>280</v>
      </c>
      <c r="J63" s="181"/>
      <c r="K63" s="109" t="s">
        <v>12</v>
      </c>
      <c r="L63" s="109" t="s">
        <v>396</v>
      </c>
      <c r="M63" s="181" t="s">
        <v>406</v>
      </c>
      <c r="N63" s="181"/>
      <c r="O63" s="181"/>
      <c r="P63" s="181"/>
      <c r="Q63" s="181"/>
    </row>
    <row r="64" spans="2:17" ht="33" customHeight="1">
      <c r="B64" s="178" t="s">
        <v>34</v>
      </c>
      <c r="C64" s="178"/>
      <c r="D64" s="178"/>
      <c r="E64" s="178"/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</row>
  </sheetData>
  <sheetProtection/>
  <mergeCells count="232">
    <mergeCell ref="B64:F64"/>
    <mergeCell ref="G64:Q64"/>
    <mergeCell ref="B62:H62"/>
    <mergeCell ref="I62:J62"/>
    <mergeCell ref="M62:Q62"/>
    <mergeCell ref="B63:E63"/>
    <mergeCell ref="F63:H63"/>
    <mergeCell ref="I63:J63"/>
    <mergeCell ref="M63:Q63"/>
    <mergeCell ref="B60:G60"/>
    <mergeCell ref="I60:J60"/>
    <mergeCell ref="M60:Q60"/>
    <mergeCell ref="B61:E61"/>
    <mergeCell ref="F61:H61"/>
    <mergeCell ref="I61:J61"/>
    <mergeCell ref="M61:Q61"/>
    <mergeCell ref="D58:E58"/>
    <mergeCell ref="F58:H58"/>
    <mergeCell ref="I58:J58"/>
    <mergeCell ref="M58:Q58"/>
    <mergeCell ref="D59:E59"/>
    <mergeCell ref="F59:H59"/>
    <mergeCell ref="I59:J59"/>
    <mergeCell ref="M59:Q59"/>
    <mergeCell ref="D56:E56"/>
    <mergeCell ref="F56:H56"/>
    <mergeCell ref="I56:J56"/>
    <mergeCell ref="M56:Q56"/>
    <mergeCell ref="D57:E57"/>
    <mergeCell ref="F57:H57"/>
    <mergeCell ref="I57:J57"/>
    <mergeCell ref="M57:Q57"/>
    <mergeCell ref="B53:E53"/>
    <mergeCell ref="F53:H53"/>
    <mergeCell ref="I53:J53"/>
    <mergeCell ref="M53:Q53"/>
    <mergeCell ref="B54:Q54"/>
    <mergeCell ref="D55:E55"/>
    <mergeCell ref="F55:H55"/>
    <mergeCell ref="I55:J55"/>
    <mergeCell ref="M55:Q55"/>
    <mergeCell ref="D51:E51"/>
    <mergeCell ref="F51:H51"/>
    <mergeCell ref="I51:J51"/>
    <mergeCell ref="M51:Q51"/>
    <mergeCell ref="B52:G52"/>
    <mergeCell ref="I52:J52"/>
    <mergeCell ref="M52:Q52"/>
    <mergeCell ref="D49:E49"/>
    <mergeCell ref="F49:H49"/>
    <mergeCell ref="I49:J49"/>
    <mergeCell ref="M49:Q49"/>
    <mergeCell ref="D50:E50"/>
    <mergeCell ref="F50:H50"/>
    <mergeCell ref="I50:J50"/>
    <mergeCell ref="M50:Q50"/>
    <mergeCell ref="D47:E47"/>
    <mergeCell ref="F47:H47"/>
    <mergeCell ref="I47:J47"/>
    <mergeCell ref="M47:Q47"/>
    <mergeCell ref="D48:E48"/>
    <mergeCell ref="F48:H48"/>
    <mergeCell ref="I48:J48"/>
    <mergeCell ref="M48:Q48"/>
    <mergeCell ref="D45:E45"/>
    <mergeCell ref="F45:H45"/>
    <mergeCell ref="I45:J45"/>
    <mergeCell ref="M45:Q45"/>
    <mergeCell ref="D46:E46"/>
    <mergeCell ref="F46:H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4:E34"/>
    <mergeCell ref="F34:H34"/>
    <mergeCell ref="D35:E35"/>
    <mergeCell ref="D36:E36"/>
    <mergeCell ref="F36:H36"/>
    <mergeCell ref="I36:J36"/>
    <mergeCell ref="I34:J34"/>
    <mergeCell ref="D26:E26"/>
    <mergeCell ref="F26:H26"/>
    <mergeCell ref="I26:J26"/>
    <mergeCell ref="M26:Q26"/>
    <mergeCell ref="D32:E32"/>
    <mergeCell ref="F32:H32"/>
    <mergeCell ref="D28:E28"/>
    <mergeCell ref="F28:H28"/>
    <mergeCell ref="I28:J28"/>
    <mergeCell ref="M28:Q28"/>
    <mergeCell ref="M34:Q34"/>
    <mergeCell ref="F35:H35"/>
    <mergeCell ref="I35:J35"/>
    <mergeCell ref="M35:Q35"/>
    <mergeCell ref="I32:J32"/>
    <mergeCell ref="M32:Q32"/>
    <mergeCell ref="F33:H33"/>
    <mergeCell ref="I33:J33"/>
    <mergeCell ref="M33:Q33"/>
    <mergeCell ref="D33:E33"/>
    <mergeCell ref="D30:E30"/>
    <mergeCell ref="F30:H30"/>
    <mergeCell ref="I30:J30"/>
    <mergeCell ref="M30:Q30"/>
    <mergeCell ref="D31:E31"/>
    <mergeCell ref="F31:H31"/>
    <mergeCell ref="I31:J31"/>
    <mergeCell ref="M31:Q31"/>
    <mergeCell ref="D29:E29"/>
    <mergeCell ref="F29:H29"/>
    <mergeCell ref="I29:J29"/>
    <mergeCell ref="M29:Q29"/>
    <mergeCell ref="F25:H25"/>
    <mergeCell ref="I25:J25"/>
    <mergeCell ref="M25:Q25"/>
    <mergeCell ref="D27:E27"/>
    <mergeCell ref="F27:H27"/>
    <mergeCell ref="I27:J27"/>
    <mergeCell ref="M27:Q27"/>
    <mergeCell ref="D25:E25"/>
    <mergeCell ref="D23:E23"/>
    <mergeCell ref="F23:H23"/>
    <mergeCell ref="I23:J23"/>
    <mergeCell ref="M23:Q23"/>
    <mergeCell ref="I24:J24"/>
    <mergeCell ref="M24:Q24"/>
    <mergeCell ref="D24:E24"/>
    <mergeCell ref="F24:H24"/>
    <mergeCell ref="D20:E20"/>
    <mergeCell ref="F20:H20"/>
    <mergeCell ref="I20:J20"/>
    <mergeCell ref="M20:Q20"/>
    <mergeCell ref="D22:E22"/>
    <mergeCell ref="F22:H22"/>
    <mergeCell ref="I22:J22"/>
    <mergeCell ref="M22:Q22"/>
    <mergeCell ref="M18:Q18"/>
    <mergeCell ref="I16:J16"/>
    <mergeCell ref="M16:Q16"/>
    <mergeCell ref="I14:J14"/>
    <mergeCell ref="I18:J18"/>
    <mergeCell ref="F21:H21"/>
    <mergeCell ref="I21:J21"/>
    <mergeCell ref="M21:Q21"/>
    <mergeCell ref="F19:H19"/>
    <mergeCell ref="M19:Q19"/>
    <mergeCell ref="F15:H15"/>
    <mergeCell ref="I15:J15"/>
    <mergeCell ref="F14:H14"/>
    <mergeCell ref="D16:E16"/>
    <mergeCell ref="M14:Q14"/>
    <mergeCell ref="F16:H16"/>
    <mergeCell ref="K1:P1"/>
    <mergeCell ref="A2:P2"/>
    <mergeCell ref="I8:J8"/>
    <mergeCell ref="D5:E5"/>
    <mergeCell ref="M5:Q5"/>
    <mergeCell ref="D6:E6"/>
    <mergeCell ref="M6:Q6"/>
    <mergeCell ref="O3:P3"/>
    <mergeCell ref="M8:Q8"/>
    <mergeCell ref="D8:E8"/>
    <mergeCell ref="I12:J12"/>
    <mergeCell ref="I10:J10"/>
    <mergeCell ref="F11:H11"/>
    <mergeCell ref="M10:Q10"/>
    <mergeCell ref="F9:H9"/>
    <mergeCell ref="F10:H10"/>
    <mergeCell ref="F12:H12"/>
    <mergeCell ref="M11:Q11"/>
    <mergeCell ref="M12:Q12"/>
    <mergeCell ref="I11:J11"/>
    <mergeCell ref="M17:Q17"/>
    <mergeCell ref="D13:E13"/>
    <mergeCell ref="F13:H13"/>
    <mergeCell ref="M13:Q13"/>
    <mergeCell ref="I13:J13"/>
    <mergeCell ref="I17:J17"/>
    <mergeCell ref="M15:Q15"/>
    <mergeCell ref="F17:H17"/>
    <mergeCell ref="D14:E14"/>
    <mergeCell ref="D15:E15"/>
    <mergeCell ref="I5:J5"/>
    <mergeCell ref="I6:J6"/>
    <mergeCell ref="F6:H6"/>
    <mergeCell ref="B7:Q7"/>
    <mergeCell ref="M9:Q9"/>
    <mergeCell ref="D10:E10"/>
    <mergeCell ref="F5:H5"/>
    <mergeCell ref="F8:H8"/>
    <mergeCell ref="I19:J19"/>
    <mergeCell ref="D21:E21"/>
    <mergeCell ref="D9:E9"/>
    <mergeCell ref="D11:E11"/>
    <mergeCell ref="D17:E17"/>
    <mergeCell ref="D18:E18"/>
    <mergeCell ref="F18:H18"/>
    <mergeCell ref="D19:E19"/>
    <mergeCell ref="I9:J9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34"/>
  <sheetViews>
    <sheetView showGridLines="0" zoomScalePageLayoutView="0" workbookViewId="0" topLeftCell="A1">
      <selection activeCell="Z11" sqref="Z11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88" t="s">
        <v>417</v>
      </c>
      <c r="P1" s="188"/>
      <c r="Q1" s="188"/>
      <c r="R1" s="188"/>
      <c r="S1" s="188"/>
      <c r="T1" s="188"/>
      <c r="U1" s="188"/>
      <c r="V1" s="8"/>
      <c r="W1" s="8"/>
      <c r="X1" s="7"/>
    </row>
    <row r="2" spans="1:24" ht="21.75" customHeight="1">
      <c r="A2" s="189" t="s">
        <v>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7"/>
    </row>
    <row r="3" ht="7.5" customHeight="1"/>
    <row r="4" spans="1:23" ht="12.75" customHeight="1">
      <c r="A4" s="183" t="s">
        <v>1</v>
      </c>
      <c r="B4" s="183"/>
      <c r="C4" s="183" t="s">
        <v>2</v>
      </c>
      <c r="D4" s="183" t="s">
        <v>4</v>
      </c>
      <c r="E4" s="183"/>
      <c r="F4" s="183"/>
      <c r="G4" s="183" t="s">
        <v>32</v>
      </c>
      <c r="H4" s="183"/>
      <c r="I4" s="183" t="s">
        <v>31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9" customHeight="1">
      <c r="A5" s="183"/>
      <c r="B5" s="183"/>
      <c r="C5" s="183"/>
      <c r="D5" s="183"/>
      <c r="E5" s="183"/>
      <c r="F5" s="183"/>
      <c r="G5" s="183"/>
      <c r="H5" s="183"/>
      <c r="I5" s="183" t="s">
        <v>30</v>
      </c>
      <c r="J5" s="183" t="s">
        <v>25</v>
      </c>
      <c r="K5" s="183"/>
      <c r="L5" s="183"/>
      <c r="M5" s="183"/>
      <c r="N5" s="183"/>
      <c r="O5" s="183"/>
      <c r="P5" s="183"/>
      <c r="Q5" s="183"/>
      <c r="R5" s="183" t="s">
        <v>29</v>
      </c>
      <c r="S5" s="183" t="s">
        <v>25</v>
      </c>
      <c r="T5" s="183"/>
      <c r="U5" s="183"/>
      <c r="V5" s="183"/>
      <c r="W5" s="183"/>
    </row>
    <row r="6" spans="1:23" ht="5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 t="s">
        <v>28</v>
      </c>
      <c r="T6" s="183" t="s">
        <v>27</v>
      </c>
      <c r="U6" s="183"/>
      <c r="V6" s="183" t="s">
        <v>33</v>
      </c>
      <c r="W6" s="183"/>
    </row>
    <row r="7" spans="1:23" ht="12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 t="s">
        <v>26</v>
      </c>
      <c r="K7" s="183" t="s">
        <v>25</v>
      </c>
      <c r="L7" s="183"/>
      <c r="M7" s="183" t="s">
        <v>24</v>
      </c>
      <c r="N7" s="183" t="s">
        <v>23</v>
      </c>
      <c r="O7" s="183" t="s">
        <v>22</v>
      </c>
      <c r="P7" s="183" t="s">
        <v>21</v>
      </c>
      <c r="Q7" s="183" t="s">
        <v>20</v>
      </c>
      <c r="R7" s="183"/>
      <c r="S7" s="183"/>
      <c r="T7" s="183"/>
      <c r="U7" s="183"/>
      <c r="V7" s="183"/>
      <c r="W7" s="183"/>
    </row>
    <row r="8" spans="1:23" ht="8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 t="s">
        <v>19</v>
      </c>
      <c r="U8" s="183"/>
      <c r="V8" s="183"/>
      <c r="W8" s="183"/>
    </row>
    <row r="9" spans="1:23" ht="46.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2" t="s">
        <v>18</v>
      </c>
      <c r="L9" s="12" t="s">
        <v>17</v>
      </c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</row>
    <row r="10" spans="1:23" ht="12.75">
      <c r="A10" s="183">
        <v>1</v>
      </c>
      <c r="B10" s="183"/>
      <c r="C10" s="12">
        <v>2</v>
      </c>
      <c r="D10" s="183">
        <v>4</v>
      </c>
      <c r="E10" s="183"/>
      <c r="F10" s="183"/>
      <c r="G10" s="183">
        <v>5</v>
      </c>
      <c r="H10" s="183"/>
      <c r="I10" s="12">
        <v>6</v>
      </c>
      <c r="J10" s="12">
        <v>7</v>
      </c>
      <c r="K10" s="12">
        <v>8</v>
      </c>
      <c r="L10" s="12">
        <v>9</v>
      </c>
      <c r="M10" s="12">
        <v>10</v>
      </c>
      <c r="N10" s="12">
        <v>11</v>
      </c>
      <c r="O10" s="12">
        <v>12</v>
      </c>
      <c r="P10" s="12">
        <v>13</v>
      </c>
      <c r="Q10" s="12">
        <v>14</v>
      </c>
      <c r="R10" s="12">
        <v>15</v>
      </c>
      <c r="S10" s="12">
        <v>16</v>
      </c>
      <c r="T10" s="183">
        <v>17</v>
      </c>
      <c r="U10" s="183"/>
      <c r="V10" s="183">
        <v>18</v>
      </c>
      <c r="W10" s="183"/>
    </row>
    <row r="11" spans="1:23" ht="20.25" customHeight="1">
      <c r="A11" s="183">
        <v>600</v>
      </c>
      <c r="B11" s="183"/>
      <c r="C11" s="183"/>
      <c r="D11" s="184" t="s">
        <v>407</v>
      </c>
      <c r="E11" s="184"/>
      <c r="F11" s="73" t="s">
        <v>35</v>
      </c>
      <c r="G11" s="182">
        <v>7589740</v>
      </c>
      <c r="H11" s="182"/>
      <c r="I11" s="9">
        <v>6091740</v>
      </c>
      <c r="J11" s="9">
        <v>6066740</v>
      </c>
      <c r="K11" s="9">
        <v>1010218</v>
      </c>
      <c r="L11" s="9">
        <v>5056522</v>
      </c>
      <c r="M11" s="9">
        <v>0</v>
      </c>
      <c r="N11" s="9">
        <v>25000</v>
      </c>
      <c r="O11" s="9">
        <v>0</v>
      </c>
      <c r="P11" s="9">
        <v>0</v>
      </c>
      <c r="Q11" s="9">
        <v>0</v>
      </c>
      <c r="R11" s="9">
        <v>1498000</v>
      </c>
      <c r="S11" s="9">
        <v>1498000</v>
      </c>
      <c r="T11" s="182">
        <v>0</v>
      </c>
      <c r="U11" s="182"/>
      <c r="V11" s="182">
        <v>0</v>
      </c>
      <c r="W11" s="182"/>
    </row>
    <row r="12" spans="1:23" ht="18" customHeight="1">
      <c r="A12" s="183"/>
      <c r="B12" s="183"/>
      <c r="C12" s="183"/>
      <c r="D12" s="184"/>
      <c r="E12" s="184"/>
      <c r="F12" s="73" t="s">
        <v>36</v>
      </c>
      <c r="G12" s="182">
        <v>-13900</v>
      </c>
      <c r="H12" s="182"/>
      <c r="I12" s="9">
        <v>-13900</v>
      </c>
      <c r="J12" s="9">
        <v>-13900</v>
      </c>
      <c r="K12" s="9">
        <v>0</v>
      </c>
      <c r="L12" s="9">
        <v>-13900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82">
        <v>0</v>
      </c>
      <c r="U12" s="182"/>
      <c r="V12" s="182">
        <v>0</v>
      </c>
      <c r="W12" s="182"/>
    </row>
    <row r="13" spans="1:23" ht="18" customHeight="1">
      <c r="A13" s="183"/>
      <c r="B13" s="183"/>
      <c r="C13" s="183"/>
      <c r="D13" s="184"/>
      <c r="E13" s="184"/>
      <c r="F13" s="73" t="s">
        <v>37</v>
      </c>
      <c r="G13" s="182">
        <v>13900</v>
      </c>
      <c r="H13" s="182"/>
      <c r="I13" s="9">
        <v>13900</v>
      </c>
      <c r="J13" s="9">
        <v>5900</v>
      </c>
      <c r="K13" s="9">
        <v>5900</v>
      </c>
      <c r="L13" s="9">
        <v>0</v>
      </c>
      <c r="M13" s="9">
        <v>0</v>
      </c>
      <c r="N13" s="9">
        <v>8000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82">
        <v>0</v>
      </c>
      <c r="U13" s="182"/>
      <c r="V13" s="182">
        <v>0</v>
      </c>
      <c r="W13" s="182"/>
    </row>
    <row r="14" spans="1:23" ht="21" customHeight="1" thickBot="1">
      <c r="A14" s="183"/>
      <c r="B14" s="183"/>
      <c r="C14" s="183"/>
      <c r="D14" s="184"/>
      <c r="E14" s="184"/>
      <c r="F14" s="73" t="s">
        <v>38</v>
      </c>
      <c r="G14" s="182">
        <v>7589740</v>
      </c>
      <c r="H14" s="182"/>
      <c r="I14" s="9">
        <v>6091740</v>
      </c>
      <c r="J14" s="9">
        <v>6058740</v>
      </c>
      <c r="K14" s="9">
        <v>1016118</v>
      </c>
      <c r="L14" s="9">
        <v>5042622</v>
      </c>
      <c r="M14" s="9">
        <v>0</v>
      </c>
      <c r="N14" s="9">
        <v>33000</v>
      </c>
      <c r="O14" s="9">
        <v>0</v>
      </c>
      <c r="P14" s="9">
        <v>0</v>
      </c>
      <c r="Q14" s="9">
        <v>0</v>
      </c>
      <c r="R14" s="9">
        <v>1498000</v>
      </c>
      <c r="S14" s="9">
        <v>1498000</v>
      </c>
      <c r="T14" s="182">
        <v>0</v>
      </c>
      <c r="U14" s="182"/>
      <c r="V14" s="182">
        <v>0</v>
      </c>
      <c r="W14" s="182"/>
    </row>
    <row r="15" spans="1:23" ht="21" customHeight="1" thickBot="1">
      <c r="A15" s="185"/>
      <c r="B15" s="185"/>
      <c r="C15" s="185">
        <v>60014</v>
      </c>
      <c r="D15" s="186" t="s">
        <v>408</v>
      </c>
      <c r="E15" s="186"/>
      <c r="F15" s="74" t="s">
        <v>35</v>
      </c>
      <c r="G15" s="187">
        <v>7388915</v>
      </c>
      <c r="H15" s="187"/>
      <c r="I15" s="10">
        <v>5890915</v>
      </c>
      <c r="J15" s="10">
        <v>5865915</v>
      </c>
      <c r="K15" s="10">
        <v>1009393</v>
      </c>
      <c r="L15" s="10">
        <v>4856522</v>
      </c>
      <c r="M15" s="10">
        <v>0</v>
      </c>
      <c r="N15" s="10">
        <v>25000</v>
      </c>
      <c r="O15" s="10">
        <v>0</v>
      </c>
      <c r="P15" s="10">
        <v>0</v>
      </c>
      <c r="Q15" s="10">
        <v>0</v>
      </c>
      <c r="R15" s="10">
        <v>1498000</v>
      </c>
      <c r="S15" s="10">
        <v>1498000</v>
      </c>
      <c r="T15" s="187">
        <v>0</v>
      </c>
      <c r="U15" s="187"/>
      <c r="V15" s="187">
        <v>0</v>
      </c>
      <c r="W15" s="187"/>
    </row>
    <row r="16" spans="1:23" ht="18.75" customHeight="1" thickBot="1">
      <c r="A16" s="185"/>
      <c r="B16" s="185"/>
      <c r="C16" s="185"/>
      <c r="D16" s="186"/>
      <c r="E16" s="186"/>
      <c r="F16" s="73" t="s">
        <v>36</v>
      </c>
      <c r="G16" s="182">
        <v>-13900</v>
      </c>
      <c r="H16" s="182"/>
      <c r="I16" s="9">
        <v>-13900</v>
      </c>
      <c r="J16" s="9">
        <v>-13900</v>
      </c>
      <c r="K16" s="9">
        <v>0</v>
      </c>
      <c r="L16" s="9">
        <v>-13900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82">
        <v>0</v>
      </c>
      <c r="U16" s="182"/>
      <c r="V16" s="182">
        <v>0</v>
      </c>
      <c r="W16" s="182"/>
    </row>
    <row r="17" spans="1:23" ht="18.75" customHeight="1" thickBot="1">
      <c r="A17" s="185"/>
      <c r="B17" s="185"/>
      <c r="C17" s="185"/>
      <c r="D17" s="186"/>
      <c r="E17" s="186"/>
      <c r="F17" s="73" t="s">
        <v>37</v>
      </c>
      <c r="G17" s="182">
        <v>13900</v>
      </c>
      <c r="H17" s="182"/>
      <c r="I17" s="9">
        <v>13900</v>
      </c>
      <c r="J17" s="9">
        <v>5900</v>
      </c>
      <c r="K17" s="9">
        <v>5900</v>
      </c>
      <c r="L17" s="9">
        <v>0</v>
      </c>
      <c r="M17" s="9">
        <v>0</v>
      </c>
      <c r="N17" s="9">
        <v>8000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82">
        <v>0</v>
      </c>
      <c r="U17" s="182"/>
      <c r="V17" s="182">
        <v>0</v>
      </c>
      <c r="W17" s="182"/>
    </row>
    <row r="18" spans="1:23" ht="19.5" customHeight="1">
      <c r="A18" s="185"/>
      <c r="B18" s="185"/>
      <c r="C18" s="185"/>
      <c r="D18" s="186"/>
      <c r="E18" s="186"/>
      <c r="F18" s="73" t="s">
        <v>38</v>
      </c>
      <c r="G18" s="182">
        <v>7388915</v>
      </c>
      <c r="H18" s="182"/>
      <c r="I18" s="9">
        <v>5890915</v>
      </c>
      <c r="J18" s="9">
        <v>5857915</v>
      </c>
      <c r="K18" s="9">
        <v>1015293</v>
      </c>
      <c r="L18" s="9">
        <v>4842622</v>
      </c>
      <c r="M18" s="9">
        <v>0</v>
      </c>
      <c r="N18" s="9">
        <v>33000</v>
      </c>
      <c r="O18" s="9">
        <v>0</v>
      </c>
      <c r="P18" s="9">
        <v>0</v>
      </c>
      <c r="Q18" s="9">
        <v>0</v>
      </c>
      <c r="R18" s="9">
        <v>1498000</v>
      </c>
      <c r="S18" s="9">
        <v>1498000</v>
      </c>
      <c r="T18" s="182">
        <v>0</v>
      </c>
      <c r="U18" s="182"/>
      <c r="V18" s="182">
        <v>0</v>
      </c>
      <c r="W18" s="182"/>
    </row>
    <row r="19" spans="1:23" ht="20.25" customHeight="1">
      <c r="A19" s="183">
        <v>710</v>
      </c>
      <c r="B19" s="183"/>
      <c r="C19" s="183"/>
      <c r="D19" s="184" t="s">
        <v>319</v>
      </c>
      <c r="E19" s="184"/>
      <c r="F19" s="73" t="s">
        <v>35</v>
      </c>
      <c r="G19" s="182">
        <v>1873333</v>
      </c>
      <c r="H19" s="182"/>
      <c r="I19" s="9">
        <v>540000</v>
      </c>
      <c r="J19" s="9">
        <v>540000</v>
      </c>
      <c r="K19" s="9">
        <v>345414</v>
      </c>
      <c r="L19" s="9">
        <v>194586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1333333</v>
      </c>
      <c r="S19" s="9">
        <v>1333333</v>
      </c>
      <c r="T19" s="182">
        <v>1333333</v>
      </c>
      <c r="U19" s="182"/>
      <c r="V19" s="182">
        <v>0</v>
      </c>
      <c r="W19" s="182"/>
    </row>
    <row r="20" spans="1:23" ht="18" customHeight="1">
      <c r="A20" s="183"/>
      <c r="B20" s="183"/>
      <c r="C20" s="183"/>
      <c r="D20" s="184"/>
      <c r="E20" s="184"/>
      <c r="F20" s="73" t="s">
        <v>36</v>
      </c>
      <c r="G20" s="182">
        <v>0</v>
      </c>
      <c r="H20" s="182"/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82">
        <v>0</v>
      </c>
      <c r="U20" s="182"/>
      <c r="V20" s="182">
        <v>0</v>
      </c>
      <c r="W20" s="182"/>
    </row>
    <row r="21" spans="1:23" ht="18.75" customHeight="1">
      <c r="A21" s="183"/>
      <c r="B21" s="183"/>
      <c r="C21" s="183"/>
      <c r="D21" s="184"/>
      <c r="E21" s="184"/>
      <c r="F21" s="73" t="s">
        <v>37</v>
      </c>
      <c r="G21" s="182">
        <v>700</v>
      </c>
      <c r="H21" s="182"/>
      <c r="I21" s="9">
        <v>700</v>
      </c>
      <c r="J21" s="9">
        <v>700</v>
      </c>
      <c r="K21" s="9">
        <v>0</v>
      </c>
      <c r="L21" s="9">
        <v>700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82">
        <v>0</v>
      </c>
      <c r="U21" s="182"/>
      <c r="V21" s="182">
        <v>0</v>
      </c>
      <c r="W21" s="182"/>
    </row>
    <row r="22" spans="1:23" ht="21" customHeight="1" thickBot="1">
      <c r="A22" s="183"/>
      <c r="B22" s="183"/>
      <c r="C22" s="183"/>
      <c r="D22" s="184"/>
      <c r="E22" s="184"/>
      <c r="F22" s="73" t="s">
        <v>38</v>
      </c>
      <c r="G22" s="182">
        <v>1874033</v>
      </c>
      <c r="H22" s="182"/>
      <c r="I22" s="9">
        <v>540700</v>
      </c>
      <c r="J22" s="9">
        <v>540700</v>
      </c>
      <c r="K22" s="9">
        <v>345414</v>
      </c>
      <c r="L22" s="9">
        <v>195286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1333333</v>
      </c>
      <c r="S22" s="9">
        <v>1333333</v>
      </c>
      <c r="T22" s="182">
        <v>1333333</v>
      </c>
      <c r="U22" s="182"/>
      <c r="V22" s="182">
        <v>0</v>
      </c>
      <c r="W22" s="182"/>
    </row>
    <row r="23" spans="1:23" ht="18.75" customHeight="1" thickBot="1">
      <c r="A23" s="185"/>
      <c r="B23" s="185"/>
      <c r="C23" s="185">
        <v>71015</v>
      </c>
      <c r="D23" s="186" t="s">
        <v>324</v>
      </c>
      <c r="E23" s="186"/>
      <c r="F23" s="74" t="s">
        <v>35</v>
      </c>
      <c r="G23" s="187">
        <v>276000</v>
      </c>
      <c r="H23" s="187"/>
      <c r="I23" s="10">
        <v>276000</v>
      </c>
      <c r="J23" s="10">
        <v>276000</v>
      </c>
      <c r="K23" s="10">
        <v>231414</v>
      </c>
      <c r="L23" s="10">
        <v>44586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87">
        <v>0</v>
      </c>
      <c r="U23" s="187"/>
      <c r="V23" s="187">
        <v>0</v>
      </c>
      <c r="W23" s="187"/>
    </row>
    <row r="24" spans="1:23" ht="16.5" customHeight="1" thickBot="1">
      <c r="A24" s="185"/>
      <c r="B24" s="185"/>
      <c r="C24" s="185"/>
      <c r="D24" s="186"/>
      <c r="E24" s="186"/>
      <c r="F24" s="73" t="s">
        <v>36</v>
      </c>
      <c r="G24" s="182">
        <v>0</v>
      </c>
      <c r="H24" s="182"/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82">
        <v>0</v>
      </c>
      <c r="U24" s="182"/>
      <c r="V24" s="182">
        <v>0</v>
      </c>
      <c r="W24" s="182"/>
    </row>
    <row r="25" spans="1:23" ht="19.5" customHeight="1" thickBot="1">
      <c r="A25" s="185"/>
      <c r="B25" s="185"/>
      <c r="C25" s="185"/>
      <c r="D25" s="186"/>
      <c r="E25" s="186"/>
      <c r="F25" s="73" t="s">
        <v>37</v>
      </c>
      <c r="G25" s="182">
        <v>700</v>
      </c>
      <c r="H25" s="182"/>
      <c r="I25" s="9">
        <v>700</v>
      </c>
      <c r="J25" s="9">
        <v>700</v>
      </c>
      <c r="K25" s="9">
        <v>0</v>
      </c>
      <c r="L25" s="9">
        <v>700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82">
        <v>0</v>
      </c>
      <c r="U25" s="182"/>
      <c r="V25" s="182">
        <v>0</v>
      </c>
      <c r="W25" s="182"/>
    </row>
    <row r="26" spans="1:23" ht="19.5" customHeight="1">
      <c r="A26" s="185"/>
      <c r="B26" s="185"/>
      <c r="C26" s="185"/>
      <c r="D26" s="186"/>
      <c r="E26" s="186"/>
      <c r="F26" s="73" t="s">
        <v>38</v>
      </c>
      <c r="G26" s="182">
        <v>276700</v>
      </c>
      <c r="H26" s="182"/>
      <c r="I26" s="9">
        <v>276700</v>
      </c>
      <c r="J26" s="9">
        <v>276700</v>
      </c>
      <c r="K26" s="9">
        <v>231414</v>
      </c>
      <c r="L26" s="9">
        <v>45286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82">
        <v>0</v>
      </c>
      <c r="U26" s="182"/>
      <c r="V26" s="182">
        <v>0</v>
      </c>
      <c r="W26" s="182"/>
    </row>
    <row r="27" spans="1:23" ht="18.75" customHeight="1">
      <c r="A27" s="183">
        <v>754</v>
      </c>
      <c r="B27" s="183"/>
      <c r="C27" s="183"/>
      <c r="D27" s="184" t="s">
        <v>330</v>
      </c>
      <c r="E27" s="184"/>
      <c r="F27" s="73" t="s">
        <v>35</v>
      </c>
      <c r="G27" s="182">
        <v>3997188</v>
      </c>
      <c r="H27" s="182"/>
      <c r="I27" s="9">
        <v>3981188</v>
      </c>
      <c r="J27" s="9">
        <v>3792588</v>
      </c>
      <c r="K27" s="9">
        <v>3299028</v>
      </c>
      <c r="L27" s="9">
        <v>493560</v>
      </c>
      <c r="M27" s="9">
        <v>0</v>
      </c>
      <c r="N27" s="9">
        <v>188600</v>
      </c>
      <c r="O27" s="9">
        <v>0</v>
      </c>
      <c r="P27" s="9">
        <v>0</v>
      </c>
      <c r="Q27" s="9">
        <v>0</v>
      </c>
      <c r="R27" s="9">
        <v>16000</v>
      </c>
      <c r="S27" s="9">
        <v>16000</v>
      </c>
      <c r="T27" s="182">
        <v>0</v>
      </c>
      <c r="U27" s="182"/>
      <c r="V27" s="182">
        <v>0</v>
      </c>
      <c r="W27" s="182"/>
    </row>
    <row r="28" spans="1:23" ht="17.25" customHeight="1">
      <c r="A28" s="183"/>
      <c r="B28" s="183"/>
      <c r="C28" s="183"/>
      <c r="D28" s="184"/>
      <c r="E28" s="184"/>
      <c r="F28" s="73" t="s">
        <v>36</v>
      </c>
      <c r="G28" s="182">
        <v>-114317</v>
      </c>
      <c r="H28" s="182"/>
      <c r="I28" s="9">
        <v>-114317</v>
      </c>
      <c r="J28" s="9">
        <v>-98717</v>
      </c>
      <c r="K28" s="9">
        <v>-98717</v>
      </c>
      <c r="L28" s="9">
        <v>0</v>
      </c>
      <c r="M28" s="9">
        <v>0</v>
      </c>
      <c r="N28" s="9">
        <v>-15600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82">
        <v>0</v>
      </c>
      <c r="U28" s="182"/>
      <c r="V28" s="182">
        <v>0</v>
      </c>
      <c r="W28" s="182"/>
    </row>
    <row r="29" spans="1:23" ht="19.5" customHeight="1">
      <c r="A29" s="183"/>
      <c r="B29" s="183"/>
      <c r="C29" s="183"/>
      <c r="D29" s="184"/>
      <c r="E29" s="184"/>
      <c r="F29" s="73" t="s">
        <v>37</v>
      </c>
      <c r="G29" s="182">
        <v>135347</v>
      </c>
      <c r="H29" s="182"/>
      <c r="I29" s="9">
        <v>135347</v>
      </c>
      <c r="J29" s="9">
        <v>135347</v>
      </c>
      <c r="K29" s="9">
        <v>69747</v>
      </c>
      <c r="L29" s="9">
        <v>65600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82">
        <v>0</v>
      </c>
      <c r="U29" s="182"/>
      <c r="V29" s="182">
        <v>0</v>
      </c>
      <c r="W29" s="182"/>
    </row>
    <row r="30" spans="1:23" ht="19.5" customHeight="1" thickBot="1">
      <c r="A30" s="183"/>
      <c r="B30" s="183"/>
      <c r="C30" s="183"/>
      <c r="D30" s="184"/>
      <c r="E30" s="184"/>
      <c r="F30" s="73" t="s">
        <v>38</v>
      </c>
      <c r="G30" s="182">
        <v>4018218</v>
      </c>
      <c r="H30" s="182"/>
      <c r="I30" s="9">
        <v>4002218</v>
      </c>
      <c r="J30" s="9">
        <v>3829218</v>
      </c>
      <c r="K30" s="9">
        <v>3270058</v>
      </c>
      <c r="L30" s="9">
        <v>559160</v>
      </c>
      <c r="M30" s="9">
        <v>0</v>
      </c>
      <c r="N30" s="9">
        <v>173000</v>
      </c>
      <c r="O30" s="9">
        <v>0</v>
      </c>
      <c r="P30" s="9">
        <v>0</v>
      </c>
      <c r="Q30" s="9">
        <v>0</v>
      </c>
      <c r="R30" s="9">
        <v>16000</v>
      </c>
      <c r="S30" s="9">
        <v>16000</v>
      </c>
      <c r="T30" s="182">
        <v>0</v>
      </c>
      <c r="U30" s="182"/>
      <c r="V30" s="182">
        <v>0</v>
      </c>
      <c r="W30" s="182"/>
    </row>
    <row r="31" spans="1:23" ht="18.75" customHeight="1" thickBot="1">
      <c r="A31" s="185"/>
      <c r="B31" s="185"/>
      <c r="C31" s="185">
        <v>75411</v>
      </c>
      <c r="D31" s="186" t="s">
        <v>335</v>
      </c>
      <c r="E31" s="186"/>
      <c r="F31" s="74" t="s">
        <v>35</v>
      </c>
      <c r="G31" s="187">
        <v>3788188</v>
      </c>
      <c r="H31" s="187"/>
      <c r="I31" s="10">
        <v>3788188</v>
      </c>
      <c r="J31" s="10">
        <v>3599588</v>
      </c>
      <c r="K31" s="10">
        <v>3297028</v>
      </c>
      <c r="L31" s="10">
        <v>302560</v>
      </c>
      <c r="M31" s="10">
        <v>0</v>
      </c>
      <c r="N31" s="10">
        <v>188600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87">
        <v>0</v>
      </c>
      <c r="U31" s="187"/>
      <c r="V31" s="187">
        <v>0</v>
      </c>
      <c r="W31" s="187"/>
    </row>
    <row r="32" spans="1:23" ht="18" customHeight="1" thickBot="1">
      <c r="A32" s="185"/>
      <c r="B32" s="185"/>
      <c r="C32" s="185"/>
      <c r="D32" s="186"/>
      <c r="E32" s="186"/>
      <c r="F32" s="73" t="s">
        <v>36</v>
      </c>
      <c r="G32" s="182">
        <v>-114317</v>
      </c>
      <c r="H32" s="182"/>
      <c r="I32" s="9">
        <v>-114317</v>
      </c>
      <c r="J32" s="9">
        <v>-98717</v>
      </c>
      <c r="K32" s="9">
        <v>-98717</v>
      </c>
      <c r="L32" s="9">
        <v>0</v>
      </c>
      <c r="M32" s="9">
        <v>0</v>
      </c>
      <c r="N32" s="9">
        <v>-15600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82">
        <v>0</v>
      </c>
      <c r="U32" s="182"/>
      <c r="V32" s="182">
        <v>0</v>
      </c>
      <c r="W32" s="182"/>
    </row>
    <row r="33" spans="1:23" ht="18" customHeight="1" thickBot="1">
      <c r="A33" s="185"/>
      <c r="B33" s="185"/>
      <c r="C33" s="185"/>
      <c r="D33" s="186"/>
      <c r="E33" s="186"/>
      <c r="F33" s="73" t="s">
        <v>37</v>
      </c>
      <c r="G33" s="182">
        <v>135347</v>
      </c>
      <c r="H33" s="182"/>
      <c r="I33" s="9">
        <v>135347</v>
      </c>
      <c r="J33" s="9">
        <v>135347</v>
      </c>
      <c r="K33" s="9">
        <v>69747</v>
      </c>
      <c r="L33" s="9">
        <v>65600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82">
        <v>0</v>
      </c>
      <c r="U33" s="182"/>
      <c r="V33" s="182">
        <v>0</v>
      </c>
      <c r="W33" s="182"/>
    </row>
    <row r="34" spans="1:23" ht="20.25" customHeight="1">
      <c r="A34" s="185"/>
      <c r="B34" s="185"/>
      <c r="C34" s="185"/>
      <c r="D34" s="186"/>
      <c r="E34" s="186"/>
      <c r="F34" s="73" t="s">
        <v>38</v>
      </c>
      <c r="G34" s="182">
        <v>3809218</v>
      </c>
      <c r="H34" s="182"/>
      <c r="I34" s="9">
        <v>3809218</v>
      </c>
      <c r="J34" s="9">
        <v>3636218</v>
      </c>
      <c r="K34" s="9">
        <v>3268058</v>
      </c>
      <c r="L34" s="9">
        <v>368160</v>
      </c>
      <c r="M34" s="9">
        <v>0</v>
      </c>
      <c r="N34" s="9">
        <v>173000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82">
        <v>0</v>
      </c>
      <c r="U34" s="182"/>
      <c r="V34" s="182">
        <v>0</v>
      </c>
      <c r="W34" s="182"/>
    </row>
    <row r="35" spans="1:23" ht="17.25" customHeight="1">
      <c r="A35" s="183">
        <v>801</v>
      </c>
      <c r="B35" s="183"/>
      <c r="C35" s="183"/>
      <c r="D35" s="184" t="s">
        <v>86</v>
      </c>
      <c r="E35" s="184"/>
      <c r="F35" s="73" t="s">
        <v>35</v>
      </c>
      <c r="G35" s="182">
        <v>19157035</v>
      </c>
      <c r="H35" s="182"/>
      <c r="I35" s="9">
        <v>17157008</v>
      </c>
      <c r="J35" s="9">
        <v>15660722</v>
      </c>
      <c r="K35" s="9">
        <v>13318013</v>
      </c>
      <c r="L35" s="9">
        <v>2342709</v>
      </c>
      <c r="M35" s="9">
        <v>995000</v>
      </c>
      <c r="N35" s="9">
        <v>300643</v>
      </c>
      <c r="O35" s="9">
        <v>200643</v>
      </c>
      <c r="P35" s="9">
        <v>0</v>
      </c>
      <c r="Q35" s="9">
        <v>0</v>
      </c>
      <c r="R35" s="9">
        <v>2000027</v>
      </c>
      <c r="S35" s="9">
        <v>2000027</v>
      </c>
      <c r="T35" s="182">
        <v>1955794</v>
      </c>
      <c r="U35" s="182"/>
      <c r="V35" s="182">
        <v>0</v>
      </c>
      <c r="W35" s="182"/>
    </row>
    <row r="36" spans="1:23" ht="18.75" customHeight="1">
      <c r="A36" s="183"/>
      <c r="B36" s="183"/>
      <c r="C36" s="183"/>
      <c r="D36" s="184"/>
      <c r="E36" s="184"/>
      <c r="F36" s="73" t="s">
        <v>36</v>
      </c>
      <c r="G36" s="182">
        <v>-544305</v>
      </c>
      <c r="H36" s="182"/>
      <c r="I36" s="9">
        <v>-153074</v>
      </c>
      <c r="J36" s="9">
        <v>-153074</v>
      </c>
      <c r="K36" s="9">
        <v>-127809</v>
      </c>
      <c r="L36" s="9">
        <v>-25265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-391231</v>
      </c>
      <c r="S36" s="9">
        <v>-391231</v>
      </c>
      <c r="T36" s="182">
        <v>-391231</v>
      </c>
      <c r="U36" s="182"/>
      <c r="V36" s="182">
        <v>0</v>
      </c>
      <c r="W36" s="182"/>
    </row>
    <row r="37" spans="1:23" ht="19.5" customHeight="1">
      <c r="A37" s="183"/>
      <c r="B37" s="183"/>
      <c r="C37" s="183"/>
      <c r="D37" s="184"/>
      <c r="E37" s="184"/>
      <c r="F37" s="73" t="s">
        <v>37</v>
      </c>
      <c r="G37" s="182">
        <v>724805</v>
      </c>
      <c r="H37" s="182"/>
      <c r="I37" s="9">
        <v>319593</v>
      </c>
      <c r="J37" s="9">
        <v>309688</v>
      </c>
      <c r="K37" s="9">
        <v>282998</v>
      </c>
      <c r="L37" s="9">
        <v>26690</v>
      </c>
      <c r="M37" s="9">
        <v>0</v>
      </c>
      <c r="N37" s="9">
        <v>9905</v>
      </c>
      <c r="O37" s="9">
        <v>0</v>
      </c>
      <c r="P37" s="9">
        <v>0</v>
      </c>
      <c r="Q37" s="9">
        <v>0</v>
      </c>
      <c r="R37" s="9">
        <v>405212</v>
      </c>
      <c r="S37" s="9">
        <v>405212</v>
      </c>
      <c r="T37" s="182">
        <v>13981</v>
      </c>
      <c r="U37" s="182"/>
      <c r="V37" s="182">
        <v>0</v>
      </c>
      <c r="W37" s="182"/>
    </row>
    <row r="38" spans="1:23" ht="19.5" customHeight="1" thickBot="1">
      <c r="A38" s="183"/>
      <c r="B38" s="183"/>
      <c r="C38" s="183"/>
      <c r="D38" s="184"/>
      <c r="E38" s="184"/>
      <c r="F38" s="73" t="s">
        <v>38</v>
      </c>
      <c r="G38" s="182">
        <v>19337535</v>
      </c>
      <c r="H38" s="182"/>
      <c r="I38" s="9">
        <v>17323527</v>
      </c>
      <c r="J38" s="9">
        <v>15817336</v>
      </c>
      <c r="K38" s="9">
        <v>13473202</v>
      </c>
      <c r="L38" s="9">
        <v>2344134</v>
      </c>
      <c r="M38" s="9">
        <v>995000</v>
      </c>
      <c r="N38" s="9">
        <v>310548</v>
      </c>
      <c r="O38" s="9">
        <v>200643</v>
      </c>
      <c r="P38" s="9">
        <v>0</v>
      </c>
      <c r="Q38" s="9">
        <v>0</v>
      </c>
      <c r="R38" s="9">
        <v>2014008</v>
      </c>
      <c r="S38" s="9">
        <v>2014008</v>
      </c>
      <c r="T38" s="182">
        <v>1578544</v>
      </c>
      <c r="U38" s="182"/>
      <c r="V38" s="182">
        <v>0</v>
      </c>
      <c r="W38" s="182"/>
    </row>
    <row r="39" spans="1:23" ht="19.5" customHeight="1" thickBot="1">
      <c r="A39" s="185"/>
      <c r="B39" s="185"/>
      <c r="C39" s="185">
        <v>80102</v>
      </c>
      <c r="D39" s="186" t="s">
        <v>281</v>
      </c>
      <c r="E39" s="186"/>
      <c r="F39" s="74" t="s">
        <v>35</v>
      </c>
      <c r="G39" s="187">
        <v>959754</v>
      </c>
      <c r="H39" s="187"/>
      <c r="I39" s="10">
        <v>959754</v>
      </c>
      <c r="J39" s="10">
        <v>910578</v>
      </c>
      <c r="K39" s="10">
        <v>812249</v>
      </c>
      <c r="L39" s="10">
        <v>98329</v>
      </c>
      <c r="M39" s="10">
        <v>0</v>
      </c>
      <c r="N39" s="10">
        <v>49176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87">
        <v>0</v>
      </c>
      <c r="U39" s="187"/>
      <c r="V39" s="187">
        <v>0</v>
      </c>
      <c r="W39" s="187"/>
    </row>
    <row r="40" spans="1:23" ht="18.75" customHeight="1" thickBot="1">
      <c r="A40" s="185"/>
      <c r="B40" s="185"/>
      <c r="C40" s="185"/>
      <c r="D40" s="186"/>
      <c r="E40" s="186"/>
      <c r="F40" s="73" t="s">
        <v>36</v>
      </c>
      <c r="G40" s="182">
        <v>-1455</v>
      </c>
      <c r="H40" s="182"/>
      <c r="I40" s="9">
        <v>-1455</v>
      </c>
      <c r="J40" s="9">
        <v>-1455</v>
      </c>
      <c r="K40" s="9">
        <v>0</v>
      </c>
      <c r="L40" s="9">
        <v>-1455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82">
        <v>0</v>
      </c>
      <c r="U40" s="182"/>
      <c r="V40" s="182">
        <v>0</v>
      </c>
      <c r="W40" s="182"/>
    </row>
    <row r="41" spans="1:23" ht="18.75" customHeight="1" thickBot="1">
      <c r="A41" s="185"/>
      <c r="B41" s="185"/>
      <c r="C41" s="185"/>
      <c r="D41" s="186"/>
      <c r="E41" s="186"/>
      <c r="F41" s="73" t="s">
        <v>37</v>
      </c>
      <c r="G41" s="182">
        <v>114560</v>
      </c>
      <c r="H41" s="182"/>
      <c r="I41" s="9">
        <v>114560</v>
      </c>
      <c r="J41" s="9">
        <v>107450</v>
      </c>
      <c r="K41" s="9">
        <v>107450</v>
      </c>
      <c r="L41" s="9">
        <v>0</v>
      </c>
      <c r="M41" s="9">
        <v>0</v>
      </c>
      <c r="N41" s="9">
        <v>7110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82">
        <v>0</v>
      </c>
      <c r="U41" s="182"/>
      <c r="V41" s="182">
        <v>0</v>
      </c>
      <c r="W41" s="182"/>
    </row>
    <row r="42" spans="1:23" ht="19.5" customHeight="1" thickBot="1">
      <c r="A42" s="185"/>
      <c r="B42" s="185"/>
      <c r="C42" s="185"/>
      <c r="D42" s="186"/>
      <c r="E42" s="186"/>
      <c r="F42" s="73" t="s">
        <v>38</v>
      </c>
      <c r="G42" s="182">
        <v>1072859</v>
      </c>
      <c r="H42" s="182"/>
      <c r="I42" s="9">
        <v>1072859</v>
      </c>
      <c r="J42" s="9">
        <v>1016573</v>
      </c>
      <c r="K42" s="9">
        <v>919699</v>
      </c>
      <c r="L42" s="9">
        <v>96874</v>
      </c>
      <c r="M42" s="9">
        <v>0</v>
      </c>
      <c r="N42" s="9">
        <v>56286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82">
        <v>0</v>
      </c>
      <c r="U42" s="182"/>
      <c r="V42" s="182">
        <v>0</v>
      </c>
      <c r="W42" s="182"/>
    </row>
    <row r="43" spans="1:23" ht="18" customHeight="1" thickBot="1">
      <c r="A43" s="185"/>
      <c r="B43" s="185"/>
      <c r="C43" s="185">
        <v>80105</v>
      </c>
      <c r="D43" s="186" t="s">
        <v>302</v>
      </c>
      <c r="E43" s="186"/>
      <c r="F43" s="74" t="s">
        <v>35</v>
      </c>
      <c r="G43" s="187">
        <v>289827</v>
      </c>
      <c r="H43" s="187"/>
      <c r="I43" s="10">
        <v>289827</v>
      </c>
      <c r="J43" s="10">
        <v>273515</v>
      </c>
      <c r="K43" s="10">
        <v>252351</v>
      </c>
      <c r="L43" s="10">
        <v>21164</v>
      </c>
      <c r="M43" s="10">
        <v>0</v>
      </c>
      <c r="N43" s="10">
        <v>16312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87">
        <v>0</v>
      </c>
      <c r="U43" s="187"/>
      <c r="V43" s="187">
        <v>0</v>
      </c>
      <c r="W43" s="187"/>
    </row>
    <row r="44" spans="1:23" ht="16.5" customHeight="1" thickBot="1">
      <c r="A44" s="185"/>
      <c r="B44" s="185"/>
      <c r="C44" s="185"/>
      <c r="D44" s="186"/>
      <c r="E44" s="186"/>
      <c r="F44" s="73" t="s">
        <v>36</v>
      </c>
      <c r="G44" s="182">
        <v>0</v>
      </c>
      <c r="H44" s="182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82">
        <v>0</v>
      </c>
      <c r="U44" s="182"/>
      <c r="V44" s="182">
        <v>0</v>
      </c>
      <c r="W44" s="182"/>
    </row>
    <row r="45" spans="1:23" ht="18.75" customHeight="1" thickBot="1">
      <c r="A45" s="185"/>
      <c r="B45" s="185"/>
      <c r="C45" s="185"/>
      <c r="D45" s="186"/>
      <c r="E45" s="186"/>
      <c r="F45" s="73" t="s">
        <v>37</v>
      </c>
      <c r="G45" s="182">
        <v>3820</v>
      </c>
      <c r="H45" s="182"/>
      <c r="I45" s="9">
        <v>3820</v>
      </c>
      <c r="J45" s="9">
        <v>3200</v>
      </c>
      <c r="K45" s="9">
        <v>3200</v>
      </c>
      <c r="L45" s="9">
        <v>0</v>
      </c>
      <c r="M45" s="9">
        <v>0</v>
      </c>
      <c r="N45" s="9">
        <v>620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82">
        <v>0</v>
      </c>
      <c r="U45" s="182"/>
      <c r="V45" s="182">
        <v>0</v>
      </c>
      <c r="W45" s="182"/>
    </row>
    <row r="46" spans="1:23" ht="18.75" customHeight="1" thickBot="1">
      <c r="A46" s="185"/>
      <c r="B46" s="185"/>
      <c r="C46" s="185"/>
      <c r="D46" s="186"/>
      <c r="E46" s="186"/>
      <c r="F46" s="73" t="s">
        <v>38</v>
      </c>
      <c r="G46" s="182">
        <v>293647</v>
      </c>
      <c r="H46" s="182"/>
      <c r="I46" s="9">
        <v>293647</v>
      </c>
      <c r="J46" s="9">
        <v>276715</v>
      </c>
      <c r="K46" s="9">
        <v>255551</v>
      </c>
      <c r="L46" s="9">
        <v>21164</v>
      </c>
      <c r="M46" s="9">
        <v>0</v>
      </c>
      <c r="N46" s="9">
        <v>16932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82">
        <v>0</v>
      </c>
      <c r="U46" s="182"/>
      <c r="V46" s="182">
        <v>0</v>
      </c>
      <c r="W46" s="182"/>
    </row>
    <row r="47" spans="1:23" ht="18.75" customHeight="1" thickBot="1">
      <c r="A47" s="185"/>
      <c r="B47" s="185"/>
      <c r="C47" s="185">
        <v>80111</v>
      </c>
      <c r="D47" s="186" t="s">
        <v>282</v>
      </c>
      <c r="E47" s="186"/>
      <c r="F47" s="74" t="s">
        <v>35</v>
      </c>
      <c r="G47" s="187">
        <v>1203087</v>
      </c>
      <c r="H47" s="187"/>
      <c r="I47" s="10">
        <v>1203087</v>
      </c>
      <c r="J47" s="10">
        <v>1139611</v>
      </c>
      <c r="K47" s="10">
        <v>1023908</v>
      </c>
      <c r="L47" s="10">
        <v>115703</v>
      </c>
      <c r="M47" s="10">
        <v>0</v>
      </c>
      <c r="N47" s="10">
        <v>63476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87">
        <v>0</v>
      </c>
      <c r="U47" s="187"/>
      <c r="V47" s="187">
        <v>0</v>
      </c>
      <c r="W47" s="187"/>
    </row>
    <row r="48" spans="1:23" ht="17.25" customHeight="1" thickBot="1">
      <c r="A48" s="185"/>
      <c r="B48" s="185"/>
      <c r="C48" s="185"/>
      <c r="D48" s="186"/>
      <c r="E48" s="186"/>
      <c r="F48" s="73" t="s">
        <v>36</v>
      </c>
      <c r="G48" s="182">
        <v>-4500</v>
      </c>
      <c r="H48" s="182"/>
      <c r="I48" s="9">
        <v>-4500</v>
      </c>
      <c r="J48" s="9">
        <v>-4500</v>
      </c>
      <c r="K48" s="9">
        <v>-3000</v>
      </c>
      <c r="L48" s="9">
        <v>-1500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82">
        <v>0</v>
      </c>
      <c r="U48" s="182"/>
      <c r="V48" s="182">
        <v>0</v>
      </c>
      <c r="W48" s="182"/>
    </row>
    <row r="49" spans="1:23" ht="18.75" customHeight="1" thickBot="1">
      <c r="A49" s="185"/>
      <c r="B49" s="185"/>
      <c r="C49" s="185"/>
      <c r="D49" s="186"/>
      <c r="E49" s="186"/>
      <c r="F49" s="73" t="s">
        <v>37</v>
      </c>
      <c r="G49" s="182">
        <v>500</v>
      </c>
      <c r="H49" s="182"/>
      <c r="I49" s="9">
        <v>500</v>
      </c>
      <c r="J49" s="9">
        <v>0</v>
      </c>
      <c r="K49" s="9">
        <v>0</v>
      </c>
      <c r="L49" s="9">
        <v>0</v>
      </c>
      <c r="M49" s="9">
        <v>0</v>
      </c>
      <c r="N49" s="9">
        <v>500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82">
        <v>0</v>
      </c>
      <c r="U49" s="182"/>
      <c r="V49" s="182">
        <v>0</v>
      </c>
      <c r="W49" s="182"/>
    </row>
    <row r="50" spans="1:23" ht="20.25" customHeight="1" thickBot="1">
      <c r="A50" s="185"/>
      <c r="B50" s="185"/>
      <c r="C50" s="185"/>
      <c r="D50" s="186"/>
      <c r="E50" s="186"/>
      <c r="F50" s="73" t="s">
        <v>38</v>
      </c>
      <c r="G50" s="182">
        <v>1199087</v>
      </c>
      <c r="H50" s="182"/>
      <c r="I50" s="9">
        <v>1199087</v>
      </c>
      <c r="J50" s="9">
        <v>1135111</v>
      </c>
      <c r="K50" s="9">
        <v>1020908</v>
      </c>
      <c r="L50" s="9">
        <v>114203</v>
      </c>
      <c r="M50" s="9">
        <v>0</v>
      </c>
      <c r="N50" s="9">
        <v>63976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82">
        <v>0</v>
      </c>
      <c r="U50" s="182"/>
      <c r="V50" s="182">
        <v>0</v>
      </c>
      <c r="W50" s="182"/>
    </row>
    <row r="51" spans="1:23" ht="19.5" customHeight="1" thickBot="1">
      <c r="A51" s="185"/>
      <c r="B51" s="185"/>
      <c r="C51" s="185">
        <v>80120</v>
      </c>
      <c r="D51" s="186" t="s">
        <v>355</v>
      </c>
      <c r="E51" s="186"/>
      <c r="F51" s="74" t="s">
        <v>35</v>
      </c>
      <c r="G51" s="187">
        <v>4234380</v>
      </c>
      <c r="H51" s="187"/>
      <c r="I51" s="10">
        <v>4234380</v>
      </c>
      <c r="J51" s="10">
        <v>4065664</v>
      </c>
      <c r="K51" s="10">
        <v>3694302</v>
      </c>
      <c r="L51" s="10">
        <v>371362</v>
      </c>
      <c r="M51" s="10">
        <v>140000</v>
      </c>
      <c r="N51" s="10">
        <v>28716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87">
        <v>0</v>
      </c>
      <c r="U51" s="187"/>
      <c r="V51" s="187">
        <v>0</v>
      </c>
      <c r="W51" s="187"/>
    </row>
    <row r="52" spans="1:23" ht="18" customHeight="1" thickBot="1">
      <c r="A52" s="185"/>
      <c r="B52" s="185"/>
      <c r="C52" s="185"/>
      <c r="D52" s="186"/>
      <c r="E52" s="186"/>
      <c r="F52" s="73" t="s">
        <v>36</v>
      </c>
      <c r="G52" s="182">
        <v>-2571</v>
      </c>
      <c r="H52" s="182"/>
      <c r="I52" s="9">
        <v>-2571</v>
      </c>
      <c r="J52" s="9">
        <v>-2571</v>
      </c>
      <c r="K52" s="9">
        <v>-2571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82">
        <v>0</v>
      </c>
      <c r="U52" s="182"/>
      <c r="V52" s="182">
        <v>0</v>
      </c>
      <c r="W52" s="182"/>
    </row>
    <row r="53" spans="1:23" ht="17.25" customHeight="1" thickBot="1">
      <c r="A53" s="185"/>
      <c r="B53" s="185"/>
      <c r="C53" s="185"/>
      <c r="D53" s="186"/>
      <c r="E53" s="186"/>
      <c r="F53" s="73" t="s">
        <v>37</v>
      </c>
      <c r="G53" s="182">
        <v>167763</v>
      </c>
      <c r="H53" s="182"/>
      <c r="I53" s="9">
        <v>167763</v>
      </c>
      <c r="J53" s="9">
        <v>166688</v>
      </c>
      <c r="K53" s="9">
        <v>147418</v>
      </c>
      <c r="L53" s="9">
        <v>19270</v>
      </c>
      <c r="M53" s="9">
        <v>0</v>
      </c>
      <c r="N53" s="9">
        <v>1075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82">
        <v>0</v>
      </c>
      <c r="U53" s="182"/>
      <c r="V53" s="182">
        <v>0</v>
      </c>
      <c r="W53" s="182"/>
    </row>
    <row r="54" spans="1:23" ht="20.25" customHeight="1" thickBot="1">
      <c r="A54" s="185"/>
      <c r="B54" s="185"/>
      <c r="C54" s="185"/>
      <c r="D54" s="186"/>
      <c r="E54" s="186"/>
      <c r="F54" s="73" t="s">
        <v>38</v>
      </c>
      <c r="G54" s="182">
        <v>4399572</v>
      </c>
      <c r="H54" s="182"/>
      <c r="I54" s="9">
        <v>4399572</v>
      </c>
      <c r="J54" s="9">
        <v>4229781</v>
      </c>
      <c r="K54" s="9">
        <v>3839149</v>
      </c>
      <c r="L54" s="9">
        <v>390632</v>
      </c>
      <c r="M54" s="9">
        <v>140000</v>
      </c>
      <c r="N54" s="9">
        <v>29791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82">
        <v>0</v>
      </c>
      <c r="U54" s="182"/>
      <c r="V54" s="182">
        <v>0</v>
      </c>
      <c r="W54" s="182"/>
    </row>
    <row r="55" spans="1:23" ht="19.5" customHeight="1" thickBot="1">
      <c r="A55" s="185"/>
      <c r="B55" s="185"/>
      <c r="C55" s="185">
        <v>80130</v>
      </c>
      <c r="D55" s="186" t="s">
        <v>365</v>
      </c>
      <c r="E55" s="186"/>
      <c r="F55" s="74" t="s">
        <v>35</v>
      </c>
      <c r="G55" s="187">
        <v>7832516</v>
      </c>
      <c r="H55" s="187"/>
      <c r="I55" s="10">
        <v>7832516</v>
      </c>
      <c r="J55" s="10">
        <v>6702430</v>
      </c>
      <c r="K55" s="10">
        <v>5728599</v>
      </c>
      <c r="L55" s="10">
        <v>973831</v>
      </c>
      <c r="M55" s="10">
        <v>855000</v>
      </c>
      <c r="N55" s="10">
        <v>74443</v>
      </c>
      <c r="O55" s="10">
        <v>200643</v>
      </c>
      <c r="P55" s="10">
        <v>0</v>
      </c>
      <c r="Q55" s="10">
        <v>0</v>
      </c>
      <c r="R55" s="10">
        <v>0</v>
      </c>
      <c r="S55" s="10">
        <v>0</v>
      </c>
      <c r="T55" s="187">
        <v>0</v>
      </c>
      <c r="U55" s="187"/>
      <c r="V55" s="187">
        <v>0</v>
      </c>
      <c r="W55" s="187"/>
    </row>
    <row r="56" spans="1:23" ht="17.25" customHeight="1" thickBot="1">
      <c r="A56" s="185"/>
      <c r="B56" s="185"/>
      <c r="C56" s="185"/>
      <c r="D56" s="186"/>
      <c r="E56" s="186"/>
      <c r="F56" s="73" t="s">
        <v>36</v>
      </c>
      <c r="G56" s="182">
        <v>-25448</v>
      </c>
      <c r="H56" s="182"/>
      <c r="I56" s="9">
        <v>-25448</v>
      </c>
      <c r="J56" s="9">
        <v>-25448</v>
      </c>
      <c r="K56" s="9">
        <v>-25448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82">
        <v>0</v>
      </c>
      <c r="U56" s="182"/>
      <c r="V56" s="182">
        <v>0</v>
      </c>
      <c r="W56" s="182"/>
    </row>
    <row r="57" spans="1:23" ht="19.5" customHeight="1" thickBot="1">
      <c r="A57" s="185"/>
      <c r="B57" s="185"/>
      <c r="C57" s="185"/>
      <c r="D57" s="186"/>
      <c r="E57" s="186"/>
      <c r="F57" s="73" t="s">
        <v>37</v>
      </c>
      <c r="G57" s="182">
        <v>3226</v>
      </c>
      <c r="H57" s="182"/>
      <c r="I57" s="9">
        <v>3226</v>
      </c>
      <c r="J57" s="9">
        <v>3226</v>
      </c>
      <c r="K57" s="9">
        <v>0</v>
      </c>
      <c r="L57" s="9">
        <v>3226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82">
        <v>0</v>
      </c>
      <c r="U57" s="182"/>
      <c r="V57" s="182">
        <v>0</v>
      </c>
      <c r="W57" s="182"/>
    </row>
    <row r="58" spans="1:23" ht="23.25" customHeight="1" thickBot="1">
      <c r="A58" s="185"/>
      <c r="B58" s="185"/>
      <c r="C58" s="185"/>
      <c r="D58" s="186"/>
      <c r="E58" s="186"/>
      <c r="F58" s="73" t="s">
        <v>38</v>
      </c>
      <c r="G58" s="182">
        <v>7810294</v>
      </c>
      <c r="H58" s="182"/>
      <c r="I58" s="9">
        <v>7810294</v>
      </c>
      <c r="J58" s="9">
        <v>6680208</v>
      </c>
      <c r="K58" s="9">
        <v>5703151</v>
      </c>
      <c r="L58" s="9">
        <v>977057</v>
      </c>
      <c r="M58" s="9">
        <v>855000</v>
      </c>
      <c r="N58" s="9">
        <v>74443</v>
      </c>
      <c r="O58" s="9">
        <v>200643</v>
      </c>
      <c r="P58" s="9">
        <v>0</v>
      </c>
      <c r="Q58" s="9">
        <v>0</v>
      </c>
      <c r="R58" s="9">
        <v>0</v>
      </c>
      <c r="S58" s="9">
        <v>0</v>
      </c>
      <c r="T58" s="182">
        <v>0</v>
      </c>
      <c r="U58" s="182"/>
      <c r="V58" s="182">
        <v>0</v>
      </c>
      <c r="W58" s="182"/>
    </row>
    <row r="59" spans="1:23" ht="16.5" customHeight="1" thickBot="1">
      <c r="A59" s="185"/>
      <c r="B59" s="185"/>
      <c r="C59" s="185">
        <v>80134</v>
      </c>
      <c r="D59" s="186" t="s">
        <v>303</v>
      </c>
      <c r="E59" s="186"/>
      <c r="F59" s="74" t="s">
        <v>35</v>
      </c>
      <c r="G59" s="187">
        <v>1348713</v>
      </c>
      <c r="H59" s="187"/>
      <c r="I59" s="10">
        <v>1348713</v>
      </c>
      <c r="J59" s="10">
        <v>1280693</v>
      </c>
      <c r="K59" s="10">
        <v>1190693</v>
      </c>
      <c r="L59" s="10">
        <v>90000</v>
      </c>
      <c r="M59" s="10">
        <v>0</v>
      </c>
      <c r="N59" s="10">
        <v>68020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87">
        <v>0</v>
      </c>
      <c r="U59" s="187"/>
      <c r="V59" s="187">
        <v>0</v>
      </c>
      <c r="W59" s="187"/>
    </row>
    <row r="60" spans="1:23" ht="17.25" customHeight="1" thickBot="1">
      <c r="A60" s="185"/>
      <c r="B60" s="185"/>
      <c r="C60" s="185"/>
      <c r="D60" s="186"/>
      <c r="E60" s="186"/>
      <c r="F60" s="73" t="s">
        <v>36</v>
      </c>
      <c r="G60" s="182">
        <v>-47748</v>
      </c>
      <c r="H60" s="182"/>
      <c r="I60" s="9">
        <v>-47748</v>
      </c>
      <c r="J60" s="9">
        <v>-47748</v>
      </c>
      <c r="K60" s="9">
        <v>-47340</v>
      </c>
      <c r="L60" s="9">
        <v>-408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82">
        <v>0</v>
      </c>
      <c r="U60" s="182"/>
      <c r="V60" s="182">
        <v>0</v>
      </c>
      <c r="W60" s="182"/>
    </row>
    <row r="61" spans="1:23" ht="18" customHeight="1" thickBot="1">
      <c r="A61" s="185"/>
      <c r="B61" s="185"/>
      <c r="C61" s="185"/>
      <c r="D61" s="186"/>
      <c r="E61" s="186"/>
      <c r="F61" s="73" t="s">
        <v>37</v>
      </c>
      <c r="G61" s="182">
        <v>500</v>
      </c>
      <c r="H61" s="182"/>
      <c r="I61" s="9">
        <v>500</v>
      </c>
      <c r="J61" s="9">
        <v>0</v>
      </c>
      <c r="K61" s="9">
        <v>0</v>
      </c>
      <c r="L61" s="9">
        <v>0</v>
      </c>
      <c r="M61" s="9">
        <v>0</v>
      </c>
      <c r="N61" s="9">
        <v>500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82">
        <v>0</v>
      </c>
      <c r="U61" s="182"/>
      <c r="V61" s="182">
        <v>0</v>
      </c>
      <c r="W61" s="182"/>
    </row>
    <row r="62" spans="1:23" ht="18" customHeight="1" thickBot="1">
      <c r="A62" s="185"/>
      <c r="B62" s="185"/>
      <c r="C62" s="185"/>
      <c r="D62" s="186"/>
      <c r="E62" s="186"/>
      <c r="F62" s="73" t="s">
        <v>38</v>
      </c>
      <c r="G62" s="182">
        <v>1301465</v>
      </c>
      <c r="H62" s="182"/>
      <c r="I62" s="9">
        <v>1301465</v>
      </c>
      <c r="J62" s="9">
        <v>1232945</v>
      </c>
      <c r="K62" s="9">
        <v>1143353</v>
      </c>
      <c r="L62" s="9">
        <v>89592</v>
      </c>
      <c r="M62" s="9">
        <v>0</v>
      </c>
      <c r="N62" s="9">
        <v>68520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82">
        <v>0</v>
      </c>
      <c r="U62" s="182"/>
      <c r="V62" s="182">
        <v>0</v>
      </c>
      <c r="W62" s="182"/>
    </row>
    <row r="63" spans="1:23" ht="18.75" customHeight="1" thickBot="1">
      <c r="A63" s="185"/>
      <c r="B63" s="185"/>
      <c r="C63" s="185">
        <v>80146</v>
      </c>
      <c r="D63" s="186" t="s">
        <v>409</v>
      </c>
      <c r="E63" s="186"/>
      <c r="F63" s="74" t="s">
        <v>35</v>
      </c>
      <c r="G63" s="187">
        <v>64335</v>
      </c>
      <c r="H63" s="187"/>
      <c r="I63" s="10">
        <v>64335</v>
      </c>
      <c r="J63" s="10">
        <v>64335</v>
      </c>
      <c r="K63" s="10">
        <v>0</v>
      </c>
      <c r="L63" s="10">
        <v>64335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87">
        <v>0</v>
      </c>
      <c r="U63" s="187"/>
      <c r="V63" s="187">
        <v>0</v>
      </c>
      <c r="W63" s="187"/>
    </row>
    <row r="64" spans="1:23" ht="17.25" customHeight="1" thickBot="1">
      <c r="A64" s="185"/>
      <c r="B64" s="185"/>
      <c r="C64" s="185"/>
      <c r="D64" s="186"/>
      <c r="E64" s="186"/>
      <c r="F64" s="73" t="s">
        <v>36</v>
      </c>
      <c r="G64" s="182">
        <v>-4406</v>
      </c>
      <c r="H64" s="182"/>
      <c r="I64" s="9">
        <v>-4406</v>
      </c>
      <c r="J64" s="9">
        <v>-4406</v>
      </c>
      <c r="K64" s="9">
        <v>0</v>
      </c>
      <c r="L64" s="9">
        <v>-4406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82">
        <v>0</v>
      </c>
      <c r="U64" s="182"/>
      <c r="V64" s="182">
        <v>0</v>
      </c>
      <c r="W64" s="182"/>
    </row>
    <row r="65" spans="1:23" ht="13.5" thickBot="1">
      <c r="A65" s="185"/>
      <c r="B65" s="185"/>
      <c r="C65" s="185"/>
      <c r="D65" s="186"/>
      <c r="E65" s="186"/>
      <c r="F65" s="73" t="s">
        <v>37</v>
      </c>
      <c r="G65" s="182">
        <v>0</v>
      </c>
      <c r="H65" s="182"/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82">
        <v>0</v>
      </c>
      <c r="U65" s="182"/>
      <c r="V65" s="182">
        <v>0</v>
      </c>
      <c r="W65" s="182"/>
    </row>
    <row r="66" spans="1:23" ht="19.5" customHeight="1" thickBot="1">
      <c r="A66" s="185"/>
      <c r="B66" s="185"/>
      <c r="C66" s="185"/>
      <c r="D66" s="186"/>
      <c r="E66" s="186"/>
      <c r="F66" s="73" t="s">
        <v>38</v>
      </c>
      <c r="G66" s="182">
        <v>59929</v>
      </c>
      <c r="H66" s="182"/>
      <c r="I66" s="9">
        <v>59929</v>
      </c>
      <c r="J66" s="9">
        <v>59929</v>
      </c>
      <c r="K66" s="9">
        <v>0</v>
      </c>
      <c r="L66" s="9">
        <v>59929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82">
        <v>0</v>
      </c>
      <c r="U66" s="182"/>
      <c r="V66" s="182">
        <v>0</v>
      </c>
      <c r="W66" s="182"/>
    </row>
    <row r="67" spans="1:23" ht="18.75" customHeight="1" thickBot="1">
      <c r="A67" s="185"/>
      <c r="B67" s="185"/>
      <c r="C67" s="185">
        <v>80148</v>
      </c>
      <c r="D67" s="186" t="s">
        <v>410</v>
      </c>
      <c r="E67" s="186"/>
      <c r="F67" s="74" t="s">
        <v>35</v>
      </c>
      <c r="G67" s="187">
        <v>172547</v>
      </c>
      <c r="H67" s="187"/>
      <c r="I67" s="10">
        <v>172547</v>
      </c>
      <c r="J67" s="10">
        <v>172047</v>
      </c>
      <c r="K67" s="10">
        <v>101718</v>
      </c>
      <c r="L67" s="10">
        <v>70329</v>
      </c>
      <c r="M67" s="10">
        <v>0</v>
      </c>
      <c r="N67" s="10">
        <v>500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87">
        <v>0</v>
      </c>
      <c r="U67" s="187"/>
      <c r="V67" s="187">
        <v>0</v>
      </c>
      <c r="W67" s="187"/>
    </row>
    <row r="68" spans="1:23" ht="16.5" customHeight="1" thickBot="1">
      <c r="A68" s="185"/>
      <c r="B68" s="185"/>
      <c r="C68" s="185"/>
      <c r="D68" s="186"/>
      <c r="E68" s="186"/>
      <c r="F68" s="73" t="s">
        <v>36</v>
      </c>
      <c r="G68" s="182">
        <v>-40226</v>
      </c>
      <c r="H68" s="182"/>
      <c r="I68" s="9">
        <v>-40226</v>
      </c>
      <c r="J68" s="9">
        <v>-40226</v>
      </c>
      <c r="K68" s="9">
        <v>-40226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82">
        <v>0</v>
      </c>
      <c r="U68" s="182"/>
      <c r="V68" s="182">
        <v>0</v>
      </c>
      <c r="W68" s="182"/>
    </row>
    <row r="69" spans="1:23" ht="13.5" thickBot="1">
      <c r="A69" s="185"/>
      <c r="B69" s="185"/>
      <c r="C69" s="185"/>
      <c r="D69" s="186"/>
      <c r="E69" s="186"/>
      <c r="F69" s="73" t="s">
        <v>37</v>
      </c>
      <c r="G69" s="182">
        <v>0</v>
      </c>
      <c r="H69" s="182"/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82">
        <v>0</v>
      </c>
      <c r="U69" s="182"/>
      <c r="V69" s="182">
        <v>0</v>
      </c>
      <c r="W69" s="182"/>
    </row>
    <row r="70" spans="1:23" ht="18.75" customHeight="1" thickBot="1">
      <c r="A70" s="185"/>
      <c r="B70" s="185"/>
      <c r="C70" s="185"/>
      <c r="D70" s="186"/>
      <c r="E70" s="186"/>
      <c r="F70" s="73" t="s">
        <v>38</v>
      </c>
      <c r="G70" s="182">
        <v>132321</v>
      </c>
      <c r="H70" s="182"/>
      <c r="I70" s="9">
        <v>132321</v>
      </c>
      <c r="J70" s="9">
        <v>131821</v>
      </c>
      <c r="K70" s="9">
        <v>61492</v>
      </c>
      <c r="L70" s="9">
        <v>70329</v>
      </c>
      <c r="M70" s="9">
        <v>0</v>
      </c>
      <c r="N70" s="9">
        <v>500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82">
        <v>0</v>
      </c>
      <c r="U70" s="182"/>
      <c r="V70" s="182">
        <v>0</v>
      </c>
      <c r="W70" s="182"/>
    </row>
    <row r="71" spans="1:23" ht="21.75" customHeight="1" thickBot="1">
      <c r="A71" s="185"/>
      <c r="B71" s="185"/>
      <c r="C71" s="185">
        <v>80150</v>
      </c>
      <c r="D71" s="190" t="s">
        <v>411</v>
      </c>
      <c r="E71" s="190"/>
      <c r="F71" s="74" t="s">
        <v>35</v>
      </c>
      <c r="G71" s="187">
        <v>82196</v>
      </c>
      <c r="H71" s="187"/>
      <c r="I71" s="10">
        <v>82196</v>
      </c>
      <c r="J71" s="10">
        <v>82196</v>
      </c>
      <c r="K71" s="10">
        <v>68703</v>
      </c>
      <c r="L71" s="10">
        <v>13493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87">
        <v>0</v>
      </c>
      <c r="U71" s="187"/>
      <c r="V71" s="187">
        <v>0</v>
      </c>
      <c r="W71" s="187"/>
    </row>
    <row r="72" spans="1:23" ht="20.25" customHeight="1" thickBot="1">
      <c r="A72" s="185"/>
      <c r="B72" s="185"/>
      <c r="C72" s="185"/>
      <c r="D72" s="190"/>
      <c r="E72" s="190"/>
      <c r="F72" s="73" t="s">
        <v>36</v>
      </c>
      <c r="G72" s="182">
        <v>-5344</v>
      </c>
      <c r="H72" s="182"/>
      <c r="I72" s="9">
        <v>-5344</v>
      </c>
      <c r="J72" s="9">
        <v>-5344</v>
      </c>
      <c r="K72" s="9">
        <v>-5344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82">
        <v>0</v>
      </c>
      <c r="U72" s="182"/>
      <c r="V72" s="182">
        <v>0</v>
      </c>
      <c r="W72" s="182"/>
    </row>
    <row r="73" spans="1:23" ht="16.5" customHeight="1" thickBot="1">
      <c r="A73" s="185"/>
      <c r="B73" s="185"/>
      <c r="C73" s="185"/>
      <c r="D73" s="190"/>
      <c r="E73" s="190"/>
      <c r="F73" s="73" t="s">
        <v>37</v>
      </c>
      <c r="G73" s="182">
        <v>5344</v>
      </c>
      <c r="H73" s="182"/>
      <c r="I73" s="9">
        <v>5344</v>
      </c>
      <c r="J73" s="9">
        <v>5244</v>
      </c>
      <c r="K73" s="9">
        <v>1050</v>
      </c>
      <c r="L73" s="9">
        <v>4194</v>
      </c>
      <c r="M73" s="9">
        <v>0</v>
      </c>
      <c r="N73" s="9">
        <v>100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182">
        <v>0</v>
      </c>
      <c r="U73" s="182"/>
      <c r="V73" s="182">
        <v>0</v>
      </c>
      <c r="W73" s="182"/>
    </row>
    <row r="74" spans="1:23" ht="20.25" customHeight="1" thickBot="1">
      <c r="A74" s="185"/>
      <c r="B74" s="185"/>
      <c r="C74" s="185"/>
      <c r="D74" s="190"/>
      <c r="E74" s="190"/>
      <c r="F74" s="73" t="s">
        <v>38</v>
      </c>
      <c r="G74" s="182">
        <v>82196</v>
      </c>
      <c r="H74" s="182"/>
      <c r="I74" s="9">
        <v>82196</v>
      </c>
      <c r="J74" s="9">
        <v>82096</v>
      </c>
      <c r="K74" s="9">
        <v>64409</v>
      </c>
      <c r="L74" s="9">
        <v>17687</v>
      </c>
      <c r="M74" s="9">
        <v>0</v>
      </c>
      <c r="N74" s="9">
        <v>100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182">
        <v>0</v>
      </c>
      <c r="U74" s="182"/>
      <c r="V74" s="182">
        <v>0</v>
      </c>
      <c r="W74" s="182"/>
    </row>
    <row r="75" spans="1:23" ht="18.75" customHeight="1" thickBot="1">
      <c r="A75" s="185"/>
      <c r="B75" s="185"/>
      <c r="C75" s="185">
        <v>80151</v>
      </c>
      <c r="D75" s="186" t="s">
        <v>412</v>
      </c>
      <c r="E75" s="186"/>
      <c r="F75" s="74" t="s">
        <v>35</v>
      </c>
      <c r="G75" s="187">
        <v>790264</v>
      </c>
      <c r="H75" s="187"/>
      <c r="I75" s="10">
        <v>790264</v>
      </c>
      <c r="J75" s="10">
        <v>790264</v>
      </c>
      <c r="K75" s="10">
        <v>443490</v>
      </c>
      <c r="L75" s="10">
        <v>346774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87">
        <v>0</v>
      </c>
      <c r="U75" s="187"/>
      <c r="V75" s="187">
        <v>0</v>
      </c>
      <c r="W75" s="187"/>
    </row>
    <row r="76" spans="1:23" ht="18.75" customHeight="1" thickBot="1">
      <c r="A76" s="185"/>
      <c r="B76" s="185"/>
      <c r="C76" s="185"/>
      <c r="D76" s="186"/>
      <c r="E76" s="186"/>
      <c r="F76" s="73" t="s">
        <v>36</v>
      </c>
      <c r="G76" s="182">
        <v>-21376</v>
      </c>
      <c r="H76" s="182"/>
      <c r="I76" s="9">
        <v>-21376</v>
      </c>
      <c r="J76" s="9">
        <v>-21376</v>
      </c>
      <c r="K76" s="9">
        <v>-3880</v>
      </c>
      <c r="L76" s="9">
        <v>-17496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82">
        <v>0</v>
      </c>
      <c r="U76" s="182"/>
      <c r="V76" s="182">
        <v>0</v>
      </c>
      <c r="W76" s="182"/>
    </row>
    <row r="77" spans="1:23" ht="18" customHeight="1" thickBot="1">
      <c r="A77" s="185"/>
      <c r="B77" s="185"/>
      <c r="C77" s="185"/>
      <c r="D77" s="186"/>
      <c r="E77" s="186"/>
      <c r="F77" s="73" t="s">
        <v>37</v>
      </c>
      <c r="G77" s="182">
        <v>23880</v>
      </c>
      <c r="H77" s="182"/>
      <c r="I77" s="9">
        <v>23880</v>
      </c>
      <c r="J77" s="9">
        <v>23880</v>
      </c>
      <c r="K77" s="9">
        <v>23880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82">
        <v>0</v>
      </c>
      <c r="U77" s="182"/>
      <c r="V77" s="182">
        <v>0</v>
      </c>
      <c r="W77" s="182"/>
    </row>
    <row r="78" spans="1:23" ht="19.5" customHeight="1" thickBot="1">
      <c r="A78" s="185"/>
      <c r="B78" s="185"/>
      <c r="C78" s="185"/>
      <c r="D78" s="186"/>
      <c r="E78" s="186"/>
      <c r="F78" s="73" t="s">
        <v>38</v>
      </c>
      <c r="G78" s="182">
        <v>792768</v>
      </c>
      <c r="H78" s="182"/>
      <c r="I78" s="9">
        <v>792768</v>
      </c>
      <c r="J78" s="9">
        <v>792768</v>
      </c>
      <c r="K78" s="9">
        <v>463490</v>
      </c>
      <c r="L78" s="9">
        <v>329278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82">
        <v>0</v>
      </c>
      <c r="U78" s="182"/>
      <c r="V78" s="182">
        <v>0</v>
      </c>
      <c r="W78" s="182"/>
    </row>
    <row r="79" spans="1:23" ht="17.25" customHeight="1" thickBot="1">
      <c r="A79" s="185"/>
      <c r="B79" s="185"/>
      <c r="C79" s="185">
        <v>80195</v>
      </c>
      <c r="D79" s="186" t="s">
        <v>399</v>
      </c>
      <c r="E79" s="186"/>
      <c r="F79" s="74" t="s">
        <v>35</v>
      </c>
      <c r="G79" s="187">
        <v>2179416</v>
      </c>
      <c r="H79" s="187"/>
      <c r="I79" s="10">
        <v>179389</v>
      </c>
      <c r="J79" s="10">
        <v>179389</v>
      </c>
      <c r="K79" s="10">
        <v>2000</v>
      </c>
      <c r="L79" s="10">
        <v>177389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2000027</v>
      </c>
      <c r="S79" s="10">
        <v>2000027</v>
      </c>
      <c r="T79" s="187">
        <v>1955794</v>
      </c>
      <c r="U79" s="187"/>
      <c r="V79" s="187">
        <v>0</v>
      </c>
      <c r="W79" s="187"/>
    </row>
    <row r="80" spans="1:23" ht="18" customHeight="1" thickBot="1">
      <c r="A80" s="185"/>
      <c r="B80" s="185"/>
      <c r="C80" s="185"/>
      <c r="D80" s="186"/>
      <c r="E80" s="186"/>
      <c r="F80" s="73" t="s">
        <v>36</v>
      </c>
      <c r="G80" s="182">
        <v>-391231</v>
      </c>
      <c r="H80" s="182"/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-391231</v>
      </c>
      <c r="S80" s="9">
        <v>-391231</v>
      </c>
      <c r="T80" s="182">
        <v>-391231</v>
      </c>
      <c r="U80" s="182"/>
      <c r="V80" s="182">
        <v>0</v>
      </c>
      <c r="W80" s="182"/>
    </row>
    <row r="81" spans="1:23" ht="18" customHeight="1" thickBot="1">
      <c r="A81" s="185"/>
      <c r="B81" s="185"/>
      <c r="C81" s="185"/>
      <c r="D81" s="186"/>
      <c r="E81" s="186"/>
      <c r="F81" s="73" t="s">
        <v>37</v>
      </c>
      <c r="G81" s="182">
        <v>405212</v>
      </c>
      <c r="H81" s="182"/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405212</v>
      </c>
      <c r="S81" s="9">
        <v>405212</v>
      </c>
      <c r="T81" s="182">
        <v>13981</v>
      </c>
      <c r="U81" s="182"/>
      <c r="V81" s="182">
        <v>0</v>
      </c>
      <c r="W81" s="182"/>
    </row>
    <row r="82" spans="1:23" ht="17.25" customHeight="1">
      <c r="A82" s="185"/>
      <c r="B82" s="185"/>
      <c r="C82" s="185"/>
      <c r="D82" s="186"/>
      <c r="E82" s="186"/>
      <c r="F82" s="73" t="s">
        <v>38</v>
      </c>
      <c r="G82" s="182">
        <v>2193397</v>
      </c>
      <c r="H82" s="182"/>
      <c r="I82" s="9">
        <v>179389</v>
      </c>
      <c r="J82" s="9">
        <v>179389</v>
      </c>
      <c r="K82" s="9">
        <v>2000</v>
      </c>
      <c r="L82" s="9">
        <v>177389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2014008</v>
      </c>
      <c r="S82" s="9">
        <v>2014008</v>
      </c>
      <c r="T82" s="182">
        <v>1578544</v>
      </c>
      <c r="U82" s="182"/>
      <c r="V82" s="182">
        <v>0</v>
      </c>
      <c r="W82" s="182"/>
    </row>
    <row r="83" spans="1:23" ht="15.75" customHeight="1">
      <c r="A83" s="183">
        <v>852</v>
      </c>
      <c r="B83" s="183"/>
      <c r="C83" s="183"/>
      <c r="D83" s="184" t="s">
        <v>90</v>
      </c>
      <c r="E83" s="184"/>
      <c r="F83" s="73" t="s">
        <v>35</v>
      </c>
      <c r="G83" s="182">
        <v>20236971</v>
      </c>
      <c r="H83" s="182"/>
      <c r="I83" s="9">
        <v>18130030</v>
      </c>
      <c r="J83" s="9">
        <v>17606067</v>
      </c>
      <c r="K83" s="9">
        <v>12537535</v>
      </c>
      <c r="L83" s="9">
        <v>5068532</v>
      </c>
      <c r="M83" s="9">
        <v>0</v>
      </c>
      <c r="N83" s="9">
        <v>47300</v>
      </c>
      <c r="O83" s="9">
        <v>476663</v>
      </c>
      <c r="P83" s="9">
        <v>0</v>
      </c>
      <c r="Q83" s="9">
        <v>0</v>
      </c>
      <c r="R83" s="9">
        <v>2106941</v>
      </c>
      <c r="S83" s="9">
        <v>2106941</v>
      </c>
      <c r="T83" s="182">
        <v>0</v>
      </c>
      <c r="U83" s="182"/>
      <c r="V83" s="182">
        <v>0</v>
      </c>
      <c r="W83" s="182"/>
    </row>
    <row r="84" spans="1:23" ht="16.5" customHeight="1">
      <c r="A84" s="183"/>
      <c r="B84" s="183"/>
      <c r="C84" s="183"/>
      <c r="D84" s="184"/>
      <c r="E84" s="184"/>
      <c r="F84" s="73" t="s">
        <v>36</v>
      </c>
      <c r="G84" s="182">
        <v>-18540</v>
      </c>
      <c r="H84" s="182"/>
      <c r="I84" s="9">
        <v>-18540</v>
      </c>
      <c r="J84" s="9">
        <v>-16091</v>
      </c>
      <c r="K84" s="9">
        <v>-16091</v>
      </c>
      <c r="L84" s="9">
        <v>0</v>
      </c>
      <c r="M84" s="9">
        <v>0</v>
      </c>
      <c r="N84" s="9">
        <v>0</v>
      </c>
      <c r="O84" s="9">
        <v>-2449</v>
      </c>
      <c r="P84" s="9">
        <v>0</v>
      </c>
      <c r="Q84" s="9">
        <v>0</v>
      </c>
      <c r="R84" s="9">
        <v>0</v>
      </c>
      <c r="S84" s="9">
        <v>0</v>
      </c>
      <c r="T84" s="182">
        <v>0</v>
      </c>
      <c r="U84" s="182"/>
      <c r="V84" s="182">
        <v>0</v>
      </c>
      <c r="W84" s="182"/>
    </row>
    <row r="85" spans="1:23" ht="15.75" customHeight="1">
      <c r="A85" s="183"/>
      <c r="B85" s="183"/>
      <c r="C85" s="183"/>
      <c r="D85" s="184"/>
      <c r="E85" s="184"/>
      <c r="F85" s="73" t="s">
        <v>37</v>
      </c>
      <c r="G85" s="182">
        <v>242494</v>
      </c>
      <c r="H85" s="182"/>
      <c r="I85" s="9">
        <v>242494</v>
      </c>
      <c r="J85" s="9">
        <v>240045</v>
      </c>
      <c r="K85" s="9">
        <v>123559</v>
      </c>
      <c r="L85" s="9">
        <v>116486</v>
      </c>
      <c r="M85" s="9">
        <v>0</v>
      </c>
      <c r="N85" s="9">
        <v>0</v>
      </c>
      <c r="O85" s="9">
        <v>2449</v>
      </c>
      <c r="P85" s="9">
        <v>0</v>
      </c>
      <c r="Q85" s="9">
        <v>0</v>
      </c>
      <c r="R85" s="9">
        <v>0</v>
      </c>
      <c r="S85" s="9">
        <v>0</v>
      </c>
      <c r="T85" s="182">
        <v>0</v>
      </c>
      <c r="U85" s="182"/>
      <c r="V85" s="182">
        <v>0</v>
      </c>
      <c r="W85" s="182"/>
    </row>
    <row r="86" spans="1:23" ht="19.5" customHeight="1" thickBot="1">
      <c r="A86" s="183"/>
      <c r="B86" s="183"/>
      <c r="C86" s="183"/>
      <c r="D86" s="184"/>
      <c r="E86" s="184"/>
      <c r="F86" s="73" t="s">
        <v>38</v>
      </c>
      <c r="G86" s="182">
        <v>20460925</v>
      </c>
      <c r="H86" s="182"/>
      <c r="I86" s="9">
        <v>18353984</v>
      </c>
      <c r="J86" s="9">
        <v>17830021</v>
      </c>
      <c r="K86" s="9">
        <v>12645003</v>
      </c>
      <c r="L86" s="9">
        <v>5185018</v>
      </c>
      <c r="M86" s="9">
        <v>0</v>
      </c>
      <c r="N86" s="9">
        <v>47300</v>
      </c>
      <c r="O86" s="9">
        <v>476663</v>
      </c>
      <c r="P86" s="9">
        <v>0</v>
      </c>
      <c r="Q86" s="9">
        <v>0</v>
      </c>
      <c r="R86" s="9">
        <v>2106941</v>
      </c>
      <c r="S86" s="9">
        <v>2106941</v>
      </c>
      <c r="T86" s="182">
        <v>0</v>
      </c>
      <c r="U86" s="182"/>
      <c r="V86" s="182">
        <v>0</v>
      </c>
      <c r="W86" s="182"/>
    </row>
    <row r="87" spans="1:23" ht="17.25" customHeight="1" thickBot="1">
      <c r="A87" s="185"/>
      <c r="B87" s="185"/>
      <c r="C87" s="185">
        <v>85202</v>
      </c>
      <c r="D87" s="186" t="s">
        <v>92</v>
      </c>
      <c r="E87" s="186"/>
      <c r="F87" s="74" t="s">
        <v>35</v>
      </c>
      <c r="G87" s="187">
        <v>18957368</v>
      </c>
      <c r="H87" s="187"/>
      <c r="I87" s="10">
        <v>16950427</v>
      </c>
      <c r="J87" s="10">
        <v>16779227</v>
      </c>
      <c r="K87" s="10">
        <v>11920165</v>
      </c>
      <c r="L87" s="10">
        <v>4859062</v>
      </c>
      <c r="M87" s="10">
        <v>0</v>
      </c>
      <c r="N87" s="10">
        <v>46200</v>
      </c>
      <c r="O87" s="10">
        <v>125000</v>
      </c>
      <c r="P87" s="10">
        <v>0</v>
      </c>
      <c r="Q87" s="10">
        <v>0</v>
      </c>
      <c r="R87" s="10">
        <v>2006941</v>
      </c>
      <c r="S87" s="10">
        <v>2006941</v>
      </c>
      <c r="T87" s="187">
        <v>0</v>
      </c>
      <c r="U87" s="187"/>
      <c r="V87" s="187">
        <v>0</v>
      </c>
      <c r="W87" s="187"/>
    </row>
    <row r="88" spans="1:23" ht="15.75" customHeight="1" thickBot="1">
      <c r="A88" s="185"/>
      <c r="B88" s="185"/>
      <c r="C88" s="185"/>
      <c r="D88" s="186"/>
      <c r="E88" s="186"/>
      <c r="F88" s="73" t="s">
        <v>36</v>
      </c>
      <c r="G88" s="182">
        <v>0</v>
      </c>
      <c r="H88" s="182"/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82">
        <v>0</v>
      </c>
      <c r="U88" s="182"/>
      <c r="V88" s="182">
        <v>0</v>
      </c>
      <c r="W88" s="182"/>
    </row>
    <row r="89" spans="1:23" ht="18" customHeight="1" thickBot="1">
      <c r="A89" s="185"/>
      <c r="B89" s="185"/>
      <c r="C89" s="185"/>
      <c r="D89" s="186"/>
      <c r="E89" s="186"/>
      <c r="F89" s="73" t="s">
        <v>37</v>
      </c>
      <c r="G89" s="182">
        <v>218559</v>
      </c>
      <c r="H89" s="182"/>
      <c r="I89" s="9">
        <v>218559</v>
      </c>
      <c r="J89" s="9">
        <v>218559</v>
      </c>
      <c r="K89" s="9">
        <v>123559</v>
      </c>
      <c r="L89" s="9">
        <v>95000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82">
        <v>0</v>
      </c>
      <c r="U89" s="182"/>
      <c r="V89" s="182">
        <v>0</v>
      </c>
      <c r="W89" s="182"/>
    </row>
    <row r="90" spans="1:23" ht="19.5" customHeight="1" thickBot="1">
      <c r="A90" s="185"/>
      <c r="B90" s="185"/>
      <c r="C90" s="185"/>
      <c r="D90" s="186"/>
      <c r="E90" s="186"/>
      <c r="F90" s="73" t="s">
        <v>38</v>
      </c>
      <c r="G90" s="182">
        <v>19175927</v>
      </c>
      <c r="H90" s="182"/>
      <c r="I90" s="9">
        <v>17168986</v>
      </c>
      <c r="J90" s="9">
        <v>16997786</v>
      </c>
      <c r="K90" s="9">
        <v>12043724</v>
      </c>
      <c r="L90" s="9">
        <v>4954062</v>
      </c>
      <c r="M90" s="9">
        <v>0</v>
      </c>
      <c r="N90" s="9">
        <v>46200</v>
      </c>
      <c r="O90" s="9">
        <v>125000</v>
      </c>
      <c r="P90" s="9">
        <v>0</v>
      </c>
      <c r="Q90" s="9">
        <v>0</v>
      </c>
      <c r="R90" s="9">
        <v>2006941</v>
      </c>
      <c r="S90" s="9">
        <v>2006941</v>
      </c>
      <c r="T90" s="182">
        <v>0</v>
      </c>
      <c r="U90" s="182"/>
      <c r="V90" s="182">
        <v>0</v>
      </c>
      <c r="W90" s="182"/>
    </row>
    <row r="91" spans="1:23" ht="18" customHeight="1" thickBot="1">
      <c r="A91" s="185"/>
      <c r="B91" s="185"/>
      <c r="C91" s="185">
        <v>85218</v>
      </c>
      <c r="D91" s="186" t="s">
        <v>380</v>
      </c>
      <c r="E91" s="186"/>
      <c r="F91" s="74" t="s">
        <v>35</v>
      </c>
      <c r="G91" s="187">
        <v>581860</v>
      </c>
      <c r="H91" s="187"/>
      <c r="I91" s="10">
        <v>581860</v>
      </c>
      <c r="J91" s="10">
        <v>580960</v>
      </c>
      <c r="K91" s="10">
        <v>449862</v>
      </c>
      <c r="L91" s="10">
        <v>131098</v>
      </c>
      <c r="M91" s="10">
        <v>0</v>
      </c>
      <c r="N91" s="10">
        <v>900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87">
        <v>0</v>
      </c>
      <c r="U91" s="187"/>
      <c r="V91" s="187">
        <v>0</v>
      </c>
      <c r="W91" s="187"/>
    </row>
    <row r="92" spans="1:23" ht="18.75" customHeight="1" thickBot="1">
      <c r="A92" s="185"/>
      <c r="B92" s="185"/>
      <c r="C92" s="185"/>
      <c r="D92" s="186"/>
      <c r="E92" s="186"/>
      <c r="F92" s="73" t="s">
        <v>36</v>
      </c>
      <c r="G92" s="182">
        <v>-16091</v>
      </c>
      <c r="H92" s="182"/>
      <c r="I92" s="9">
        <v>-16091</v>
      </c>
      <c r="J92" s="9">
        <v>-16091</v>
      </c>
      <c r="K92" s="9">
        <v>-16091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82">
        <v>0</v>
      </c>
      <c r="U92" s="182"/>
      <c r="V92" s="182">
        <v>0</v>
      </c>
      <c r="W92" s="182"/>
    </row>
    <row r="93" spans="1:23" ht="17.25" customHeight="1" thickBot="1">
      <c r="A93" s="185"/>
      <c r="B93" s="185"/>
      <c r="C93" s="185"/>
      <c r="D93" s="186"/>
      <c r="E93" s="186"/>
      <c r="F93" s="73" t="s">
        <v>37</v>
      </c>
      <c r="G93" s="182">
        <v>21486</v>
      </c>
      <c r="H93" s="182"/>
      <c r="I93" s="9">
        <v>21486</v>
      </c>
      <c r="J93" s="9">
        <v>21486</v>
      </c>
      <c r="K93" s="9">
        <v>0</v>
      </c>
      <c r="L93" s="9">
        <v>21486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82">
        <v>0</v>
      </c>
      <c r="U93" s="182"/>
      <c r="V93" s="182">
        <v>0</v>
      </c>
      <c r="W93" s="182"/>
    </row>
    <row r="94" spans="1:23" ht="18" customHeight="1" thickBot="1">
      <c r="A94" s="185"/>
      <c r="B94" s="185"/>
      <c r="C94" s="185"/>
      <c r="D94" s="186"/>
      <c r="E94" s="186"/>
      <c r="F94" s="73" t="s">
        <v>38</v>
      </c>
      <c r="G94" s="182">
        <v>587255</v>
      </c>
      <c r="H94" s="182"/>
      <c r="I94" s="9">
        <v>587255</v>
      </c>
      <c r="J94" s="9">
        <v>586355</v>
      </c>
      <c r="K94" s="9">
        <v>433771</v>
      </c>
      <c r="L94" s="9">
        <v>152584</v>
      </c>
      <c r="M94" s="9">
        <v>0</v>
      </c>
      <c r="N94" s="9">
        <v>900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182">
        <v>0</v>
      </c>
      <c r="U94" s="182"/>
      <c r="V94" s="182">
        <v>0</v>
      </c>
      <c r="W94" s="182"/>
    </row>
    <row r="95" spans="1:23" ht="18.75" customHeight="1" thickBot="1">
      <c r="A95" s="185"/>
      <c r="B95" s="185"/>
      <c r="C95" s="185">
        <v>85295</v>
      </c>
      <c r="D95" s="186" t="s">
        <v>399</v>
      </c>
      <c r="E95" s="186"/>
      <c r="F95" s="74" t="s">
        <v>35</v>
      </c>
      <c r="G95" s="187">
        <v>690743</v>
      </c>
      <c r="H95" s="187"/>
      <c r="I95" s="10">
        <v>590743</v>
      </c>
      <c r="J95" s="10">
        <v>238880</v>
      </c>
      <c r="K95" s="10">
        <v>167508</v>
      </c>
      <c r="L95" s="10">
        <v>71372</v>
      </c>
      <c r="M95" s="10">
        <v>0</v>
      </c>
      <c r="N95" s="10">
        <v>200</v>
      </c>
      <c r="O95" s="10">
        <v>351663</v>
      </c>
      <c r="P95" s="10">
        <v>0</v>
      </c>
      <c r="Q95" s="10">
        <v>0</v>
      </c>
      <c r="R95" s="10">
        <v>100000</v>
      </c>
      <c r="S95" s="10">
        <v>100000</v>
      </c>
      <c r="T95" s="187">
        <v>0</v>
      </c>
      <c r="U95" s="187"/>
      <c r="V95" s="187">
        <v>0</v>
      </c>
      <c r="W95" s="187"/>
    </row>
    <row r="96" spans="1:23" ht="18" customHeight="1" thickBot="1">
      <c r="A96" s="185"/>
      <c r="B96" s="185"/>
      <c r="C96" s="185"/>
      <c r="D96" s="186"/>
      <c r="E96" s="186"/>
      <c r="F96" s="73" t="s">
        <v>36</v>
      </c>
      <c r="G96" s="182">
        <v>-2449</v>
      </c>
      <c r="H96" s="182"/>
      <c r="I96" s="9">
        <v>-2449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-2449</v>
      </c>
      <c r="P96" s="9">
        <v>0</v>
      </c>
      <c r="Q96" s="9">
        <v>0</v>
      </c>
      <c r="R96" s="9">
        <v>0</v>
      </c>
      <c r="S96" s="9">
        <v>0</v>
      </c>
      <c r="T96" s="182">
        <v>0</v>
      </c>
      <c r="U96" s="182"/>
      <c r="V96" s="182">
        <v>0</v>
      </c>
      <c r="W96" s="182"/>
    </row>
    <row r="97" spans="1:23" ht="18" customHeight="1" thickBot="1">
      <c r="A97" s="185"/>
      <c r="B97" s="185"/>
      <c r="C97" s="185"/>
      <c r="D97" s="186"/>
      <c r="E97" s="186"/>
      <c r="F97" s="73" t="s">
        <v>37</v>
      </c>
      <c r="G97" s="182">
        <v>2449</v>
      </c>
      <c r="H97" s="182"/>
      <c r="I97" s="9">
        <v>2449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2449</v>
      </c>
      <c r="P97" s="9">
        <v>0</v>
      </c>
      <c r="Q97" s="9">
        <v>0</v>
      </c>
      <c r="R97" s="9">
        <v>0</v>
      </c>
      <c r="S97" s="9">
        <v>0</v>
      </c>
      <c r="T97" s="182">
        <v>0</v>
      </c>
      <c r="U97" s="182"/>
      <c r="V97" s="182">
        <v>0</v>
      </c>
      <c r="W97" s="182"/>
    </row>
    <row r="98" spans="1:23" ht="18" customHeight="1">
      <c r="A98" s="185"/>
      <c r="B98" s="185"/>
      <c r="C98" s="185"/>
      <c r="D98" s="186"/>
      <c r="E98" s="186"/>
      <c r="F98" s="73" t="s">
        <v>38</v>
      </c>
      <c r="G98" s="182">
        <v>690743</v>
      </c>
      <c r="H98" s="182"/>
      <c r="I98" s="9">
        <v>590743</v>
      </c>
      <c r="J98" s="9">
        <v>238880</v>
      </c>
      <c r="K98" s="9">
        <v>167508</v>
      </c>
      <c r="L98" s="9">
        <v>71372</v>
      </c>
      <c r="M98" s="9">
        <v>0</v>
      </c>
      <c r="N98" s="9">
        <v>200</v>
      </c>
      <c r="O98" s="9">
        <v>351663</v>
      </c>
      <c r="P98" s="9">
        <v>0</v>
      </c>
      <c r="Q98" s="9">
        <v>0</v>
      </c>
      <c r="R98" s="9">
        <v>100000</v>
      </c>
      <c r="S98" s="9">
        <v>100000</v>
      </c>
      <c r="T98" s="182">
        <v>0</v>
      </c>
      <c r="U98" s="182"/>
      <c r="V98" s="182">
        <v>0</v>
      </c>
      <c r="W98" s="182"/>
    </row>
    <row r="99" spans="1:23" ht="16.5" customHeight="1">
      <c r="A99" s="183">
        <v>853</v>
      </c>
      <c r="B99" s="183"/>
      <c r="C99" s="183"/>
      <c r="D99" s="184" t="s">
        <v>413</v>
      </c>
      <c r="E99" s="184"/>
      <c r="F99" s="73" t="s">
        <v>35</v>
      </c>
      <c r="G99" s="182">
        <v>2568800</v>
      </c>
      <c r="H99" s="182"/>
      <c r="I99" s="9">
        <v>2508800</v>
      </c>
      <c r="J99" s="9">
        <v>2127529</v>
      </c>
      <c r="K99" s="9">
        <v>1830192</v>
      </c>
      <c r="L99" s="9">
        <v>297337</v>
      </c>
      <c r="M99" s="9">
        <v>231060</v>
      </c>
      <c r="N99" s="9">
        <v>2028</v>
      </c>
      <c r="O99" s="9">
        <v>148183</v>
      </c>
      <c r="P99" s="9">
        <v>0</v>
      </c>
      <c r="Q99" s="9">
        <v>0</v>
      </c>
      <c r="R99" s="9">
        <v>60000</v>
      </c>
      <c r="S99" s="9">
        <v>60000</v>
      </c>
      <c r="T99" s="182">
        <v>0</v>
      </c>
      <c r="U99" s="182"/>
      <c r="V99" s="182">
        <v>0</v>
      </c>
      <c r="W99" s="182"/>
    </row>
    <row r="100" spans="1:23" ht="18" customHeight="1">
      <c r="A100" s="183"/>
      <c r="B100" s="183"/>
      <c r="C100" s="183"/>
      <c r="D100" s="184"/>
      <c r="E100" s="184"/>
      <c r="F100" s="73" t="s">
        <v>36</v>
      </c>
      <c r="G100" s="182">
        <v>-2600</v>
      </c>
      <c r="H100" s="182"/>
      <c r="I100" s="9">
        <v>-2600</v>
      </c>
      <c r="J100" s="9">
        <v>-2600</v>
      </c>
      <c r="K100" s="9">
        <v>0</v>
      </c>
      <c r="L100" s="9">
        <v>-2600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182">
        <v>0</v>
      </c>
      <c r="U100" s="182"/>
      <c r="V100" s="182">
        <v>0</v>
      </c>
      <c r="W100" s="182"/>
    </row>
    <row r="101" spans="1:23" ht="18" customHeight="1">
      <c r="A101" s="183"/>
      <c r="B101" s="183"/>
      <c r="C101" s="183"/>
      <c r="D101" s="184"/>
      <c r="E101" s="184"/>
      <c r="F101" s="73" t="s">
        <v>37</v>
      </c>
      <c r="G101" s="182">
        <v>2600</v>
      </c>
      <c r="H101" s="182"/>
      <c r="I101" s="9">
        <v>2600</v>
      </c>
      <c r="J101" s="9">
        <v>2600</v>
      </c>
      <c r="K101" s="9">
        <v>2600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182">
        <v>0</v>
      </c>
      <c r="U101" s="182"/>
      <c r="V101" s="182">
        <v>0</v>
      </c>
      <c r="W101" s="182"/>
    </row>
    <row r="102" spans="1:23" ht="20.25" customHeight="1" thickBot="1">
      <c r="A102" s="183"/>
      <c r="B102" s="183"/>
      <c r="C102" s="183"/>
      <c r="D102" s="184"/>
      <c r="E102" s="184"/>
      <c r="F102" s="73" t="s">
        <v>38</v>
      </c>
      <c r="G102" s="182">
        <v>2568800</v>
      </c>
      <c r="H102" s="182"/>
      <c r="I102" s="9">
        <v>2508800</v>
      </c>
      <c r="J102" s="9">
        <v>2127529</v>
      </c>
      <c r="K102" s="9">
        <v>1832792</v>
      </c>
      <c r="L102" s="9">
        <v>294737</v>
      </c>
      <c r="M102" s="9">
        <v>231060</v>
      </c>
      <c r="N102" s="9">
        <v>2028</v>
      </c>
      <c r="O102" s="9">
        <v>148183</v>
      </c>
      <c r="P102" s="9">
        <v>0</v>
      </c>
      <c r="Q102" s="9">
        <v>0</v>
      </c>
      <c r="R102" s="9">
        <v>60000</v>
      </c>
      <c r="S102" s="9">
        <v>60000</v>
      </c>
      <c r="T102" s="182">
        <v>0</v>
      </c>
      <c r="U102" s="182"/>
      <c r="V102" s="182">
        <v>0</v>
      </c>
      <c r="W102" s="182"/>
    </row>
    <row r="103" spans="1:23" ht="18.75" customHeight="1" thickBot="1">
      <c r="A103" s="185"/>
      <c r="B103" s="185"/>
      <c r="C103" s="185">
        <v>85333</v>
      </c>
      <c r="D103" s="186" t="s">
        <v>414</v>
      </c>
      <c r="E103" s="186"/>
      <c r="F103" s="74" t="s">
        <v>35</v>
      </c>
      <c r="G103" s="187">
        <v>1544996</v>
      </c>
      <c r="H103" s="187"/>
      <c r="I103" s="10">
        <v>1544996</v>
      </c>
      <c r="J103" s="10">
        <v>1544346</v>
      </c>
      <c r="K103" s="10">
        <v>1366946</v>
      </c>
      <c r="L103" s="10">
        <v>177400</v>
      </c>
      <c r="M103" s="10">
        <v>0</v>
      </c>
      <c r="N103" s="10">
        <v>650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87">
        <v>0</v>
      </c>
      <c r="U103" s="187"/>
      <c r="V103" s="187">
        <v>0</v>
      </c>
      <c r="W103" s="187"/>
    </row>
    <row r="104" spans="1:23" ht="18" customHeight="1" thickBot="1">
      <c r="A104" s="185"/>
      <c r="B104" s="185"/>
      <c r="C104" s="185"/>
      <c r="D104" s="186"/>
      <c r="E104" s="186"/>
      <c r="F104" s="73" t="s">
        <v>36</v>
      </c>
      <c r="G104" s="182">
        <v>-2600</v>
      </c>
      <c r="H104" s="182"/>
      <c r="I104" s="9">
        <v>-2600</v>
      </c>
      <c r="J104" s="9">
        <v>-2600</v>
      </c>
      <c r="K104" s="9">
        <v>0</v>
      </c>
      <c r="L104" s="9">
        <v>-2600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182">
        <v>0</v>
      </c>
      <c r="U104" s="182"/>
      <c r="V104" s="182">
        <v>0</v>
      </c>
      <c r="W104" s="182"/>
    </row>
    <row r="105" spans="1:23" ht="16.5" customHeight="1" thickBot="1">
      <c r="A105" s="185"/>
      <c r="B105" s="185"/>
      <c r="C105" s="185"/>
      <c r="D105" s="186"/>
      <c r="E105" s="186"/>
      <c r="F105" s="73" t="s">
        <v>37</v>
      </c>
      <c r="G105" s="182">
        <v>2600</v>
      </c>
      <c r="H105" s="182"/>
      <c r="I105" s="9">
        <v>2600</v>
      </c>
      <c r="J105" s="9">
        <v>2600</v>
      </c>
      <c r="K105" s="9">
        <v>2600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82">
        <v>0</v>
      </c>
      <c r="U105" s="182"/>
      <c r="V105" s="182">
        <v>0</v>
      </c>
      <c r="W105" s="182"/>
    </row>
    <row r="106" spans="1:23" ht="19.5" customHeight="1">
      <c r="A106" s="185"/>
      <c r="B106" s="185"/>
      <c r="C106" s="185"/>
      <c r="D106" s="186"/>
      <c r="E106" s="186"/>
      <c r="F106" s="73" t="s">
        <v>38</v>
      </c>
      <c r="G106" s="182">
        <v>1544996</v>
      </c>
      <c r="H106" s="182"/>
      <c r="I106" s="9">
        <v>1544996</v>
      </c>
      <c r="J106" s="9">
        <v>1544346</v>
      </c>
      <c r="K106" s="9">
        <v>1369546</v>
      </c>
      <c r="L106" s="9">
        <v>174800</v>
      </c>
      <c r="M106" s="9">
        <v>0</v>
      </c>
      <c r="N106" s="9">
        <v>650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82">
        <v>0</v>
      </c>
      <c r="U106" s="182"/>
      <c r="V106" s="182">
        <v>0</v>
      </c>
      <c r="W106" s="182"/>
    </row>
    <row r="107" spans="1:23" ht="18" customHeight="1">
      <c r="A107" s="183">
        <v>854</v>
      </c>
      <c r="B107" s="183"/>
      <c r="C107" s="183"/>
      <c r="D107" s="184" t="s">
        <v>93</v>
      </c>
      <c r="E107" s="184"/>
      <c r="F107" s="73" t="s">
        <v>35</v>
      </c>
      <c r="G107" s="182">
        <v>9598499</v>
      </c>
      <c r="H107" s="182"/>
      <c r="I107" s="9">
        <v>9216240</v>
      </c>
      <c r="J107" s="9">
        <v>8973260</v>
      </c>
      <c r="K107" s="9">
        <v>7569973</v>
      </c>
      <c r="L107" s="9">
        <v>1403287</v>
      </c>
      <c r="M107" s="9">
        <v>0</v>
      </c>
      <c r="N107" s="9">
        <v>242980</v>
      </c>
      <c r="O107" s="9">
        <v>0</v>
      </c>
      <c r="P107" s="9">
        <v>0</v>
      </c>
      <c r="Q107" s="9">
        <v>0</v>
      </c>
      <c r="R107" s="9">
        <v>382259</v>
      </c>
      <c r="S107" s="9">
        <v>382259</v>
      </c>
      <c r="T107" s="182">
        <v>0</v>
      </c>
      <c r="U107" s="182"/>
      <c r="V107" s="182">
        <v>0</v>
      </c>
      <c r="W107" s="182"/>
    </row>
    <row r="108" spans="1:23" ht="16.5" customHeight="1">
      <c r="A108" s="183"/>
      <c r="B108" s="183"/>
      <c r="C108" s="183"/>
      <c r="D108" s="184"/>
      <c r="E108" s="184"/>
      <c r="F108" s="73" t="s">
        <v>36</v>
      </c>
      <c r="G108" s="182">
        <v>-39575</v>
      </c>
      <c r="H108" s="182"/>
      <c r="I108" s="9">
        <v>-24575</v>
      </c>
      <c r="J108" s="9">
        <v>-10975</v>
      </c>
      <c r="K108" s="9">
        <v>0</v>
      </c>
      <c r="L108" s="9">
        <v>-10975</v>
      </c>
      <c r="M108" s="9">
        <v>0</v>
      </c>
      <c r="N108" s="9">
        <v>-13600</v>
      </c>
      <c r="O108" s="9">
        <v>0</v>
      </c>
      <c r="P108" s="9">
        <v>0</v>
      </c>
      <c r="Q108" s="9">
        <v>0</v>
      </c>
      <c r="R108" s="9">
        <v>-15000</v>
      </c>
      <c r="S108" s="9">
        <v>-15000</v>
      </c>
      <c r="T108" s="182">
        <v>0</v>
      </c>
      <c r="U108" s="182"/>
      <c r="V108" s="182">
        <v>0</v>
      </c>
      <c r="W108" s="182"/>
    </row>
    <row r="109" spans="1:23" ht="17.25" customHeight="1">
      <c r="A109" s="183"/>
      <c r="B109" s="183"/>
      <c r="C109" s="183"/>
      <c r="D109" s="184"/>
      <c r="E109" s="184"/>
      <c r="F109" s="73" t="s">
        <v>37</v>
      </c>
      <c r="G109" s="182">
        <v>103899</v>
      </c>
      <c r="H109" s="182"/>
      <c r="I109" s="9">
        <v>103899</v>
      </c>
      <c r="J109" s="9">
        <v>103899</v>
      </c>
      <c r="K109" s="9">
        <v>34581</v>
      </c>
      <c r="L109" s="9">
        <v>69318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182">
        <v>0</v>
      </c>
      <c r="U109" s="182"/>
      <c r="V109" s="182">
        <v>0</v>
      </c>
      <c r="W109" s="182"/>
    </row>
    <row r="110" spans="1:23" ht="20.25" customHeight="1" thickBot="1">
      <c r="A110" s="183"/>
      <c r="B110" s="183"/>
      <c r="C110" s="183"/>
      <c r="D110" s="184"/>
      <c r="E110" s="184"/>
      <c r="F110" s="73" t="s">
        <v>38</v>
      </c>
      <c r="G110" s="182">
        <v>9662823</v>
      </c>
      <c r="H110" s="182"/>
      <c r="I110" s="9">
        <v>9295564</v>
      </c>
      <c r="J110" s="9">
        <v>9066184</v>
      </c>
      <c r="K110" s="9">
        <v>7604554</v>
      </c>
      <c r="L110" s="9">
        <v>1461630</v>
      </c>
      <c r="M110" s="9">
        <v>0</v>
      </c>
      <c r="N110" s="9">
        <v>229380</v>
      </c>
      <c r="O110" s="9">
        <v>0</v>
      </c>
      <c r="P110" s="9">
        <v>0</v>
      </c>
      <c r="Q110" s="9">
        <v>0</v>
      </c>
      <c r="R110" s="9">
        <v>367259</v>
      </c>
      <c r="S110" s="9">
        <v>367259</v>
      </c>
      <c r="T110" s="182">
        <v>0</v>
      </c>
      <c r="U110" s="182"/>
      <c r="V110" s="182">
        <v>0</v>
      </c>
      <c r="W110" s="182"/>
    </row>
    <row r="111" spans="1:23" ht="19.5" customHeight="1" thickBot="1">
      <c r="A111" s="185"/>
      <c r="B111" s="185"/>
      <c r="C111" s="185">
        <v>85403</v>
      </c>
      <c r="D111" s="186" t="s">
        <v>94</v>
      </c>
      <c r="E111" s="186"/>
      <c r="F111" s="74" t="s">
        <v>35</v>
      </c>
      <c r="G111" s="187">
        <v>7199896</v>
      </c>
      <c r="H111" s="187"/>
      <c r="I111" s="10">
        <v>6817637</v>
      </c>
      <c r="J111" s="10">
        <v>6621129</v>
      </c>
      <c r="K111" s="10">
        <v>5528748</v>
      </c>
      <c r="L111" s="10">
        <v>1092381</v>
      </c>
      <c r="M111" s="10">
        <v>0</v>
      </c>
      <c r="N111" s="10">
        <v>196508</v>
      </c>
      <c r="O111" s="10">
        <v>0</v>
      </c>
      <c r="P111" s="10">
        <v>0</v>
      </c>
      <c r="Q111" s="10">
        <v>0</v>
      </c>
      <c r="R111" s="10">
        <v>382259</v>
      </c>
      <c r="S111" s="10">
        <v>382259</v>
      </c>
      <c r="T111" s="187">
        <v>0</v>
      </c>
      <c r="U111" s="187"/>
      <c r="V111" s="187">
        <v>0</v>
      </c>
      <c r="W111" s="187"/>
    </row>
    <row r="112" spans="1:23" ht="18" customHeight="1" thickBot="1">
      <c r="A112" s="185"/>
      <c r="B112" s="185"/>
      <c r="C112" s="185"/>
      <c r="D112" s="186"/>
      <c r="E112" s="186"/>
      <c r="F112" s="73" t="s">
        <v>36</v>
      </c>
      <c r="G112" s="182">
        <v>-32575</v>
      </c>
      <c r="H112" s="182"/>
      <c r="I112" s="9">
        <v>-17575</v>
      </c>
      <c r="J112" s="9">
        <v>-3975</v>
      </c>
      <c r="K112" s="9">
        <v>0</v>
      </c>
      <c r="L112" s="9">
        <v>-3975</v>
      </c>
      <c r="M112" s="9">
        <v>0</v>
      </c>
      <c r="N112" s="9">
        <v>-13600</v>
      </c>
      <c r="O112" s="9">
        <v>0</v>
      </c>
      <c r="P112" s="9">
        <v>0</v>
      </c>
      <c r="Q112" s="9">
        <v>0</v>
      </c>
      <c r="R112" s="9">
        <v>-15000</v>
      </c>
      <c r="S112" s="9">
        <v>-15000</v>
      </c>
      <c r="T112" s="182">
        <v>0</v>
      </c>
      <c r="U112" s="182"/>
      <c r="V112" s="182">
        <v>0</v>
      </c>
      <c r="W112" s="182"/>
    </row>
    <row r="113" spans="1:23" ht="19.5" customHeight="1" thickBot="1">
      <c r="A113" s="185"/>
      <c r="B113" s="185"/>
      <c r="C113" s="185"/>
      <c r="D113" s="186"/>
      <c r="E113" s="186"/>
      <c r="F113" s="73" t="s">
        <v>37</v>
      </c>
      <c r="G113" s="182">
        <v>98199</v>
      </c>
      <c r="H113" s="182"/>
      <c r="I113" s="9">
        <v>98199</v>
      </c>
      <c r="J113" s="9">
        <v>98199</v>
      </c>
      <c r="K113" s="9">
        <v>34581</v>
      </c>
      <c r="L113" s="9">
        <v>63618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182">
        <v>0</v>
      </c>
      <c r="U113" s="182"/>
      <c r="V113" s="182">
        <v>0</v>
      </c>
      <c r="W113" s="182"/>
    </row>
    <row r="114" spans="1:23" ht="23.25" customHeight="1" thickBot="1">
      <c r="A114" s="185"/>
      <c r="B114" s="185"/>
      <c r="C114" s="185"/>
      <c r="D114" s="186"/>
      <c r="E114" s="186"/>
      <c r="F114" s="73" t="s">
        <v>38</v>
      </c>
      <c r="G114" s="182">
        <v>7265520</v>
      </c>
      <c r="H114" s="182"/>
      <c r="I114" s="9">
        <v>6898261</v>
      </c>
      <c r="J114" s="9">
        <v>6715353</v>
      </c>
      <c r="K114" s="9">
        <v>5563329</v>
      </c>
      <c r="L114" s="9">
        <v>1152024</v>
      </c>
      <c r="M114" s="9">
        <v>0</v>
      </c>
      <c r="N114" s="9">
        <v>182908</v>
      </c>
      <c r="O114" s="9">
        <v>0</v>
      </c>
      <c r="P114" s="9">
        <v>0</v>
      </c>
      <c r="Q114" s="9">
        <v>0</v>
      </c>
      <c r="R114" s="9">
        <v>367259</v>
      </c>
      <c r="S114" s="9">
        <v>367259</v>
      </c>
      <c r="T114" s="182">
        <v>0</v>
      </c>
      <c r="U114" s="182"/>
      <c r="V114" s="182">
        <v>0</v>
      </c>
      <c r="W114" s="182"/>
    </row>
    <row r="115" spans="1:23" ht="19.5" customHeight="1" thickBot="1">
      <c r="A115" s="185"/>
      <c r="B115" s="185"/>
      <c r="C115" s="185">
        <v>85406</v>
      </c>
      <c r="D115" s="186" t="s">
        <v>415</v>
      </c>
      <c r="E115" s="186"/>
      <c r="F115" s="74" t="s">
        <v>35</v>
      </c>
      <c r="G115" s="187">
        <v>1451858</v>
      </c>
      <c r="H115" s="187"/>
      <c r="I115" s="10">
        <v>1451858</v>
      </c>
      <c r="J115" s="10">
        <v>1424886</v>
      </c>
      <c r="K115" s="10">
        <v>1261925</v>
      </c>
      <c r="L115" s="10">
        <v>162961</v>
      </c>
      <c r="M115" s="10">
        <v>0</v>
      </c>
      <c r="N115" s="10">
        <v>26972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87">
        <v>0</v>
      </c>
      <c r="U115" s="187"/>
      <c r="V115" s="187">
        <v>0</v>
      </c>
      <c r="W115" s="187"/>
    </row>
    <row r="116" spans="1:23" ht="18" customHeight="1" thickBot="1">
      <c r="A116" s="185"/>
      <c r="B116" s="185"/>
      <c r="C116" s="185"/>
      <c r="D116" s="186"/>
      <c r="E116" s="186"/>
      <c r="F116" s="73" t="s">
        <v>36</v>
      </c>
      <c r="G116" s="182">
        <v>-7000</v>
      </c>
      <c r="H116" s="182"/>
      <c r="I116" s="9">
        <v>-7000</v>
      </c>
      <c r="J116" s="9">
        <v>-7000</v>
      </c>
      <c r="K116" s="9">
        <v>0</v>
      </c>
      <c r="L116" s="9">
        <v>-7000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82">
        <v>0</v>
      </c>
      <c r="U116" s="182"/>
      <c r="V116" s="182">
        <v>0</v>
      </c>
      <c r="W116" s="182"/>
    </row>
    <row r="117" spans="1:23" ht="13.5" thickBot="1">
      <c r="A117" s="185"/>
      <c r="B117" s="185"/>
      <c r="C117" s="185"/>
      <c r="D117" s="186"/>
      <c r="E117" s="186"/>
      <c r="F117" s="73" t="s">
        <v>37</v>
      </c>
      <c r="G117" s="182">
        <v>0</v>
      </c>
      <c r="H117" s="182"/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182">
        <v>0</v>
      </c>
      <c r="U117" s="182"/>
      <c r="V117" s="182">
        <v>0</v>
      </c>
      <c r="W117" s="182"/>
    </row>
    <row r="118" spans="1:23" ht="22.5" customHeight="1" thickBot="1">
      <c r="A118" s="185"/>
      <c r="B118" s="185"/>
      <c r="C118" s="185"/>
      <c r="D118" s="186"/>
      <c r="E118" s="186"/>
      <c r="F118" s="73" t="s">
        <v>38</v>
      </c>
      <c r="G118" s="182">
        <v>1444858</v>
      </c>
      <c r="H118" s="182"/>
      <c r="I118" s="9">
        <v>1444858</v>
      </c>
      <c r="J118" s="9">
        <v>1417886</v>
      </c>
      <c r="K118" s="9">
        <v>1261925</v>
      </c>
      <c r="L118" s="9">
        <v>155961</v>
      </c>
      <c r="M118" s="9">
        <v>0</v>
      </c>
      <c r="N118" s="9">
        <v>26972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182">
        <v>0</v>
      </c>
      <c r="U118" s="182"/>
      <c r="V118" s="182">
        <v>0</v>
      </c>
      <c r="W118" s="182"/>
    </row>
    <row r="119" spans="1:23" ht="18.75" customHeight="1" thickBot="1">
      <c r="A119" s="185"/>
      <c r="B119" s="185"/>
      <c r="C119" s="185">
        <v>85446</v>
      </c>
      <c r="D119" s="186" t="s">
        <v>409</v>
      </c>
      <c r="E119" s="186"/>
      <c r="F119" s="74" t="s">
        <v>35</v>
      </c>
      <c r="G119" s="187">
        <v>30945</v>
      </c>
      <c r="H119" s="187"/>
      <c r="I119" s="10">
        <v>30945</v>
      </c>
      <c r="J119" s="10">
        <v>30945</v>
      </c>
      <c r="K119" s="10">
        <v>0</v>
      </c>
      <c r="L119" s="10">
        <v>30945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87">
        <v>0</v>
      </c>
      <c r="U119" s="187"/>
      <c r="V119" s="187">
        <v>0</v>
      </c>
      <c r="W119" s="187"/>
    </row>
    <row r="120" spans="1:23" ht="13.5" thickBot="1">
      <c r="A120" s="185"/>
      <c r="B120" s="185"/>
      <c r="C120" s="185"/>
      <c r="D120" s="186"/>
      <c r="E120" s="186"/>
      <c r="F120" s="73" t="s">
        <v>36</v>
      </c>
      <c r="G120" s="182">
        <v>0</v>
      </c>
      <c r="H120" s="182"/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182">
        <v>0</v>
      </c>
      <c r="U120" s="182"/>
      <c r="V120" s="182">
        <v>0</v>
      </c>
      <c r="W120" s="182"/>
    </row>
    <row r="121" spans="1:23" ht="18" customHeight="1" thickBot="1">
      <c r="A121" s="185"/>
      <c r="B121" s="185"/>
      <c r="C121" s="185"/>
      <c r="D121" s="186"/>
      <c r="E121" s="186"/>
      <c r="F121" s="73" t="s">
        <v>37</v>
      </c>
      <c r="G121" s="182">
        <v>5700</v>
      </c>
      <c r="H121" s="182"/>
      <c r="I121" s="9">
        <v>5700</v>
      </c>
      <c r="J121" s="9">
        <v>5700</v>
      </c>
      <c r="K121" s="9">
        <v>0</v>
      </c>
      <c r="L121" s="9">
        <v>5700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182">
        <v>0</v>
      </c>
      <c r="U121" s="182"/>
      <c r="V121" s="182">
        <v>0</v>
      </c>
      <c r="W121" s="182"/>
    </row>
    <row r="122" spans="1:23" ht="17.25" customHeight="1">
      <c r="A122" s="185"/>
      <c r="B122" s="185"/>
      <c r="C122" s="185"/>
      <c r="D122" s="186"/>
      <c r="E122" s="186"/>
      <c r="F122" s="73" t="s">
        <v>38</v>
      </c>
      <c r="G122" s="182">
        <v>36645</v>
      </c>
      <c r="H122" s="182"/>
      <c r="I122" s="9">
        <v>36645</v>
      </c>
      <c r="J122" s="9">
        <v>36645</v>
      </c>
      <c r="K122" s="9">
        <v>0</v>
      </c>
      <c r="L122" s="9">
        <v>36645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182">
        <v>0</v>
      </c>
      <c r="U122" s="182"/>
      <c r="V122" s="182">
        <v>0</v>
      </c>
      <c r="W122" s="182"/>
    </row>
    <row r="123" spans="1:23" ht="18.75" customHeight="1">
      <c r="A123" s="183">
        <v>855</v>
      </c>
      <c r="B123" s="183"/>
      <c r="C123" s="183"/>
      <c r="D123" s="184" t="s">
        <v>189</v>
      </c>
      <c r="E123" s="184"/>
      <c r="F123" s="73" t="s">
        <v>35</v>
      </c>
      <c r="G123" s="182">
        <v>6416393</v>
      </c>
      <c r="H123" s="182"/>
      <c r="I123" s="9">
        <v>6391393</v>
      </c>
      <c r="J123" s="9">
        <v>4671728</v>
      </c>
      <c r="K123" s="9">
        <v>3273171</v>
      </c>
      <c r="L123" s="9">
        <v>1398557</v>
      </c>
      <c r="M123" s="9">
        <v>257200</v>
      </c>
      <c r="N123" s="9">
        <v>1462465</v>
      </c>
      <c r="O123" s="9">
        <v>0</v>
      </c>
      <c r="P123" s="9">
        <v>0</v>
      </c>
      <c r="Q123" s="9">
        <v>0</v>
      </c>
      <c r="R123" s="9">
        <v>25000</v>
      </c>
      <c r="S123" s="9">
        <v>25000</v>
      </c>
      <c r="T123" s="182">
        <v>0</v>
      </c>
      <c r="U123" s="182"/>
      <c r="V123" s="182">
        <v>0</v>
      </c>
      <c r="W123" s="182"/>
    </row>
    <row r="124" spans="1:23" ht="18" customHeight="1">
      <c r="A124" s="183"/>
      <c r="B124" s="183"/>
      <c r="C124" s="183"/>
      <c r="D124" s="184"/>
      <c r="E124" s="184"/>
      <c r="F124" s="73" t="s">
        <v>36</v>
      </c>
      <c r="G124" s="182">
        <v>-55310</v>
      </c>
      <c r="H124" s="182"/>
      <c r="I124" s="9">
        <v>-55310</v>
      </c>
      <c r="J124" s="9">
        <v>-55310</v>
      </c>
      <c r="K124" s="9">
        <v>-55310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182">
        <v>0</v>
      </c>
      <c r="U124" s="182"/>
      <c r="V124" s="182">
        <v>0</v>
      </c>
      <c r="W124" s="182"/>
    </row>
    <row r="125" spans="1:23" ht="19.5" customHeight="1">
      <c r="A125" s="183"/>
      <c r="B125" s="183"/>
      <c r="C125" s="183"/>
      <c r="D125" s="184"/>
      <c r="E125" s="184"/>
      <c r="F125" s="73" t="s">
        <v>37</v>
      </c>
      <c r="G125" s="182">
        <v>34448</v>
      </c>
      <c r="H125" s="182"/>
      <c r="I125" s="9">
        <v>34448</v>
      </c>
      <c r="J125" s="9">
        <v>34448</v>
      </c>
      <c r="K125" s="9">
        <v>4948</v>
      </c>
      <c r="L125" s="9">
        <v>29500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82">
        <v>0</v>
      </c>
      <c r="U125" s="182"/>
      <c r="V125" s="182">
        <v>0</v>
      </c>
      <c r="W125" s="182"/>
    </row>
    <row r="126" spans="1:23" ht="19.5" customHeight="1" thickBot="1">
      <c r="A126" s="183"/>
      <c r="B126" s="183"/>
      <c r="C126" s="183"/>
      <c r="D126" s="184"/>
      <c r="E126" s="184"/>
      <c r="F126" s="73" t="s">
        <v>38</v>
      </c>
      <c r="G126" s="182">
        <v>6395531</v>
      </c>
      <c r="H126" s="182"/>
      <c r="I126" s="9">
        <v>6370531</v>
      </c>
      <c r="J126" s="9">
        <v>4650866</v>
      </c>
      <c r="K126" s="9">
        <v>3222809</v>
      </c>
      <c r="L126" s="9">
        <v>1428057</v>
      </c>
      <c r="M126" s="9">
        <v>257200</v>
      </c>
      <c r="N126" s="9">
        <v>1462465</v>
      </c>
      <c r="O126" s="9">
        <v>0</v>
      </c>
      <c r="P126" s="9">
        <v>0</v>
      </c>
      <c r="Q126" s="9">
        <v>0</v>
      </c>
      <c r="R126" s="9">
        <v>25000</v>
      </c>
      <c r="S126" s="9">
        <v>25000</v>
      </c>
      <c r="T126" s="182">
        <v>0</v>
      </c>
      <c r="U126" s="182"/>
      <c r="V126" s="182">
        <v>0</v>
      </c>
      <c r="W126" s="182"/>
    </row>
    <row r="127" spans="1:23" ht="18" customHeight="1" thickBot="1">
      <c r="A127" s="185"/>
      <c r="B127" s="185"/>
      <c r="C127" s="185">
        <v>85510</v>
      </c>
      <c r="D127" s="186" t="s">
        <v>190</v>
      </c>
      <c r="E127" s="186"/>
      <c r="F127" s="74" t="s">
        <v>35</v>
      </c>
      <c r="G127" s="187">
        <v>4804144</v>
      </c>
      <c r="H127" s="187"/>
      <c r="I127" s="10">
        <v>4779144</v>
      </c>
      <c r="J127" s="10">
        <v>4566016</v>
      </c>
      <c r="K127" s="10">
        <v>3168440</v>
      </c>
      <c r="L127" s="10">
        <v>1397576</v>
      </c>
      <c r="M127" s="10">
        <v>93200</v>
      </c>
      <c r="N127" s="10">
        <v>119928</v>
      </c>
      <c r="O127" s="10">
        <v>0</v>
      </c>
      <c r="P127" s="10">
        <v>0</v>
      </c>
      <c r="Q127" s="10">
        <v>0</v>
      </c>
      <c r="R127" s="10">
        <v>25000</v>
      </c>
      <c r="S127" s="10">
        <v>25000</v>
      </c>
      <c r="T127" s="187">
        <v>0</v>
      </c>
      <c r="U127" s="187"/>
      <c r="V127" s="187">
        <v>0</v>
      </c>
      <c r="W127" s="187"/>
    </row>
    <row r="128" spans="1:23" ht="18" customHeight="1" thickBot="1">
      <c r="A128" s="185"/>
      <c r="B128" s="185"/>
      <c r="C128" s="185"/>
      <c r="D128" s="186"/>
      <c r="E128" s="186"/>
      <c r="F128" s="73" t="s">
        <v>36</v>
      </c>
      <c r="G128" s="182">
        <v>-55310</v>
      </c>
      <c r="H128" s="182"/>
      <c r="I128" s="9">
        <v>-55310</v>
      </c>
      <c r="J128" s="9">
        <v>-55310</v>
      </c>
      <c r="K128" s="9">
        <v>-55310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182">
        <v>0</v>
      </c>
      <c r="U128" s="182"/>
      <c r="V128" s="182">
        <v>0</v>
      </c>
      <c r="W128" s="182"/>
    </row>
    <row r="129" spans="1:23" ht="17.25" customHeight="1" thickBot="1">
      <c r="A129" s="185"/>
      <c r="B129" s="185"/>
      <c r="C129" s="185"/>
      <c r="D129" s="186"/>
      <c r="E129" s="186"/>
      <c r="F129" s="73" t="s">
        <v>37</v>
      </c>
      <c r="G129" s="182">
        <v>34448</v>
      </c>
      <c r="H129" s="182"/>
      <c r="I129" s="9">
        <v>34448</v>
      </c>
      <c r="J129" s="9">
        <v>34448</v>
      </c>
      <c r="K129" s="9">
        <v>4948</v>
      </c>
      <c r="L129" s="9">
        <v>29500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182">
        <v>0</v>
      </c>
      <c r="U129" s="182"/>
      <c r="V129" s="182">
        <v>0</v>
      </c>
      <c r="W129" s="182"/>
    </row>
    <row r="130" spans="1:23" ht="18.75" customHeight="1">
      <c r="A130" s="185"/>
      <c r="B130" s="185"/>
      <c r="C130" s="185"/>
      <c r="D130" s="186"/>
      <c r="E130" s="186"/>
      <c r="F130" s="73" t="s">
        <v>38</v>
      </c>
      <c r="G130" s="182">
        <v>4783282</v>
      </c>
      <c r="H130" s="182"/>
      <c r="I130" s="9">
        <v>4758282</v>
      </c>
      <c r="J130" s="9">
        <v>4545154</v>
      </c>
      <c r="K130" s="9">
        <v>3118078</v>
      </c>
      <c r="L130" s="9">
        <v>1427076</v>
      </c>
      <c r="M130" s="9">
        <v>93200</v>
      </c>
      <c r="N130" s="9">
        <v>119928</v>
      </c>
      <c r="O130" s="9">
        <v>0</v>
      </c>
      <c r="P130" s="9">
        <v>0</v>
      </c>
      <c r="Q130" s="9">
        <v>0</v>
      </c>
      <c r="R130" s="9">
        <v>25000</v>
      </c>
      <c r="S130" s="9">
        <v>25000</v>
      </c>
      <c r="T130" s="182">
        <v>0</v>
      </c>
      <c r="U130" s="182"/>
      <c r="V130" s="182">
        <v>0</v>
      </c>
      <c r="W130" s="182"/>
    </row>
    <row r="131" spans="1:23" ht="18.75" customHeight="1">
      <c r="A131" s="191" t="s">
        <v>16</v>
      </c>
      <c r="B131" s="191"/>
      <c r="C131" s="191"/>
      <c r="D131" s="191"/>
      <c r="E131" s="191"/>
      <c r="F131" s="73" t="s">
        <v>35</v>
      </c>
      <c r="G131" s="192">
        <v>95845503</v>
      </c>
      <c r="H131" s="192"/>
      <c r="I131" s="11">
        <v>75941201</v>
      </c>
      <c r="J131" s="11">
        <v>70368177</v>
      </c>
      <c r="K131" s="11">
        <v>47874966</v>
      </c>
      <c r="L131" s="11">
        <v>22493211</v>
      </c>
      <c r="M131" s="11">
        <v>1648986</v>
      </c>
      <c r="N131" s="11">
        <v>2791126</v>
      </c>
      <c r="O131" s="11">
        <v>825489</v>
      </c>
      <c r="P131" s="11">
        <v>282098</v>
      </c>
      <c r="Q131" s="11">
        <v>25325</v>
      </c>
      <c r="R131" s="11">
        <v>19904302</v>
      </c>
      <c r="S131" s="11">
        <v>17119802</v>
      </c>
      <c r="T131" s="192">
        <v>11937273</v>
      </c>
      <c r="U131" s="192"/>
      <c r="V131" s="192">
        <v>2784500</v>
      </c>
      <c r="W131" s="192"/>
    </row>
    <row r="132" spans="1:23" ht="16.5" customHeight="1">
      <c r="A132" s="191"/>
      <c r="B132" s="191"/>
      <c r="C132" s="191"/>
      <c r="D132" s="191"/>
      <c r="E132" s="191"/>
      <c r="F132" s="73" t="s">
        <v>36</v>
      </c>
      <c r="G132" s="192">
        <v>-788547</v>
      </c>
      <c r="H132" s="192"/>
      <c r="I132" s="11">
        <v>-382316</v>
      </c>
      <c r="J132" s="11">
        <v>-350667</v>
      </c>
      <c r="K132" s="11">
        <v>-297927</v>
      </c>
      <c r="L132" s="11">
        <v>-52740</v>
      </c>
      <c r="M132" s="11">
        <v>0</v>
      </c>
      <c r="N132" s="11">
        <v>-29200</v>
      </c>
      <c r="O132" s="11">
        <v>-2449</v>
      </c>
      <c r="P132" s="11">
        <v>0</v>
      </c>
      <c r="Q132" s="11">
        <v>0</v>
      </c>
      <c r="R132" s="11">
        <v>-406231</v>
      </c>
      <c r="S132" s="11">
        <v>-406231</v>
      </c>
      <c r="T132" s="192">
        <v>-391231</v>
      </c>
      <c r="U132" s="192"/>
      <c r="V132" s="192">
        <v>0</v>
      </c>
      <c r="W132" s="192"/>
    </row>
    <row r="133" spans="1:23" ht="17.25" customHeight="1">
      <c r="A133" s="191"/>
      <c r="B133" s="191"/>
      <c r="C133" s="191"/>
      <c r="D133" s="191"/>
      <c r="E133" s="191"/>
      <c r="F133" s="73" t="s">
        <v>37</v>
      </c>
      <c r="G133" s="192">
        <v>1258193</v>
      </c>
      <c r="H133" s="192"/>
      <c r="I133" s="11">
        <v>852981</v>
      </c>
      <c r="J133" s="11">
        <v>832627</v>
      </c>
      <c r="K133" s="11">
        <v>524333</v>
      </c>
      <c r="L133" s="11">
        <v>308294</v>
      </c>
      <c r="M133" s="11">
        <v>0</v>
      </c>
      <c r="N133" s="11">
        <v>17905</v>
      </c>
      <c r="O133" s="11">
        <v>2449</v>
      </c>
      <c r="P133" s="11">
        <v>0</v>
      </c>
      <c r="Q133" s="11">
        <v>0</v>
      </c>
      <c r="R133" s="11">
        <v>405212</v>
      </c>
      <c r="S133" s="11">
        <v>405212</v>
      </c>
      <c r="T133" s="192">
        <v>13981</v>
      </c>
      <c r="U133" s="192"/>
      <c r="V133" s="192">
        <v>0</v>
      </c>
      <c r="W133" s="192"/>
    </row>
    <row r="134" spans="1:23" ht="18.75" customHeight="1">
      <c r="A134" s="191"/>
      <c r="B134" s="191"/>
      <c r="C134" s="191"/>
      <c r="D134" s="191"/>
      <c r="E134" s="191"/>
      <c r="F134" s="73" t="s">
        <v>38</v>
      </c>
      <c r="G134" s="192">
        <v>96315149</v>
      </c>
      <c r="H134" s="192"/>
      <c r="I134" s="11">
        <v>76411866</v>
      </c>
      <c r="J134" s="11">
        <v>70850137</v>
      </c>
      <c r="K134" s="11">
        <v>48101372</v>
      </c>
      <c r="L134" s="11">
        <v>22748765</v>
      </c>
      <c r="M134" s="11">
        <v>1648986</v>
      </c>
      <c r="N134" s="11">
        <v>2779831</v>
      </c>
      <c r="O134" s="11">
        <v>825489</v>
      </c>
      <c r="P134" s="11">
        <v>282098</v>
      </c>
      <c r="Q134" s="11">
        <v>25325</v>
      </c>
      <c r="R134" s="11">
        <v>19903283</v>
      </c>
      <c r="S134" s="11">
        <v>17118783</v>
      </c>
      <c r="T134" s="192">
        <v>11560023</v>
      </c>
      <c r="U134" s="192"/>
      <c r="V134" s="192">
        <v>2784500</v>
      </c>
      <c r="W134" s="192"/>
    </row>
  </sheetData>
  <sheetProtection/>
  <mergeCells count="490">
    <mergeCell ref="G133:H133"/>
    <mergeCell ref="T133:U133"/>
    <mergeCell ref="V133:W133"/>
    <mergeCell ref="G134:H134"/>
    <mergeCell ref="T134:U134"/>
    <mergeCell ref="V134:W134"/>
    <mergeCell ref="G130:H130"/>
    <mergeCell ref="T130:U130"/>
    <mergeCell ref="V130:W130"/>
    <mergeCell ref="A131:E134"/>
    <mergeCell ref="G131:H131"/>
    <mergeCell ref="T131:U131"/>
    <mergeCell ref="V131:W131"/>
    <mergeCell ref="G132:H132"/>
    <mergeCell ref="T132:U132"/>
    <mergeCell ref="V132:W132"/>
    <mergeCell ref="V127:W127"/>
    <mergeCell ref="G128:H128"/>
    <mergeCell ref="T128:U128"/>
    <mergeCell ref="V128:W128"/>
    <mergeCell ref="G129:H129"/>
    <mergeCell ref="T129:U129"/>
    <mergeCell ref="V129:W129"/>
    <mergeCell ref="T125:U125"/>
    <mergeCell ref="V125:W125"/>
    <mergeCell ref="G126:H126"/>
    <mergeCell ref="T126:U126"/>
    <mergeCell ref="V126:W126"/>
    <mergeCell ref="A127:B130"/>
    <mergeCell ref="C127:C130"/>
    <mergeCell ref="D127:E130"/>
    <mergeCell ref="G127:H127"/>
    <mergeCell ref="T127:U127"/>
    <mergeCell ref="A123:B126"/>
    <mergeCell ref="C123:C126"/>
    <mergeCell ref="D123:E126"/>
    <mergeCell ref="G123:H123"/>
    <mergeCell ref="T123:U123"/>
    <mergeCell ref="V123:W123"/>
    <mergeCell ref="G124:H124"/>
    <mergeCell ref="T124:U124"/>
    <mergeCell ref="V124:W124"/>
    <mergeCell ref="G125:H125"/>
    <mergeCell ref="T120:U120"/>
    <mergeCell ref="V120:W120"/>
    <mergeCell ref="G121:H121"/>
    <mergeCell ref="T121:U121"/>
    <mergeCell ref="V121:W121"/>
    <mergeCell ref="G122:H122"/>
    <mergeCell ref="T122:U122"/>
    <mergeCell ref="V122:W122"/>
    <mergeCell ref="G118:H118"/>
    <mergeCell ref="T118:U118"/>
    <mergeCell ref="V118:W118"/>
    <mergeCell ref="A119:B122"/>
    <mergeCell ref="C119:C122"/>
    <mergeCell ref="D119:E122"/>
    <mergeCell ref="G119:H119"/>
    <mergeCell ref="T119:U119"/>
    <mergeCell ref="V119:W119"/>
    <mergeCell ref="G120:H120"/>
    <mergeCell ref="V115:W115"/>
    <mergeCell ref="G116:H116"/>
    <mergeCell ref="T116:U116"/>
    <mergeCell ref="V116:W116"/>
    <mergeCell ref="G117:H117"/>
    <mergeCell ref="T117:U117"/>
    <mergeCell ref="V117:W117"/>
    <mergeCell ref="T113:U113"/>
    <mergeCell ref="V113:W113"/>
    <mergeCell ref="G114:H114"/>
    <mergeCell ref="T114:U114"/>
    <mergeCell ref="V114:W114"/>
    <mergeCell ref="A115:B118"/>
    <mergeCell ref="C115:C118"/>
    <mergeCell ref="D115:E118"/>
    <mergeCell ref="G115:H115"/>
    <mergeCell ref="T115:U115"/>
    <mergeCell ref="A111:B114"/>
    <mergeCell ref="C111:C114"/>
    <mergeCell ref="D111:E114"/>
    <mergeCell ref="G111:H111"/>
    <mergeCell ref="T111:U111"/>
    <mergeCell ref="V111:W111"/>
    <mergeCell ref="G112:H112"/>
    <mergeCell ref="T112:U112"/>
    <mergeCell ref="V112:W112"/>
    <mergeCell ref="G113:H113"/>
    <mergeCell ref="T108:U108"/>
    <mergeCell ref="V108:W108"/>
    <mergeCell ref="G109:H109"/>
    <mergeCell ref="T109:U109"/>
    <mergeCell ref="V109:W109"/>
    <mergeCell ref="G110:H110"/>
    <mergeCell ref="T110:U110"/>
    <mergeCell ref="V110:W110"/>
    <mergeCell ref="G106:H106"/>
    <mergeCell ref="T106:U106"/>
    <mergeCell ref="V106:W106"/>
    <mergeCell ref="A107:B110"/>
    <mergeCell ref="C107:C110"/>
    <mergeCell ref="D107:E110"/>
    <mergeCell ref="G107:H107"/>
    <mergeCell ref="T107:U107"/>
    <mergeCell ref="V107:W107"/>
    <mergeCell ref="G108:H108"/>
    <mergeCell ref="V103:W103"/>
    <mergeCell ref="G104:H104"/>
    <mergeCell ref="T104:U104"/>
    <mergeCell ref="V104:W104"/>
    <mergeCell ref="G105:H105"/>
    <mergeCell ref="T105:U105"/>
    <mergeCell ref="V105:W105"/>
    <mergeCell ref="T101:U101"/>
    <mergeCell ref="V101:W101"/>
    <mergeCell ref="G102:H102"/>
    <mergeCell ref="T102:U102"/>
    <mergeCell ref="V102:W102"/>
    <mergeCell ref="A103:B106"/>
    <mergeCell ref="C103:C106"/>
    <mergeCell ref="D103:E106"/>
    <mergeCell ref="G103:H103"/>
    <mergeCell ref="T103:U103"/>
    <mergeCell ref="A99:B102"/>
    <mergeCell ref="C99:C102"/>
    <mergeCell ref="D99:E102"/>
    <mergeCell ref="G99:H99"/>
    <mergeCell ref="T99:U99"/>
    <mergeCell ref="V99:W99"/>
    <mergeCell ref="G100:H100"/>
    <mergeCell ref="T100:U100"/>
    <mergeCell ref="V100:W100"/>
    <mergeCell ref="G101:H101"/>
    <mergeCell ref="T96:U96"/>
    <mergeCell ref="V96:W96"/>
    <mergeCell ref="G97:H97"/>
    <mergeCell ref="T97:U97"/>
    <mergeCell ref="V97:W97"/>
    <mergeCell ref="G98:H98"/>
    <mergeCell ref="T98:U98"/>
    <mergeCell ref="V98:W98"/>
    <mergeCell ref="G94:H94"/>
    <mergeCell ref="T94:U94"/>
    <mergeCell ref="V94:W94"/>
    <mergeCell ref="A95:B98"/>
    <mergeCell ref="C95:C98"/>
    <mergeCell ref="D95:E98"/>
    <mergeCell ref="G95:H95"/>
    <mergeCell ref="T95:U95"/>
    <mergeCell ref="V95:W95"/>
    <mergeCell ref="G96:H96"/>
    <mergeCell ref="V91:W91"/>
    <mergeCell ref="G92:H92"/>
    <mergeCell ref="T92:U92"/>
    <mergeCell ref="V92:W92"/>
    <mergeCell ref="G93:H93"/>
    <mergeCell ref="T93:U93"/>
    <mergeCell ref="V93:W93"/>
    <mergeCell ref="T89:U89"/>
    <mergeCell ref="V89:W89"/>
    <mergeCell ref="G90:H90"/>
    <mergeCell ref="T90:U90"/>
    <mergeCell ref="V90:W90"/>
    <mergeCell ref="A91:B94"/>
    <mergeCell ref="C91:C94"/>
    <mergeCell ref="D91:E94"/>
    <mergeCell ref="G91:H91"/>
    <mergeCell ref="T91:U91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T84:U84"/>
    <mergeCell ref="V84:W84"/>
    <mergeCell ref="G85:H85"/>
    <mergeCell ref="T85:U85"/>
    <mergeCell ref="V85:W85"/>
    <mergeCell ref="G86:H86"/>
    <mergeCell ref="T86:U86"/>
    <mergeCell ref="V86:W86"/>
    <mergeCell ref="G82:H82"/>
    <mergeCell ref="T82:U82"/>
    <mergeCell ref="V82:W82"/>
    <mergeCell ref="A83:B86"/>
    <mergeCell ref="C83:C86"/>
    <mergeCell ref="D83:E86"/>
    <mergeCell ref="G83:H83"/>
    <mergeCell ref="T83:U83"/>
    <mergeCell ref="V83:W83"/>
    <mergeCell ref="G84:H84"/>
    <mergeCell ref="V79:W79"/>
    <mergeCell ref="G80:H80"/>
    <mergeCell ref="T80:U80"/>
    <mergeCell ref="V80:W80"/>
    <mergeCell ref="G81:H81"/>
    <mergeCell ref="T81:U81"/>
    <mergeCell ref="V81:W81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2:U72"/>
    <mergeCell ref="V72:W72"/>
    <mergeCell ref="G73:H73"/>
    <mergeCell ref="T73:U73"/>
    <mergeCell ref="V73:W73"/>
    <mergeCell ref="G74:H74"/>
    <mergeCell ref="T74:U74"/>
    <mergeCell ref="V74:W74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V67:W67"/>
    <mergeCell ref="G68:H68"/>
    <mergeCell ref="T68:U68"/>
    <mergeCell ref="V68:W68"/>
    <mergeCell ref="G69:H69"/>
    <mergeCell ref="T69:U69"/>
    <mergeCell ref="V69:W69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G61:H61"/>
    <mergeCell ref="T61:U61"/>
    <mergeCell ref="V61:W61"/>
    <mergeCell ref="G62:H62"/>
    <mergeCell ref="T62:U62"/>
    <mergeCell ref="V62:W62"/>
    <mergeCell ref="G59:H59"/>
    <mergeCell ref="T59:U59"/>
    <mergeCell ref="V59:W59"/>
    <mergeCell ref="G60:H60"/>
    <mergeCell ref="T60:U60"/>
    <mergeCell ref="V60:W60"/>
    <mergeCell ref="A55:B58"/>
    <mergeCell ref="C55:C58"/>
    <mergeCell ref="D55:E58"/>
    <mergeCell ref="A59:B62"/>
    <mergeCell ref="C59:C62"/>
    <mergeCell ref="D59:E62"/>
    <mergeCell ref="G57:H57"/>
    <mergeCell ref="T57:U57"/>
    <mergeCell ref="V57:W57"/>
    <mergeCell ref="G58:H58"/>
    <mergeCell ref="T58:U58"/>
    <mergeCell ref="V58:W58"/>
    <mergeCell ref="G55:H55"/>
    <mergeCell ref="T55:U55"/>
    <mergeCell ref="V55:W55"/>
    <mergeCell ref="G56:H56"/>
    <mergeCell ref="T56:U56"/>
    <mergeCell ref="V56:W56"/>
    <mergeCell ref="T52:U52"/>
    <mergeCell ref="V52:W52"/>
    <mergeCell ref="G53:H53"/>
    <mergeCell ref="T53:U53"/>
    <mergeCell ref="V53:W53"/>
    <mergeCell ref="G54:H54"/>
    <mergeCell ref="T54:U54"/>
    <mergeCell ref="V54:W54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V47:W47"/>
    <mergeCell ref="G48:H48"/>
    <mergeCell ref="T48:U48"/>
    <mergeCell ref="V48:W48"/>
    <mergeCell ref="G49:H49"/>
    <mergeCell ref="T49:U49"/>
    <mergeCell ref="V49:W49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G41:H41"/>
    <mergeCell ref="T41:U41"/>
    <mergeCell ref="V41:W41"/>
    <mergeCell ref="G42:H42"/>
    <mergeCell ref="T42:U42"/>
    <mergeCell ref="V42:W42"/>
    <mergeCell ref="G39:H39"/>
    <mergeCell ref="T39:U39"/>
    <mergeCell ref="V39:W39"/>
    <mergeCell ref="G40:H40"/>
    <mergeCell ref="T40:U40"/>
    <mergeCell ref="V40:W40"/>
    <mergeCell ref="A35:B38"/>
    <mergeCell ref="C35:C38"/>
    <mergeCell ref="D35:E38"/>
    <mergeCell ref="A39:B42"/>
    <mergeCell ref="C39:C42"/>
    <mergeCell ref="D39:E42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G4:H9"/>
    <mergeCell ref="C11:C14"/>
    <mergeCell ref="D11:E14"/>
    <mergeCell ref="G11:H11"/>
    <mergeCell ref="T11:U11"/>
    <mergeCell ref="G12:H12"/>
    <mergeCell ref="T13:U13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V17:W17"/>
    <mergeCell ref="V18:W18"/>
    <mergeCell ref="G18:H18"/>
    <mergeCell ref="V15:W15"/>
    <mergeCell ref="V23:W23"/>
    <mergeCell ref="T22:U22"/>
    <mergeCell ref="T18:U18"/>
    <mergeCell ref="T16:U16"/>
    <mergeCell ref="G30:H30"/>
    <mergeCell ref="T30:U30"/>
    <mergeCell ref="G20:H20"/>
    <mergeCell ref="T20:U20"/>
    <mergeCell ref="T21:U21"/>
    <mergeCell ref="V20:W20"/>
    <mergeCell ref="G21:H21"/>
    <mergeCell ref="G24:H24"/>
    <mergeCell ref="T24:U24"/>
    <mergeCell ref="V24:W24"/>
    <mergeCell ref="A19:B22"/>
    <mergeCell ref="G29:H29"/>
    <mergeCell ref="T29:U29"/>
    <mergeCell ref="A15:B18"/>
    <mergeCell ref="C15:C18"/>
    <mergeCell ref="D15:E18"/>
    <mergeCell ref="G15:H15"/>
    <mergeCell ref="T15:U15"/>
    <mergeCell ref="A27:B30"/>
    <mergeCell ref="C27:C30"/>
    <mergeCell ref="V30:W30"/>
    <mergeCell ref="V22:W22"/>
    <mergeCell ref="A23:B26"/>
    <mergeCell ref="C23:C26"/>
    <mergeCell ref="D23:E26"/>
    <mergeCell ref="G23:H23"/>
    <mergeCell ref="T23:U23"/>
    <mergeCell ref="V29:W29"/>
    <mergeCell ref="G27:H27"/>
    <mergeCell ref="T27:U27"/>
    <mergeCell ref="C19:C22"/>
    <mergeCell ref="D19:E22"/>
    <mergeCell ref="G19:H19"/>
    <mergeCell ref="T19:U19"/>
    <mergeCell ref="T25:U25"/>
    <mergeCell ref="V21:W21"/>
    <mergeCell ref="G22:H22"/>
    <mergeCell ref="G25:H25"/>
    <mergeCell ref="V28:W28"/>
    <mergeCell ref="V25:W25"/>
    <mergeCell ref="V27:W27"/>
    <mergeCell ref="G28:H28"/>
    <mergeCell ref="T28:U28"/>
    <mergeCell ref="G26:H26"/>
    <mergeCell ref="T26:U26"/>
    <mergeCell ref="V26:W2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1"/>
  <sheetViews>
    <sheetView zoomScalePageLayoutView="0" workbookViewId="0" topLeftCell="A4">
      <pane ySplit="2010" topLeftCell="A1" activePane="bottomLeft" state="split"/>
      <selection pane="topLeft" activeCell="A2" sqref="A2:M2"/>
      <selection pane="bottomLeft" activeCell="S1" sqref="S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51.75" customHeight="1">
      <c r="A1" s="30"/>
      <c r="B1" s="30"/>
      <c r="C1" s="30"/>
      <c r="D1" s="30"/>
      <c r="E1" s="30"/>
      <c r="F1" s="30"/>
      <c r="G1" s="30"/>
      <c r="H1" s="30"/>
      <c r="I1" s="30"/>
      <c r="J1" s="199" t="s">
        <v>418</v>
      </c>
      <c r="K1" s="199"/>
      <c r="L1" s="199"/>
      <c r="M1" s="199"/>
    </row>
    <row r="2" spans="1:13" ht="15.75">
      <c r="A2" s="201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1" t="s">
        <v>0</v>
      </c>
    </row>
    <row r="4" spans="1:13" ht="12.75">
      <c r="A4" s="200" t="s">
        <v>73</v>
      </c>
      <c r="B4" s="200" t="s">
        <v>1</v>
      </c>
      <c r="C4" s="200" t="s">
        <v>72</v>
      </c>
      <c r="D4" s="200" t="s">
        <v>112</v>
      </c>
      <c r="E4" s="200" t="s">
        <v>111</v>
      </c>
      <c r="F4" s="202" t="s">
        <v>71</v>
      </c>
      <c r="G4" s="203"/>
      <c r="H4" s="203"/>
      <c r="I4" s="203"/>
      <c r="J4" s="203"/>
      <c r="K4" s="203"/>
      <c r="L4" s="204"/>
      <c r="M4" s="200" t="s">
        <v>70</v>
      </c>
    </row>
    <row r="5" spans="1:13" ht="12.75">
      <c r="A5" s="200"/>
      <c r="B5" s="200"/>
      <c r="C5" s="200"/>
      <c r="D5" s="200"/>
      <c r="E5" s="200"/>
      <c r="F5" s="200" t="s">
        <v>110</v>
      </c>
      <c r="G5" s="200" t="s">
        <v>69</v>
      </c>
      <c r="H5" s="200"/>
      <c r="I5" s="200"/>
      <c r="J5" s="200"/>
      <c r="K5" s="200"/>
      <c r="L5" s="200"/>
      <c r="M5" s="200"/>
    </row>
    <row r="6" spans="1:13" ht="12.75">
      <c r="A6" s="200"/>
      <c r="B6" s="200"/>
      <c r="C6" s="200"/>
      <c r="D6" s="200"/>
      <c r="E6" s="200"/>
      <c r="F6" s="200"/>
      <c r="G6" s="200" t="s">
        <v>68</v>
      </c>
      <c r="H6" s="200" t="s">
        <v>67</v>
      </c>
      <c r="I6" s="33" t="s">
        <v>27</v>
      </c>
      <c r="J6" s="200" t="s">
        <v>109</v>
      </c>
      <c r="K6" s="200"/>
      <c r="L6" s="200" t="s">
        <v>66</v>
      </c>
      <c r="M6" s="200"/>
    </row>
    <row r="7" spans="1:13" ht="12.75">
      <c r="A7" s="200"/>
      <c r="B7" s="200"/>
      <c r="C7" s="200"/>
      <c r="D7" s="200"/>
      <c r="E7" s="200"/>
      <c r="F7" s="200"/>
      <c r="G7" s="200"/>
      <c r="H7" s="200"/>
      <c r="I7" s="200" t="s">
        <v>65</v>
      </c>
      <c r="J7" s="200"/>
      <c r="K7" s="200"/>
      <c r="L7" s="200"/>
      <c r="M7" s="200"/>
    </row>
    <row r="8" spans="1:13" ht="12.7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3" ht="59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3" ht="12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205">
        <v>10</v>
      </c>
      <c r="K10" s="206"/>
      <c r="L10" s="34">
        <v>11</v>
      </c>
      <c r="M10" s="34">
        <v>12</v>
      </c>
    </row>
    <row r="11" spans="1:13" ht="68.25">
      <c r="A11" s="26" t="s">
        <v>64</v>
      </c>
      <c r="B11" s="26">
        <v>600</v>
      </c>
      <c r="C11" s="26">
        <v>60013</v>
      </c>
      <c r="D11" s="75" t="s">
        <v>187</v>
      </c>
      <c r="E11" s="24">
        <v>30000</v>
      </c>
      <c r="F11" s="24">
        <v>0</v>
      </c>
      <c r="G11" s="24">
        <v>0</v>
      </c>
      <c r="H11" s="24">
        <v>0</v>
      </c>
      <c r="I11" s="24">
        <v>0</v>
      </c>
      <c r="J11" s="193" t="s">
        <v>54</v>
      </c>
      <c r="K11" s="194"/>
      <c r="L11" s="24">
        <v>0</v>
      </c>
      <c r="M11" s="23" t="s">
        <v>107</v>
      </c>
    </row>
    <row r="12" spans="1:13" ht="12.75">
      <c r="A12" s="26"/>
      <c r="B12" s="26"/>
      <c r="C12" s="26"/>
      <c r="D12" s="25" t="s">
        <v>99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195">
        <v>0</v>
      </c>
      <c r="K12" s="196"/>
      <c r="L12" s="24">
        <v>0</v>
      </c>
      <c r="M12" s="23"/>
    </row>
    <row r="13" spans="1:13" ht="12.75">
      <c r="A13" s="26"/>
      <c r="B13" s="26"/>
      <c r="C13" s="26"/>
      <c r="D13" s="25" t="s">
        <v>98</v>
      </c>
      <c r="E13" s="24">
        <f>E11</f>
        <v>30000</v>
      </c>
      <c r="F13" s="24">
        <f>F11</f>
        <v>0</v>
      </c>
      <c r="G13" s="24">
        <f>G11</f>
        <v>0</v>
      </c>
      <c r="H13" s="24">
        <v>0</v>
      </c>
      <c r="I13" s="24">
        <v>0</v>
      </c>
      <c r="J13" s="195">
        <v>0</v>
      </c>
      <c r="K13" s="196"/>
      <c r="L13" s="24">
        <f>L11</f>
        <v>0</v>
      </c>
      <c r="M13" s="23"/>
    </row>
    <row r="14" spans="1:13" ht="63" customHeight="1">
      <c r="A14" s="26" t="s">
        <v>63</v>
      </c>
      <c r="B14" s="26">
        <v>600</v>
      </c>
      <c r="C14" s="26">
        <v>60014</v>
      </c>
      <c r="D14" s="28" t="s">
        <v>192</v>
      </c>
      <c r="E14" s="24">
        <v>1380000</v>
      </c>
      <c r="F14" s="24">
        <f>F15</f>
        <v>0</v>
      </c>
      <c r="G14" s="24"/>
      <c r="H14" s="24">
        <v>0</v>
      </c>
      <c r="I14" s="24">
        <v>0</v>
      </c>
      <c r="J14" s="193" t="s">
        <v>191</v>
      </c>
      <c r="K14" s="194"/>
      <c r="L14" s="24">
        <v>0</v>
      </c>
      <c r="M14" s="23" t="s">
        <v>107</v>
      </c>
    </row>
    <row r="15" spans="1:13" ht="12.75">
      <c r="A15" s="26"/>
      <c r="B15" s="26"/>
      <c r="C15" s="26"/>
      <c r="D15" s="25" t="s">
        <v>99</v>
      </c>
      <c r="E15" s="24">
        <f>E14</f>
        <v>1380000</v>
      </c>
      <c r="F15" s="24">
        <f>G15+H15++J15+L15</f>
        <v>0</v>
      </c>
      <c r="G15" s="24"/>
      <c r="H15" s="24">
        <v>0</v>
      </c>
      <c r="I15" s="24">
        <v>0</v>
      </c>
      <c r="J15" s="195"/>
      <c r="K15" s="196"/>
      <c r="L15" s="24">
        <v>0</v>
      </c>
      <c r="M15" s="23"/>
    </row>
    <row r="16" spans="1:13" ht="12.75">
      <c r="A16" s="26"/>
      <c r="B16" s="26"/>
      <c r="C16" s="26"/>
      <c r="D16" s="25" t="s">
        <v>98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195">
        <v>0</v>
      </c>
      <c r="K16" s="196"/>
      <c r="L16" s="24">
        <f>L14</f>
        <v>0</v>
      </c>
      <c r="M16" s="23"/>
    </row>
    <row r="17" spans="1:13" ht="68.25">
      <c r="A17" s="26" t="s">
        <v>62</v>
      </c>
      <c r="B17" s="26">
        <v>600</v>
      </c>
      <c r="C17" s="26">
        <v>60014</v>
      </c>
      <c r="D17" s="28" t="s">
        <v>193</v>
      </c>
      <c r="E17" s="24">
        <v>780994</v>
      </c>
      <c r="F17" s="24">
        <f>F18</f>
        <v>0</v>
      </c>
      <c r="G17" s="24"/>
      <c r="H17" s="24">
        <v>0</v>
      </c>
      <c r="I17" s="24">
        <v>0</v>
      </c>
      <c r="J17" s="193" t="s">
        <v>191</v>
      </c>
      <c r="K17" s="194"/>
      <c r="L17" s="24">
        <v>0</v>
      </c>
      <c r="M17" s="23" t="s">
        <v>107</v>
      </c>
    </row>
    <row r="18" spans="1:13" ht="12.75">
      <c r="A18" s="26"/>
      <c r="B18" s="26"/>
      <c r="C18" s="26"/>
      <c r="D18" s="25" t="s">
        <v>99</v>
      </c>
      <c r="E18" s="24">
        <f>E17</f>
        <v>780994</v>
      </c>
      <c r="F18" s="24">
        <f>G18+H18++J18+L18</f>
        <v>0</v>
      </c>
      <c r="G18" s="24"/>
      <c r="H18" s="24">
        <v>0</v>
      </c>
      <c r="I18" s="24">
        <v>0</v>
      </c>
      <c r="J18" s="195"/>
      <c r="K18" s="196"/>
      <c r="L18" s="24">
        <v>0</v>
      </c>
      <c r="M18" s="23"/>
    </row>
    <row r="19" spans="1:13" ht="12.75">
      <c r="A19" s="26"/>
      <c r="B19" s="26"/>
      <c r="C19" s="26"/>
      <c r="D19" s="25" t="s">
        <v>98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195">
        <v>0</v>
      </c>
      <c r="K19" s="196"/>
      <c r="L19" s="24">
        <f>L17</f>
        <v>0</v>
      </c>
      <c r="M19" s="23"/>
    </row>
    <row r="20" spans="1:13" ht="48.75">
      <c r="A20" s="26" t="s">
        <v>61</v>
      </c>
      <c r="B20" s="26">
        <v>600</v>
      </c>
      <c r="C20" s="26">
        <v>60014</v>
      </c>
      <c r="D20" s="28" t="s">
        <v>194</v>
      </c>
      <c r="E20" s="24">
        <v>839300</v>
      </c>
      <c r="F20" s="24">
        <f>F21</f>
        <v>0</v>
      </c>
      <c r="G20" s="24"/>
      <c r="H20" s="24">
        <v>0</v>
      </c>
      <c r="I20" s="24">
        <v>0</v>
      </c>
      <c r="J20" s="193" t="s">
        <v>191</v>
      </c>
      <c r="K20" s="194"/>
      <c r="L20" s="24">
        <v>0</v>
      </c>
      <c r="M20" s="23" t="s">
        <v>107</v>
      </c>
    </row>
    <row r="21" spans="1:13" ht="12.75">
      <c r="A21" s="26"/>
      <c r="B21" s="26"/>
      <c r="C21" s="26"/>
      <c r="D21" s="25" t="s">
        <v>99</v>
      </c>
      <c r="E21" s="24">
        <f>E20</f>
        <v>839300</v>
      </c>
      <c r="F21" s="24">
        <f>G21+H21++J21+L21</f>
        <v>0</v>
      </c>
      <c r="G21" s="24"/>
      <c r="H21" s="24">
        <v>0</v>
      </c>
      <c r="I21" s="24">
        <v>0</v>
      </c>
      <c r="J21" s="195"/>
      <c r="K21" s="196"/>
      <c r="L21" s="24">
        <v>0</v>
      </c>
      <c r="M21" s="23"/>
    </row>
    <row r="22" spans="1:13" ht="12.75">
      <c r="A22" s="26"/>
      <c r="B22" s="26"/>
      <c r="C22" s="26"/>
      <c r="D22" s="25" t="s">
        <v>98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195">
        <v>0</v>
      </c>
      <c r="K22" s="196"/>
      <c r="L22" s="24">
        <f>L20</f>
        <v>0</v>
      </c>
      <c r="M22" s="23"/>
    </row>
    <row r="23" spans="1:13" ht="78">
      <c r="A23" s="26" t="s">
        <v>60</v>
      </c>
      <c r="B23" s="26">
        <v>600</v>
      </c>
      <c r="C23" s="26">
        <v>60014</v>
      </c>
      <c r="D23" s="28" t="s">
        <v>108</v>
      </c>
      <c r="E23" s="24">
        <v>1585698</v>
      </c>
      <c r="F23" s="24">
        <f>F24</f>
        <v>1585698</v>
      </c>
      <c r="G23" s="24">
        <v>396425</v>
      </c>
      <c r="H23" s="24">
        <v>0</v>
      </c>
      <c r="I23" s="24">
        <v>0</v>
      </c>
      <c r="J23" s="193" t="s">
        <v>210</v>
      </c>
      <c r="K23" s="194"/>
      <c r="L23" s="24">
        <v>0</v>
      </c>
      <c r="M23" s="23" t="s">
        <v>107</v>
      </c>
    </row>
    <row r="24" spans="1:13" ht="12.75">
      <c r="A24" s="26"/>
      <c r="B24" s="26"/>
      <c r="C24" s="26"/>
      <c r="D24" s="25" t="s">
        <v>99</v>
      </c>
      <c r="E24" s="24">
        <f>E23</f>
        <v>1585698</v>
      </c>
      <c r="F24" s="24">
        <f>G24+H24++J24+L24</f>
        <v>1585698</v>
      </c>
      <c r="G24" s="24">
        <v>396425</v>
      </c>
      <c r="H24" s="24">
        <v>0</v>
      </c>
      <c r="I24" s="24">
        <v>0</v>
      </c>
      <c r="J24" s="195">
        <v>1189273</v>
      </c>
      <c r="K24" s="196"/>
      <c r="L24" s="24">
        <v>0</v>
      </c>
      <c r="M24" s="23"/>
    </row>
    <row r="25" spans="1:13" ht="12.75">
      <c r="A25" s="26"/>
      <c r="B25" s="26"/>
      <c r="C25" s="26"/>
      <c r="D25" s="25" t="s">
        <v>98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195">
        <v>0</v>
      </c>
      <c r="K25" s="196"/>
      <c r="L25" s="24">
        <f>L23</f>
        <v>0</v>
      </c>
      <c r="M25" s="23"/>
    </row>
    <row r="26" spans="1:13" ht="67.5">
      <c r="A26" s="26" t="s">
        <v>59</v>
      </c>
      <c r="B26" s="26">
        <v>630</v>
      </c>
      <c r="C26" s="26">
        <v>63095</v>
      </c>
      <c r="D26" s="27" t="s">
        <v>106</v>
      </c>
      <c r="E26" s="24">
        <v>1660</v>
      </c>
      <c r="F26" s="24">
        <f>F27</f>
        <v>332</v>
      </c>
      <c r="G26" s="24">
        <v>332</v>
      </c>
      <c r="H26" s="24">
        <v>0</v>
      </c>
      <c r="I26" s="24">
        <v>0</v>
      </c>
      <c r="J26" s="193" t="s">
        <v>54</v>
      </c>
      <c r="K26" s="194"/>
      <c r="L26" s="24">
        <v>0</v>
      </c>
      <c r="M26" s="23" t="s">
        <v>52</v>
      </c>
    </row>
    <row r="27" spans="1:13" ht="12.75">
      <c r="A27" s="26"/>
      <c r="B27" s="26"/>
      <c r="C27" s="26"/>
      <c r="D27" s="25" t="s">
        <v>99</v>
      </c>
      <c r="E27" s="24">
        <v>1660</v>
      </c>
      <c r="F27" s="24">
        <f>G27+H27++J27+L27</f>
        <v>332</v>
      </c>
      <c r="G27" s="24">
        <f>G26</f>
        <v>332</v>
      </c>
      <c r="H27" s="24">
        <v>0</v>
      </c>
      <c r="I27" s="24">
        <v>0</v>
      </c>
      <c r="J27" s="195">
        <v>0</v>
      </c>
      <c r="K27" s="196"/>
      <c r="L27" s="24">
        <v>0</v>
      </c>
      <c r="M27" s="23"/>
    </row>
    <row r="28" spans="1:13" ht="12.75">
      <c r="A28" s="26"/>
      <c r="B28" s="26"/>
      <c r="C28" s="26"/>
      <c r="D28" s="25" t="s">
        <v>98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195">
        <v>0</v>
      </c>
      <c r="K28" s="196"/>
      <c r="L28" s="24">
        <f>L26</f>
        <v>0</v>
      </c>
      <c r="M28" s="23"/>
    </row>
    <row r="29" spans="1:13" ht="78.75">
      <c r="A29" s="26" t="s">
        <v>58</v>
      </c>
      <c r="B29" s="26">
        <v>700</v>
      </c>
      <c r="C29" s="26">
        <v>70005</v>
      </c>
      <c r="D29" s="25" t="s">
        <v>186</v>
      </c>
      <c r="E29" s="24">
        <v>6150</v>
      </c>
      <c r="F29" s="24">
        <f>G29+H29+L29</f>
        <v>0</v>
      </c>
      <c r="G29" s="24">
        <v>0</v>
      </c>
      <c r="H29" s="24">
        <v>0</v>
      </c>
      <c r="I29" s="24">
        <v>0</v>
      </c>
      <c r="J29" s="193" t="s">
        <v>54</v>
      </c>
      <c r="K29" s="194"/>
      <c r="L29" s="24">
        <v>0</v>
      </c>
      <c r="M29" s="23" t="s">
        <v>52</v>
      </c>
    </row>
    <row r="30" spans="1:13" ht="12.75">
      <c r="A30" s="26"/>
      <c r="B30" s="26"/>
      <c r="C30" s="26"/>
      <c r="D30" s="25" t="s">
        <v>99</v>
      </c>
      <c r="E30" s="24">
        <f>E29</f>
        <v>6150</v>
      </c>
      <c r="F30" s="24">
        <f>F29</f>
        <v>0</v>
      </c>
      <c r="G30" s="24">
        <f>G29</f>
        <v>0</v>
      </c>
      <c r="H30" s="24">
        <v>0</v>
      </c>
      <c r="I30" s="24">
        <v>0</v>
      </c>
      <c r="J30" s="195">
        <v>0</v>
      </c>
      <c r="K30" s="196"/>
      <c r="L30" s="24">
        <v>0</v>
      </c>
      <c r="M30" s="23"/>
    </row>
    <row r="31" spans="1:13" ht="12.75">
      <c r="A31" s="26"/>
      <c r="B31" s="26"/>
      <c r="C31" s="26"/>
      <c r="D31" s="25" t="s">
        <v>98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195">
        <v>0</v>
      </c>
      <c r="K31" s="196"/>
      <c r="L31" s="24">
        <f>L29</f>
        <v>0</v>
      </c>
      <c r="M31" s="23"/>
    </row>
    <row r="32" spans="1:13" ht="56.25">
      <c r="A32" s="26" t="s">
        <v>57</v>
      </c>
      <c r="B32" s="157" t="s">
        <v>199</v>
      </c>
      <c r="C32" s="26" t="s">
        <v>200</v>
      </c>
      <c r="D32" s="25" t="s">
        <v>209</v>
      </c>
      <c r="E32" s="24">
        <f>SUM(E33:E35)</f>
        <v>17394216</v>
      </c>
      <c r="F32" s="24">
        <f>G32+H32+L32</f>
        <v>6323300</v>
      </c>
      <c r="G32" s="24">
        <f>SUM(G33:G35)</f>
        <v>1523949</v>
      </c>
      <c r="H32" s="24">
        <v>0</v>
      </c>
      <c r="I32" s="24">
        <v>0</v>
      </c>
      <c r="J32" s="193" t="s">
        <v>54</v>
      </c>
      <c r="K32" s="194"/>
      <c r="L32" s="24">
        <v>4799351</v>
      </c>
      <c r="M32" s="23" t="s">
        <v>52</v>
      </c>
    </row>
    <row r="33" spans="1:13" ht="12.75">
      <c r="A33" s="26"/>
      <c r="B33" s="26"/>
      <c r="C33" s="26"/>
      <c r="D33" s="25" t="s">
        <v>99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195">
        <v>0</v>
      </c>
      <c r="K33" s="196"/>
      <c r="L33" s="24">
        <v>0</v>
      </c>
      <c r="M33" s="23"/>
    </row>
    <row r="34" spans="1:13" ht="22.5">
      <c r="A34" s="26"/>
      <c r="B34" s="26"/>
      <c r="C34" s="26"/>
      <c r="D34" s="25" t="s">
        <v>201</v>
      </c>
      <c r="E34" s="24">
        <v>16694216</v>
      </c>
      <c r="F34" s="24">
        <f>G34+H34+L34</f>
        <v>5623300</v>
      </c>
      <c r="G34" s="24">
        <v>823949</v>
      </c>
      <c r="H34" s="24">
        <v>0</v>
      </c>
      <c r="I34" s="24">
        <v>0</v>
      </c>
      <c r="J34" s="195">
        <v>0</v>
      </c>
      <c r="K34" s="196"/>
      <c r="L34" s="24">
        <f>L32</f>
        <v>4799351</v>
      </c>
      <c r="M34" s="23"/>
    </row>
    <row r="35" spans="1:13" ht="22.5">
      <c r="A35" s="26"/>
      <c r="B35" s="26"/>
      <c r="C35" s="26"/>
      <c r="D35" s="25" t="s">
        <v>202</v>
      </c>
      <c r="E35" s="24">
        <v>700000</v>
      </c>
      <c r="F35" s="24">
        <f>G35+H35+L35</f>
        <v>700000</v>
      </c>
      <c r="G35" s="24">
        <v>700000</v>
      </c>
      <c r="H35" s="24">
        <v>0</v>
      </c>
      <c r="I35" s="24">
        <v>0</v>
      </c>
      <c r="J35" s="195">
        <v>0</v>
      </c>
      <c r="K35" s="196"/>
      <c r="L35" s="24">
        <f>L33</f>
        <v>0</v>
      </c>
      <c r="M35" s="23"/>
    </row>
    <row r="36" spans="1:13" ht="56.25">
      <c r="A36" s="26" t="s">
        <v>56</v>
      </c>
      <c r="B36" s="26">
        <v>710</v>
      </c>
      <c r="C36" s="26">
        <v>71095</v>
      </c>
      <c r="D36" s="25" t="s">
        <v>105</v>
      </c>
      <c r="E36" s="24">
        <v>6691667</v>
      </c>
      <c r="F36" s="24">
        <f>G36+H36+L36</f>
        <v>1333333</v>
      </c>
      <c r="G36" s="24">
        <v>200000</v>
      </c>
      <c r="H36" s="24">
        <v>0</v>
      </c>
      <c r="I36" s="24">
        <v>0</v>
      </c>
      <c r="J36" s="193" t="s">
        <v>54</v>
      </c>
      <c r="K36" s="194"/>
      <c r="L36" s="24">
        <v>1133333</v>
      </c>
      <c r="M36" s="23" t="s">
        <v>52</v>
      </c>
    </row>
    <row r="37" spans="1:13" ht="12.75">
      <c r="A37" s="26"/>
      <c r="B37" s="26"/>
      <c r="C37" s="26"/>
      <c r="D37" s="25" t="s">
        <v>99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195">
        <v>0</v>
      </c>
      <c r="K37" s="196"/>
      <c r="L37" s="24">
        <v>0</v>
      </c>
      <c r="M37" s="23"/>
    </row>
    <row r="38" spans="1:13" ht="12.75">
      <c r="A38" s="26"/>
      <c r="B38" s="26"/>
      <c r="C38" s="26"/>
      <c r="D38" s="25" t="s">
        <v>98</v>
      </c>
      <c r="E38" s="24">
        <f>E36</f>
        <v>6691667</v>
      </c>
      <c r="F38" s="24">
        <f>F36</f>
        <v>1333333</v>
      </c>
      <c r="G38" s="24">
        <f>G36</f>
        <v>200000</v>
      </c>
      <c r="H38" s="24">
        <v>0</v>
      </c>
      <c r="I38" s="24">
        <v>0</v>
      </c>
      <c r="J38" s="195">
        <v>0</v>
      </c>
      <c r="K38" s="196"/>
      <c r="L38" s="24">
        <f>L36</f>
        <v>1133333</v>
      </c>
      <c r="M38" s="23"/>
    </row>
    <row r="39" spans="1:13" ht="56.25">
      <c r="A39" s="26" t="s">
        <v>55</v>
      </c>
      <c r="B39" s="26">
        <v>801</v>
      </c>
      <c r="C39" s="26">
        <v>80130</v>
      </c>
      <c r="D39" s="25" t="s">
        <v>104</v>
      </c>
      <c r="E39" s="24">
        <f>(E40+E41)</f>
        <v>228745</v>
      </c>
      <c r="F39" s="24">
        <f>(F40+F41)</f>
        <v>200643</v>
      </c>
      <c r="G39" s="24">
        <v>14696</v>
      </c>
      <c r="H39" s="24">
        <v>0</v>
      </c>
      <c r="I39" s="24">
        <v>0</v>
      </c>
      <c r="J39" s="193" t="s">
        <v>102</v>
      </c>
      <c r="K39" s="194"/>
      <c r="L39" s="24">
        <f>(L40+L41)</f>
        <v>185947</v>
      </c>
      <c r="M39" s="23" t="s">
        <v>96</v>
      </c>
    </row>
    <row r="40" spans="1:13" ht="12.75">
      <c r="A40" s="26"/>
      <c r="B40" s="26"/>
      <c r="C40" s="26"/>
      <c r="D40" s="25" t="s">
        <v>99</v>
      </c>
      <c r="E40" s="24">
        <v>228745</v>
      </c>
      <c r="F40" s="24">
        <f>G40+H40++J40+L40</f>
        <v>200643</v>
      </c>
      <c r="G40" s="24">
        <f>G39</f>
        <v>14696</v>
      </c>
      <c r="H40" s="24">
        <v>0</v>
      </c>
      <c r="I40" s="24">
        <v>0</v>
      </c>
      <c r="J40" s="195">
        <v>0</v>
      </c>
      <c r="K40" s="196"/>
      <c r="L40" s="24">
        <v>185947</v>
      </c>
      <c r="M40" s="23"/>
    </row>
    <row r="41" spans="1:13" ht="12.75">
      <c r="A41" s="26"/>
      <c r="B41" s="26"/>
      <c r="C41" s="26"/>
      <c r="D41" s="25" t="s">
        <v>98</v>
      </c>
      <c r="E41" s="24">
        <v>0</v>
      </c>
      <c r="F41" s="24">
        <f>G41+H41++J41+L41</f>
        <v>0</v>
      </c>
      <c r="G41" s="24">
        <v>0</v>
      </c>
      <c r="H41" s="24">
        <v>0</v>
      </c>
      <c r="I41" s="24">
        <v>0</v>
      </c>
      <c r="J41" s="195">
        <v>0</v>
      </c>
      <c r="K41" s="196"/>
      <c r="L41" s="24">
        <v>0</v>
      </c>
      <c r="M41" s="23"/>
    </row>
    <row r="42" spans="1:13" ht="78.75">
      <c r="A42" s="26" t="s">
        <v>53</v>
      </c>
      <c r="B42" s="26">
        <v>801</v>
      </c>
      <c r="C42" s="26">
        <v>80195</v>
      </c>
      <c r="D42" s="25" t="s">
        <v>117</v>
      </c>
      <c r="E42" s="24">
        <v>3310379</v>
      </c>
      <c r="F42" s="24">
        <f>G42+H42+L42</f>
        <v>434666</v>
      </c>
      <c r="G42" s="24">
        <v>192083</v>
      </c>
      <c r="H42" s="24">
        <v>0</v>
      </c>
      <c r="I42" s="24">
        <v>0</v>
      </c>
      <c r="J42" s="193" t="s">
        <v>54</v>
      </c>
      <c r="K42" s="194"/>
      <c r="L42" s="24">
        <v>242583</v>
      </c>
      <c r="M42" s="23" t="s">
        <v>52</v>
      </c>
    </row>
    <row r="43" spans="1:13" ht="12.75">
      <c r="A43" s="26"/>
      <c r="B43" s="26"/>
      <c r="C43" s="26"/>
      <c r="D43" s="25" t="s">
        <v>99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195">
        <v>0</v>
      </c>
      <c r="K43" s="196"/>
      <c r="L43" s="24">
        <v>0</v>
      </c>
      <c r="M43" s="23"/>
    </row>
    <row r="44" spans="1:13" ht="12.75">
      <c r="A44" s="26"/>
      <c r="B44" s="26"/>
      <c r="C44" s="26"/>
      <c r="D44" s="25" t="s">
        <v>98</v>
      </c>
      <c r="E44" s="24">
        <f>E42</f>
        <v>3310379</v>
      </c>
      <c r="F44" s="24">
        <f>F42</f>
        <v>434666</v>
      </c>
      <c r="G44" s="24">
        <f>G42</f>
        <v>192083</v>
      </c>
      <c r="H44" s="24">
        <v>0</v>
      </c>
      <c r="I44" s="24">
        <v>0</v>
      </c>
      <c r="J44" s="195">
        <v>0</v>
      </c>
      <c r="K44" s="196"/>
      <c r="L44" s="24">
        <f>L42</f>
        <v>242583</v>
      </c>
      <c r="M44" s="23"/>
    </row>
    <row r="45" spans="1:13" ht="90">
      <c r="A45" s="26" t="s">
        <v>164</v>
      </c>
      <c r="B45" s="26">
        <v>801</v>
      </c>
      <c r="C45" s="26">
        <v>80195</v>
      </c>
      <c r="D45" s="25" t="s">
        <v>118</v>
      </c>
      <c r="E45" s="24">
        <v>6983510</v>
      </c>
      <c r="F45" s="24">
        <f>G45+H45+L45</f>
        <v>1423442</v>
      </c>
      <c r="G45" s="24">
        <v>829874</v>
      </c>
      <c r="H45" s="24">
        <v>0</v>
      </c>
      <c r="I45" s="24">
        <v>0</v>
      </c>
      <c r="J45" s="193" t="s">
        <v>54</v>
      </c>
      <c r="K45" s="194"/>
      <c r="L45" s="24">
        <v>593568</v>
      </c>
      <c r="M45" s="23" t="s">
        <v>52</v>
      </c>
    </row>
    <row r="46" spans="1:13" ht="12.75">
      <c r="A46" s="26"/>
      <c r="B46" s="26"/>
      <c r="C46" s="26"/>
      <c r="D46" s="25" t="s">
        <v>99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195">
        <v>0</v>
      </c>
      <c r="K46" s="196"/>
      <c r="L46" s="24">
        <v>0</v>
      </c>
      <c r="M46" s="23"/>
    </row>
    <row r="47" spans="1:13" ht="12.75">
      <c r="A47" s="26"/>
      <c r="B47" s="26"/>
      <c r="C47" s="26"/>
      <c r="D47" s="25" t="s">
        <v>98</v>
      </c>
      <c r="E47" s="24">
        <f>E45</f>
        <v>6983510</v>
      </c>
      <c r="F47" s="24">
        <f>F45</f>
        <v>1423442</v>
      </c>
      <c r="G47" s="24">
        <f>G45</f>
        <v>829874</v>
      </c>
      <c r="H47" s="24">
        <v>0</v>
      </c>
      <c r="I47" s="24">
        <v>0</v>
      </c>
      <c r="J47" s="195">
        <v>0</v>
      </c>
      <c r="K47" s="196"/>
      <c r="L47" s="24">
        <f>L45</f>
        <v>593568</v>
      </c>
      <c r="M47" s="23"/>
    </row>
    <row r="48" spans="1:13" ht="46.5" customHeight="1">
      <c r="A48" s="26" t="s">
        <v>195</v>
      </c>
      <c r="B48" s="26">
        <v>801</v>
      </c>
      <c r="C48" s="26">
        <v>80195</v>
      </c>
      <c r="D48" s="25" t="s">
        <v>212</v>
      </c>
      <c r="E48" s="24">
        <v>158900</v>
      </c>
      <c r="F48" s="24">
        <f>G48+H48+L48</f>
        <v>155900</v>
      </c>
      <c r="G48" s="24">
        <v>0</v>
      </c>
      <c r="H48" s="24">
        <v>0</v>
      </c>
      <c r="I48" s="24">
        <v>0</v>
      </c>
      <c r="J48" s="193" t="s">
        <v>54</v>
      </c>
      <c r="K48" s="194"/>
      <c r="L48" s="24">
        <v>155900</v>
      </c>
      <c r="M48" s="23" t="s">
        <v>213</v>
      </c>
    </row>
    <row r="49" spans="1:13" ht="12.75">
      <c r="A49" s="26"/>
      <c r="B49" s="26"/>
      <c r="C49" s="26"/>
      <c r="D49" s="25" t="s">
        <v>99</v>
      </c>
      <c r="E49" s="24">
        <v>3000</v>
      </c>
      <c r="F49" s="24">
        <v>0</v>
      </c>
      <c r="G49" s="24">
        <v>0</v>
      </c>
      <c r="H49" s="24">
        <v>0</v>
      </c>
      <c r="I49" s="24">
        <v>0</v>
      </c>
      <c r="J49" s="195">
        <v>0</v>
      </c>
      <c r="K49" s="196"/>
      <c r="L49" s="24">
        <v>0</v>
      </c>
      <c r="M49" s="23"/>
    </row>
    <row r="50" spans="1:13" ht="12.75">
      <c r="A50" s="26"/>
      <c r="B50" s="26"/>
      <c r="C50" s="26"/>
      <c r="D50" s="25" t="s">
        <v>98</v>
      </c>
      <c r="E50" s="24">
        <v>155900</v>
      </c>
      <c r="F50" s="24">
        <f>F48</f>
        <v>155900</v>
      </c>
      <c r="G50" s="24">
        <f>G48</f>
        <v>0</v>
      </c>
      <c r="H50" s="24">
        <v>0</v>
      </c>
      <c r="I50" s="24">
        <v>0</v>
      </c>
      <c r="J50" s="195">
        <v>0</v>
      </c>
      <c r="K50" s="196"/>
      <c r="L50" s="24">
        <f>L48</f>
        <v>155900</v>
      </c>
      <c r="M50" s="23"/>
    </row>
    <row r="51" spans="1:13" ht="95.25" customHeight="1">
      <c r="A51" s="26" t="s">
        <v>196</v>
      </c>
      <c r="B51" s="26">
        <v>852</v>
      </c>
      <c r="C51" s="26">
        <v>85202</v>
      </c>
      <c r="D51" s="27" t="s">
        <v>120</v>
      </c>
      <c r="E51" s="24">
        <v>2967375</v>
      </c>
      <c r="F51" s="24">
        <f>F53</f>
        <v>1483688</v>
      </c>
      <c r="G51" s="24">
        <v>1483688</v>
      </c>
      <c r="H51" s="24">
        <v>0</v>
      </c>
      <c r="I51" s="24">
        <v>0</v>
      </c>
      <c r="J51" s="193" t="s">
        <v>54</v>
      </c>
      <c r="K51" s="194"/>
      <c r="L51" s="24">
        <v>0</v>
      </c>
      <c r="M51" s="23" t="s">
        <v>74</v>
      </c>
    </row>
    <row r="52" spans="1:13" ht="12.75">
      <c r="A52" s="26"/>
      <c r="B52" s="26"/>
      <c r="C52" s="26"/>
      <c r="D52" s="25" t="s">
        <v>99</v>
      </c>
      <c r="E52" s="24">
        <v>0</v>
      </c>
      <c r="F52" s="24">
        <f>G52+H52++J52+L52</f>
        <v>0</v>
      </c>
      <c r="G52" s="24">
        <v>0</v>
      </c>
      <c r="H52" s="24">
        <v>0</v>
      </c>
      <c r="I52" s="24">
        <v>0</v>
      </c>
      <c r="J52" s="195">
        <v>0</v>
      </c>
      <c r="K52" s="196"/>
      <c r="L52" s="24">
        <v>0</v>
      </c>
      <c r="M52" s="23"/>
    </row>
    <row r="53" spans="1:13" ht="12.75">
      <c r="A53" s="26"/>
      <c r="B53" s="26"/>
      <c r="C53" s="26"/>
      <c r="D53" s="25" t="s">
        <v>98</v>
      </c>
      <c r="E53" s="24">
        <v>2967375</v>
      </c>
      <c r="F53" s="24">
        <f>G53+H53++J53+L53</f>
        <v>1483688</v>
      </c>
      <c r="G53" s="24">
        <f>G51</f>
        <v>1483688</v>
      </c>
      <c r="H53" s="24">
        <v>0</v>
      </c>
      <c r="I53" s="24">
        <v>0</v>
      </c>
      <c r="J53" s="195">
        <v>0</v>
      </c>
      <c r="K53" s="196"/>
      <c r="L53" s="24">
        <f>L51</f>
        <v>0</v>
      </c>
      <c r="M53" s="23"/>
    </row>
    <row r="54" spans="1:13" ht="54.75" customHeight="1">
      <c r="A54" s="26" t="s">
        <v>197</v>
      </c>
      <c r="B54" s="26">
        <v>852</v>
      </c>
      <c r="C54" s="26">
        <v>85295</v>
      </c>
      <c r="D54" s="25" t="s">
        <v>103</v>
      </c>
      <c r="E54" s="24">
        <f>(E55+E56)</f>
        <v>511384</v>
      </c>
      <c r="F54" s="24">
        <f>(F55+F56)</f>
        <v>351663</v>
      </c>
      <c r="G54" s="24">
        <v>90000</v>
      </c>
      <c r="H54" s="24">
        <v>0</v>
      </c>
      <c r="I54" s="24">
        <v>0</v>
      </c>
      <c r="J54" s="193" t="s">
        <v>102</v>
      </c>
      <c r="K54" s="194"/>
      <c r="L54" s="24">
        <f>(L55+L56)</f>
        <v>261663</v>
      </c>
      <c r="M54" s="23" t="s">
        <v>95</v>
      </c>
    </row>
    <row r="55" spans="1:13" ht="12.75">
      <c r="A55" s="26"/>
      <c r="B55" s="26"/>
      <c r="C55" s="26"/>
      <c r="D55" s="25" t="s">
        <v>99</v>
      </c>
      <c r="E55" s="24">
        <v>471384</v>
      </c>
      <c r="F55" s="24">
        <f>G55+H55++J55+L55</f>
        <v>351663</v>
      </c>
      <c r="G55" s="24">
        <f>G54</f>
        <v>90000</v>
      </c>
      <c r="H55" s="24">
        <v>0</v>
      </c>
      <c r="I55" s="24">
        <v>0</v>
      </c>
      <c r="J55" s="195">
        <v>0</v>
      </c>
      <c r="K55" s="196"/>
      <c r="L55" s="24">
        <v>261663</v>
      </c>
      <c r="M55" s="23"/>
    </row>
    <row r="56" spans="1:13" ht="12.75">
      <c r="A56" s="26"/>
      <c r="B56" s="26"/>
      <c r="C56" s="26"/>
      <c r="D56" s="25" t="s">
        <v>98</v>
      </c>
      <c r="E56" s="24">
        <v>40000</v>
      </c>
      <c r="F56" s="24">
        <f>G56+H56++J56+L56</f>
        <v>0</v>
      </c>
      <c r="G56" s="24">
        <v>0</v>
      </c>
      <c r="H56" s="24">
        <v>0</v>
      </c>
      <c r="I56" s="24">
        <v>0</v>
      </c>
      <c r="J56" s="195">
        <v>0</v>
      </c>
      <c r="K56" s="196"/>
      <c r="L56" s="24">
        <v>0</v>
      </c>
      <c r="M56" s="23"/>
    </row>
    <row r="57" spans="1:13" ht="48.75" customHeight="1">
      <c r="A57" s="26" t="s">
        <v>198</v>
      </c>
      <c r="B57" s="26">
        <v>852</v>
      </c>
      <c r="C57" s="26">
        <v>85295</v>
      </c>
      <c r="D57" s="25" t="s">
        <v>101</v>
      </c>
      <c r="E57" s="24">
        <f>(E58+E59)</f>
        <v>952253</v>
      </c>
      <c r="F57" s="24">
        <f>F58</f>
        <v>229080</v>
      </c>
      <c r="G57" s="24">
        <v>175944</v>
      </c>
      <c r="H57" s="24">
        <v>0</v>
      </c>
      <c r="I57" s="24">
        <v>0</v>
      </c>
      <c r="J57" s="193" t="s">
        <v>114</v>
      </c>
      <c r="K57" s="194"/>
      <c r="L57" s="24">
        <v>0</v>
      </c>
      <c r="M57" s="23" t="s">
        <v>100</v>
      </c>
    </row>
    <row r="58" spans="1:13" ht="12.75">
      <c r="A58" s="26"/>
      <c r="B58" s="26"/>
      <c r="C58" s="26"/>
      <c r="D58" s="25" t="s">
        <v>99</v>
      </c>
      <c r="E58" s="24">
        <v>651753</v>
      </c>
      <c r="F58" s="24">
        <f>G58+H58++J58+L58</f>
        <v>229080</v>
      </c>
      <c r="G58" s="24">
        <f>G57</f>
        <v>175944</v>
      </c>
      <c r="H58" s="24">
        <v>0</v>
      </c>
      <c r="I58" s="24">
        <v>0</v>
      </c>
      <c r="J58" s="195">
        <v>53136</v>
      </c>
      <c r="K58" s="196"/>
      <c r="L58" s="24">
        <f>L57</f>
        <v>0</v>
      </c>
      <c r="M58" s="23"/>
    </row>
    <row r="59" spans="1:13" ht="12.75" customHeight="1">
      <c r="A59" s="26"/>
      <c r="B59" s="26"/>
      <c r="C59" s="26"/>
      <c r="D59" s="25" t="s">
        <v>98</v>
      </c>
      <c r="E59" s="24">
        <v>300500</v>
      </c>
      <c r="F59" s="24">
        <v>0</v>
      </c>
      <c r="G59" s="24">
        <v>0</v>
      </c>
      <c r="H59" s="24">
        <v>0</v>
      </c>
      <c r="I59" s="24">
        <v>0</v>
      </c>
      <c r="J59" s="195">
        <v>0</v>
      </c>
      <c r="K59" s="196"/>
      <c r="L59" s="24">
        <v>0</v>
      </c>
      <c r="M59" s="23"/>
    </row>
    <row r="60" spans="1:13" ht="56.25" customHeight="1">
      <c r="A60" s="26" t="s">
        <v>211</v>
      </c>
      <c r="B60" s="26">
        <v>853</v>
      </c>
      <c r="C60" s="26">
        <v>85395</v>
      </c>
      <c r="D60" s="25" t="s">
        <v>116</v>
      </c>
      <c r="E60" s="24">
        <f>(E61+E62)</f>
        <v>734840</v>
      </c>
      <c r="F60" s="24">
        <f>(F61+F62)</f>
        <v>148183</v>
      </c>
      <c r="G60" s="24">
        <v>0</v>
      </c>
      <c r="H60" s="24">
        <v>0</v>
      </c>
      <c r="I60" s="24">
        <v>0</v>
      </c>
      <c r="J60" s="193" t="s">
        <v>115</v>
      </c>
      <c r="K60" s="194"/>
      <c r="L60" s="24">
        <f>(L61+L62)</f>
        <v>136431</v>
      </c>
      <c r="M60" s="23" t="s">
        <v>95</v>
      </c>
    </row>
    <row r="61" spans="1:13" ht="17.25" customHeight="1">
      <c r="A61" s="26"/>
      <c r="B61" s="26"/>
      <c r="C61" s="26"/>
      <c r="D61" s="25" t="s">
        <v>99</v>
      </c>
      <c r="E61" s="24">
        <v>734840</v>
      </c>
      <c r="F61" s="24">
        <f>G61+H61++J61+L61</f>
        <v>148183</v>
      </c>
      <c r="G61" s="24">
        <f>G60</f>
        <v>0</v>
      </c>
      <c r="H61" s="24">
        <v>0</v>
      </c>
      <c r="I61" s="24">
        <v>0</v>
      </c>
      <c r="J61" s="195">
        <v>11752</v>
      </c>
      <c r="K61" s="196"/>
      <c r="L61" s="24">
        <v>136431</v>
      </c>
      <c r="M61" s="23"/>
    </row>
    <row r="62" spans="1:13" ht="19.5" customHeight="1">
      <c r="A62" s="26"/>
      <c r="B62" s="26"/>
      <c r="C62" s="26"/>
      <c r="D62" s="25" t="s">
        <v>98</v>
      </c>
      <c r="E62" s="24">
        <v>0</v>
      </c>
      <c r="F62" s="24">
        <f>G62+H62++J62+L62</f>
        <v>0</v>
      </c>
      <c r="G62" s="24">
        <v>0</v>
      </c>
      <c r="H62" s="24">
        <v>0</v>
      </c>
      <c r="I62" s="24">
        <v>0</v>
      </c>
      <c r="J62" s="195">
        <v>0</v>
      </c>
      <c r="K62" s="196"/>
      <c r="L62" s="24">
        <v>0</v>
      </c>
      <c r="M62" s="23"/>
    </row>
    <row r="63" spans="1:13" ht="21" customHeight="1">
      <c r="A63" s="202" t="s">
        <v>51</v>
      </c>
      <c r="B63" s="203"/>
      <c r="C63" s="203"/>
      <c r="D63" s="204"/>
      <c r="E63" s="76">
        <f>SUM(E12+E13+E15+E16+E18+E19+E21+E22+E24+E25+E27+E28+E30+E31+E33+E34+E35+E37+E38+E40+E41+E43+E44+E46+E47+E49+E50+E52+E53+E55+E56+E58+E59+E61+E62)</f>
        <v>44557071</v>
      </c>
      <c r="F63" s="76">
        <f>SUM(F12+F13+F15+F16+F18+F19+F21+F22+F24+F25+F27+F28+F30+F31+F33+F34+F35+F37+F38+F40+F41+F43+F44+F46+F47+F49+F50+F52+F53+F55+F56+F58+F59+F61+F62)</f>
        <v>13669928</v>
      </c>
      <c r="G63" s="76">
        <f>SUM(G12+G13+G15+G16+G18+G19+G21+G22+G24+G25+G27+G28+G30+G31+G33+G34+G35+G37+G38+G40+G41+G43+G44+G46+G47+G49+G50+G52+G53+G55+G56+G58+G59+G61+G62)</f>
        <v>4906991</v>
      </c>
      <c r="H63" s="76">
        <f>SUM(H12+H13+H15+H16+H18+H19+H21+H22+H24+H25+H27+H28+H30+H31+H33+H34+H35+H37+H38+H40+H41+H43+H44+H46+H47+H49+H50+H52+H53+H55+H56+H58+H59+H61+H62)</f>
        <v>0</v>
      </c>
      <c r="I63" s="76">
        <f>SUM(I12+I13+I15+I16+I18+I19+I21+I22+I24+I25+I27+I28+I30+I31+I33+I34+I35+I37+I38+I40+I41+I43+I44+I46+I47+I49+I50+I52+I53+I55+I56+I58+I59+I61+I62)</f>
        <v>0</v>
      </c>
      <c r="J63" s="208">
        <v>1254161</v>
      </c>
      <c r="K63" s="209"/>
      <c r="L63" s="76">
        <f>SUM(L12+L13+L15+L16+L18+L19+L21+L22+L24+L25+L27+L28+L30+L31+L33+L34+L35+L37+L38+L40+L41+L43+L44+L46+L47+L49+L50+L52+L53+L55+L56+L58+L59+L61+L62)</f>
        <v>7508776</v>
      </c>
      <c r="M63" s="93" t="s">
        <v>50</v>
      </c>
    </row>
    <row r="64" spans="1:13" ht="6" customHeight="1">
      <c r="A64" s="21"/>
      <c r="B64" s="21"/>
      <c r="C64" s="21"/>
      <c r="D64" s="21"/>
      <c r="E64" s="21"/>
      <c r="F64" s="21"/>
      <c r="G64" s="22"/>
      <c r="H64" s="21"/>
      <c r="I64" s="21"/>
      <c r="J64" s="210"/>
      <c r="K64" s="210"/>
      <c r="L64" s="21"/>
      <c r="M64" s="21"/>
    </row>
    <row r="65" spans="1:13" ht="12.75">
      <c r="A65" s="207" t="s">
        <v>49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</row>
    <row r="66" spans="1:13" ht="12.75">
      <c r="A66" s="207" t="s">
        <v>48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</row>
    <row r="67" spans="1:13" ht="12.75">
      <c r="A67" s="207" t="s">
        <v>47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</row>
    <row r="68" spans="1:13" ht="12.75">
      <c r="A68" s="207" t="s">
        <v>97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1:13" ht="12.75">
      <c r="A69" s="207" t="s">
        <v>46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</row>
    <row r="70" ht="7.5" customHeight="1"/>
    <row r="71" spans="1:13" ht="21" customHeight="1">
      <c r="A71" s="197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</row>
  </sheetData>
  <sheetProtection/>
  <mergeCells count="78">
    <mergeCell ref="J64:K64"/>
    <mergeCell ref="A65:M65"/>
    <mergeCell ref="A66:M66"/>
    <mergeCell ref="A67:M67"/>
    <mergeCell ref="J56:K56"/>
    <mergeCell ref="J60:K60"/>
    <mergeCell ref="J61:K61"/>
    <mergeCell ref="J62:K62"/>
    <mergeCell ref="J58:K58"/>
    <mergeCell ref="J57:K57"/>
    <mergeCell ref="A68:M68"/>
    <mergeCell ref="A69:M69"/>
    <mergeCell ref="A63:D63"/>
    <mergeCell ref="J63:K63"/>
    <mergeCell ref="J59:K59"/>
    <mergeCell ref="J36:K36"/>
    <mergeCell ref="J37:K37"/>
    <mergeCell ref="J38:K38"/>
    <mergeCell ref="J54:K54"/>
    <mergeCell ref="J55:K55"/>
    <mergeCell ref="J39:K39"/>
    <mergeCell ref="J40:K40"/>
    <mergeCell ref="J41:K41"/>
    <mergeCell ref="J42:K42"/>
    <mergeCell ref="J43:K43"/>
    <mergeCell ref="J51:K51"/>
    <mergeCell ref="J48:K48"/>
    <mergeCell ref="J49:K49"/>
    <mergeCell ref="J50:K50"/>
    <mergeCell ref="J52:K52"/>
    <mergeCell ref="J53:K53"/>
    <mergeCell ref="I7:I9"/>
    <mergeCell ref="J10:K10"/>
    <mergeCell ref="J26:K26"/>
    <mergeCell ref="J27:K27"/>
    <mergeCell ref="J28:K28"/>
    <mergeCell ref="J29:K29"/>
    <mergeCell ref="J30:K30"/>
    <mergeCell ref="J31:K31"/>
    <mergeCell ref="C4:C9"/>
    <mergeCell ref="D4:D9"/>
    <mergeCell ref="E4:E9"/>
    <mergeCell ref="F4:L4"/>
    <mergeCell ref="M4:M9"/>
    <mergeCell ref="F5:F9"/>
    <mergeCell ref="G5:L5"/>
    <mergeCell ref="G6:G9"/>
    <mergeCell ref="H6:H9"/>
    <mergeCell ref="J6:K9"/>
    <mergeCell ref="A71:M71"/>
    <mergeCell ref="J1:M1"/>
    <mergeCell ref="L6:L9"/>
    <mergeCell ref="J44:K44"/>
    <mergeCell ref="J45:K45"/>
    <mergeCell ref="J46:K46"/>
    <mergeCell ref="J47:K47"/>
    <mergeCell ref="A2:M2"/>
    <mergeCell ref="A4:A9"/>
    <mergeCell ref="B4:B9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2:K32"/>
    <mergeCell ref="J33:K33"/>
    <mergeCell ref="J34:K34"/>
    <mergeCell ref="J35:K35"/>
    <mergeCell ref="J23:K23"/>
    <mergeCell ref="J24:K24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view="pageLayout" workbookViewId="0" topLeftCell="A1">
      <selection activeCell="L5" sqref="L5"/>
    </sheetView>
  </sheetViews>
  <sheetFormatPr defaultColWidth="9.33203125" defaultRowHeight="12.75"/>
  <cols>
    <col min="1" max="1" width="6.5" style="13" customWidth="1"/>
    <col min="2" max="2" width="8" style="13" customWidth="1"/>
    <col min="3" max="3" width="9" style="13" customWidth="1"/>
    <col min="4" max="4" width="29.16015625" style="13" customWidth="1"/>
    <col min="5" max="5" width="14.83203125" style="13" customWidth="1"/>
    <col min="6" max="6" width="12.83203125" style="13" customWidth="1"/>
    <col min="7" max="7" width="16.33203125" style="13" customWidth="1"/>
    <col min="8" max="8" width="11.83203125" style="13" customWidth="1"/>
    <col min="9" max="9" width="15.33203125" style="13" customWidth="1"/>
    <col min="10" max="10" width="12.83203125" style="13" customWidth="1"/>
    <col min="11" max="11" width="19.5" style="13" customWidth="1"/>
    <col min="12" max="16384" width="9.33203125" style="13" customWidth="1"/>
  </cols>
  <sheetData>
    <row r="1" spans="1:11" ht="18">
      <c r="A1" s="222" t="s">
        <v>275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0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1" t="s">
        <v>0</v>
      </c>
    </row>
    <row r="3" spans="1:11" s="79" customFormat="1" ht="19.5" customHeight="1">
      <c r="A3" s="223" t="s">
        <v>73</v>
      </c>
      <c r="B3" s="223" t="s">
        <v>1</v>
      </c>
      <c r="C3" s="223" t="s">
        <v>72</v>
      </c>
      <c r="D3" s="224" t="s">
        <v>274</v>
      </c>
      <c r="E3" s="224" t="s">
        <v>71</v>
      </c>
      <c r="F3" s="224"/>
      <c r="G3" s="224"/>
      <c r="H3" s="224"/>
      <c r="I3" s="224"/>
      <c r="J3" s="224"/>
      <c r="K3" s="224" t="s">
        <v>70</v>
      </c>
    </row>
    <row r="4" spans="1:11" s="79" customFormat="1" ht="19.5" customHeight="1">
      <c r="A4" s="223"/>
      <c r="B4" s="223"/>
      <c r="C4" s="223"/>
      <c r="D4" s="224"/>
      <c r="E4" s="224" t="s">
        <v>273</v>
      </c>
      <c r="F4" s="224" t="s">
        <v>69</v>
      </c>
      <c r="G4" s="224"/>
      <c r="H4" s="224"/>
      <c r="I4" s="224"/>
      <c r="J4" s="224"/>
      <c r="K4" s="224"/>
    </row>
    <row r="5" spans="1:11" s="79" customFormat="1" ht="19.5" customHeight="1">
      <c r="A5" s="223"/>
      <c r="B5" s="223"/>
      <c r="C5" s="223"/>
      <c r="D5" s="224"/>
      <c r="E5" s="224"/>
      <c r="F5" s="217" t="s">
        <v>68</v>
      </c>
      <c r="G5" s="214" t="s">
        <v>67</v>
      </c>
      <c r="H5" s="90" t="s">
        <v>27</v>
      </c>
      <c r="I5" s="217" t="s">
        <v>272</v>
      </c>
      <c r="J5" s="218" t="s">
        <v>66</v>
      </c>
      <c r="K5" s="224"/>
    </row>
    <row r="6" spans="1:11" s="79" customFormat="1" ht="29.25" customHeight="1">
      <c r="A6" s="223"/>
      <c r="B6" s="223"/>
      <c r="C6" s="223"/>
      <c r="D6" s="224"/>
      <c r="E6" s="224"/>
      <c r="F6" s="215"/>
      <c r="G6" s="215"/>
      <c r="H6" s="221" t="s">
        <v>65</v>
      </c>
      <c r="I6" s="215"/>
      <c r="J6" s="219"/>
      <c r="K6" s="224"/>
    </row>
    <row r="7" spans="1:11" s="79" customFormat="1" ht="19.5" customHeight="1">
      <c r="A7" s="223"/>
      <c r="B7" s="223"/>
      <c r="C7" s="223"/>
      <c r="D7" s="224"/>
      <c r="E7" s="224"/>
      <c r="F7" s="215"/>
      <c r="G7" s="215"/>
      <c r="H7" s="221"/>
      <c r="I7" s="215"/>
      <c r="J7" s="219"/>
      <c r="K7" s="224"/>
    </row>
    <row r="8" spans="1:11" s="79" customFormat="1" ht="51.75" customHeight="1">
      <c r="A8" s="223"/>
      <c r="B8" s="223"/>
      <c r="C8" s="223"/>
      <c r="D8" s="224"/>
      <c r="E8" s="224"/>
      <c r="F8" s="216"/>
      <c r="G8" s="216"/>
      <c r="H8" s="221"/>
      <c r="I8" s="216"/>
      <c r="J8" s="220"/>
      <c r="K8" s="224"/>
    </row>
    <row r="9" spans="1:11" ht="7.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</row>
    <row r="10" spans="1:11" ht="57" customHeight="1">
      <c r="A10" s="87" t="s">
        <v>64</v>
      </c>
      <c r="B10" s="87">
        <v>600</v>
      </c>
      <c r="C10" s="87">
        <v>60014</v>
      </c>
      <c r="D10" s="85" t="s">
        <v>271</v>
      </c>
      <c r="E10" s="86">
        <v>60000</v>
      </c>
      <c r="F10" s="86">
        <v>60000</v>
      </c>
      <c r="G10" s="86">
        <v>0</v>
      </c>
      <c r="H10" s="86">
        <v>0</v>
      </c>
      <c r="I10" s="85" t="s">
        <v>267</v>
      </c>
      <c r="J10" s="84">
        <v>0</v>
      </c>
      <c r="K10" s="83" t="s">
        <v>264</v>
      </c>
    </row>
    <row r="11" spans="1:11" ht="51" customHeight="1">
      <c r="A11" s="87" t="s">
        <v>63</v>
      </c>
      <c r="B11" s="87">
        <v>600</v>
      </c>
      <c r="C11" s="87">
        <v>60014</v>
      </c>
      <c r="D11" s="85" t="s">
        <v>270</v>
      </c>
      <c r="E11" s="86">
        <v>150000</v>
      </c>
      <c r="F11" s="86">
        <v>150000</v>
      </c>
      <c r="G11" s="86">
        <v>0</v>
      </c>
      <c r="H11" s="86">
        <v>0</v>
      </c>
      <c r="I11" s="85" t="s">
        <v>267</v>
      </c>
      <c r="J11" s="84">
        <v>0</v>
      </c>
      <c r="K11" s="83" t="s">
        <v>264</v>
      </c>
    </row>
    <row r="12" spans="1:11" ht="51" customHeight="1">
      <c r="A12" s="87" t="s">
        <v>62</v>
      </c>
      <c r="B12" s="87">
        <v>600</v>
      </c>
      <c r="C12" s="87">
        <v>60014</v>
      </c>
      <c r="D12" s="85" t="s">
        <v>269</v>
      </c>
      <c r="E12" s="86">
        <v>180000</v>
      </c>
      <c r="F12" s="86">
        <v>180000</v>
      </c>
      <c r="G12" s="86">
        <v>0</v>
      </c>
      <c r="H12" s="86">
        <v>0</v>
      </c>
      <c r="I12" s="85" t="s">
        <v>267</v>
      </c>
      <c r="J12" s="84">
        <v>0</v>
      </c>
      <c r="K12" s="83" t="s">
        <v>264</v>
      </c>
    </row>
    <row r="13" spans="1:11" ht="51" customHeight="1">
      <c r="A13" s="87" t="s">
        <v>61</v>
      </c>
      <c r="B13" s="87">
        <v>600</v>
      </c>
      <c r="C13" s="87">
        <v>60014</v>
      </c>
      <c r="D13" s="85" t="s">
        <v>268</v>
      </c>
      <c r="E13" s="86">
        <v>20000</v>
      </c>
      <c r="F13" s="86">
        <v>20000</v>
      </c>
      <c r="G13" s="86">
        <v>0</v>
      </c>
      <c r="H13" s="86">
        <v>0</v>
      </c>
      <c r="I13" s="85" t="s">
        <v>267</v>
      </c>
      <c r="J13" s="84">
        <v>0</v>
      </c>
      <c r="K13" s="83" t="s">
        <v>264</v>
      </c>
    </row>
    <row r="14" spans="1:11" ht="60" customHeight="1">
      <c r="A14" s="87" t="s">
        <v>60</v>
      </c>
      <c r="B14" s="87">
        <v>600</v>
      </c>
      <c r="C14" s="87">
        <v>60014</v>
      </c>
      <c r="D14" s="88" t="s">
        <v>266</v>
      </c>
      <c r="E14" s="86">
        <v>1088000</v>
      </c>
      <c r="F14" s="86">
        <v>634000</v>
      </c>
      <c r="G14" s="86">
        <v>0</v>
      </c>
      <c r="H14" s="86">
        <v>0</v>
      </c>
      <c r="I14" s="85" t="s">
        <v>265</v>
      </c>
      <c r="J14" s="84">
        <v>0</v>
      </c>
      <c r="K14" s="83" t="s">
        <v>264</v>
      </c>
    </row>
    <row r="15" spans="1:11" ht="47.25" customHeight="1">
      <c r="A15" s="87" t="s">
        <v>59</v>
      </c>
      <c r="B15" s="87">
        <v>750</v>
      </c>
      <c r="C15" s="87">
        <v>75020</v>
      </c>
      <c r="D15" s="85" t="s">
        <v>263</v>
      </c>
      <c r="E15" s="86">
        <f>F15</f>
        <v>60000</v>
      </c>
      <c r="F15" s="86">
        <v>60000</v>
      </c>
      <c r="G15" s="86">
        <v>0</v>
      </c>
      <c r="H15" s="86">
        <v>0</v>
      </c>
      <c r="I15" s="85" t="s">
        <v>54</v>
      </c>
      <c r="J15" s="84">
        <v>0</v>
      </c>
      <c r="K15" s="83" t="s">
        <v>52</v>
      </c>
    </row>
    <row r="16" spans="1:11" ht="45">
      <c r="A16" s="87" t="s">
        <v>58</v>
      </c>
      <c r="B16" s="87">
        <v>750</v>
      </c>
      <c r="C16" s="87">
        <v>75020</v>
      </c>
      <c r="D16" s="85" t="s">
        <v>262</v>
      </c>
      <c r="E16" s="86">
        <v>30000</v>
      </c>
      <c r="F16" s="86">
        <v>30000</v>
      </c>
      <c r="G16" s="86">
        <v>0</v>
      </c>
      <c r="H16" s="86">
        <v>0</v>
      </c>
      <c r="I16" s="85" t="s">
        <v>54</v>
      </c>
      <c r="J16" s="84">
        <v>0</v>
      </c>
      <c r="K16" s="83" t="s">
        <v>52</v>
      </c>
    </row>
    <row r="17" spans="1:11" ht="61.5" customHeight="1">
      <c r="A17" s="87" t="s">
        <v>57</v>
      </c>
      <c r="B17" s="87">
        <v>754</v>
      </c>
      <c r="C17" s="87">
        <v>75405</v>
      </c>
      <c r="D17" s="85" t="s">
        <v>261</v>
      </c>
      <c r="E17" s="86">
        <v>16000</v>
      </c>
      <c r="F17" s="86">
        <v>16000</v>
      </c>
      <c r="G17" s="86">
        <v>0</v>
      </c>
      <c r="H17" s="86">
        <v>0</v>
      </c>
      <c r="I17" s="85" t="s">
        <v>54</v>
      </c>
      <c r="J17" s="84">
        <v>0</v>
      </c>
      <c r="K17" s="83" t="s">
        <v>52</v>
      </c>
    </row>
    <row r="18" spans="1:11" ht="50.25" customHeight="1">
      <c r="A18" s="87" t="s">
        <v>56</v>
      </c>
      <c r="B18" s="87">
        <v>851</v>
      </c>
      <c r="C18" s="87">
        <v>85195</v>
      </c>
      <c r="D18" s="85" t="s">
        <v>260</v>
      </c>
      <c r="E18" s="86">
        <v>2784500</v>
      </c>
      <c r="F18" s="86">
        <v>2784500</v>
      </c>
      <c r="G18" s="86">
        <v>0</v>
      </c>
      <c r="H18" s="86">
        <v>0</v>
      </c>
      <c r="I18" s="85" t="s">
        <v>54</v>
      </c>
      <c r="J18" s="84">
        <v>0</v>
      </c>
      <c r="K18" s="83" t="s">
        <v>52</v>
      </c>
    </row>
    <row r="19" spans="1:11" ht="78.75" customHeight="1">
      <c r="A19" s="87" t="s">
        <v>55</v>
      </c>
      <c r="B19" s="87">
        <v>852</v>
      </c>
      <c r="C19" s="87">
        <v>85202</v>
      </c>
      <c r="D19" s="85" t="s">
        <v>259</v>
      </c>
      <c r="E19" s="86">
        <v>90000</v>
      </c>
      <c r="F19" s="86">
        <v>90000</v>
      </c>
      <c r="G19" s="86">
        <v>0</v>
      </c>
      <c r="H19" s="86">
        <v>0</v>
      </c>
      <c r="I19" s="85" t="s">
        <v>54</v>
      </c>
      <c r="J19" s="84">
        <v>0</v>
      </c>
      <c r="K19" s="83" t="s">
        <v>52</v>
      </c>
    </row>
    <row r="20" spans="1:11" ht="50.25" customHeight="1">
      <c r="A20" s="87" t="s">
        <v>53</v>
      </c>
      <c r="B20" s="87">
        <v>852</v>
      </c>
      <c r="C20" s="87">
        <v>85202</v>
      </c>
      <c r="D20" s="85" t="s">
        <v>258</v>
      </c>
      <c r="E20" s="86">
        <v>177328</v>
      </c>
      <c r="F20" s="86">
        <v>107328</v>
      </c>
      <c r="G20" s="86">
        <v>0</v>
      </c>
      <c r="H20" s="86">
        <v>0</v>
      </c>
      <c r="I20" s="85" t="s">
        <v>276</v>
      </c>
      <c r="J20" s="84">
        <v>0</v>
      </c>
      <c r="K20" s="83" t="s">
        <v>74</v>
      </c>
    </row>
    <row r="21" spans="1:11" ht="45">
      <c r="A21" s="87" t="s">
        <v>164</v>
      </c>
      <c r="B21" s="87">
        <v>852</v>
      </c>
      <c r="C21" s="87">
        <v>85202</v>
      </c>
      <c r="D21" s="85" t="s">
        <v>257</v>
      </c>
      <c r="E21" s="86">
        <v>6000</v>
      </c>
      <c r="F21" s="86">
        <v>6000</v>
      </c>
      <c r="G21" s="86">
        <v>0</v>
      </c>
      <c r="H21" s="86">
        <v>0</v>
      </c>
      <c r="I21" s="85" t="s">
        <v>256</v>
      </c>
      <c r="J21" s="84">
        <v>0</v>
      </c>
      <c r="K21" s="83" t="s">
        <v>74</v>
      </c>
    </row>
    <row r="22" spans="1:11" ht="58.5">
      <c r="A22" s="87" t="s">
        <v>195</v>
      </c>
      <c r="B22" s="87">
        <v>852</v>
      </c>
      <c r="C22" s="87">
        <v>85202</v>
      </c>
      <c r="D22" s="88" t="s">
        <v>278</v>
      </c>
      <c r="E22" s="86">
        <v>119925</v>
      </c>
      <c r="F22" s="86">
        <v>39925</v>
      </c>
      <c r="G22" s="86">
        <v>0</v>
      </c>
      <c r="H22" s="86">
        <v>0</v>
      </c>
      <c r="I22" s="85" t="s">
        <v>277</v>
      </c>
      <c r="J22" s="84">
        <v>0</v>
      </c>
      <c r="K22" s="83" t="s">
        <v>74</v>
      </c>
    </row>
    <row r="23" spans="1:11" ht="47.25" customHeight="1">
      <c r="A23" s="87" t="s">
        <v>196</v>
      </c>
      <c r="B23" s="87">
        <v>852</v>
      </c>
      <c r="C23" s="87">
        <v>85202</v>
      </c>
      <c r="D23" s="85" t="s">
        <v>255</v>
      </c>
      <c r="E23" s="86">
        <v>5000</v>
      </c>
      <c r="F23" s="86">
        <v>5000</v>
      </c>
      <c r="G23" s="86">
        <v>0</v>
      </c>
      <c r="H23" s="86">
        <v>0</v>
      </c>
      <c r="I23" s="85" t="s">
        <v>221</v>
      </c>
      <c r="J23" s="84">
        <v>0</v>
      </c>
      <c r="K23" s="83" t="s">
        <v>253</v>
      </c>
    </row>
    <row r="24" spans="1:11" ht="47.25" customHeight="1">
      <c r="A24" s="87" t="s">
        <v>197</v>
      </c>
      <c r="B24" s="87">
        <v>852</v>
      </c>
      <c r="C24" s="87">
        <v>85202</v>
      </c>
      <c r="D24" s="85" t="s">
        <v>254</v>
      </c>
      <c r="E24" s="86">
        <v>125000</v>
      </c>
      <c r="F24" s="86">
        <v>55000</v>
      </c>
      <c r="G24" s="86">
        <v>0</v>
      </c>
      <c r="H24" s="86">
        <v>0</v>
      </c>
      <c r="I24" s="85" t="s">
        <v>283</v>
      </c>
      <c r="J24" s="84">
        <v>0</v>
      </c>
      <c r="K24" s="83" t="s">
        <v>253</v>
      </c>
    </row>
    <row r="25" spans="1:11" ht="72.75" customHeight="1">
      <c r="A25" s="87" t="s">
        <v>198</v>
      </c>
      <c r="B25" s="87">
        <v>852</v>
      </c>
      <c r="C25" s="87">
        <v>85295</v>
      </c>
      <c r="D25" s="85" t="s">
        <v>252</v>
      </c>
      <c r="E25" s="86">
        <v>100000</v>
      </c>
      <c r="F25" s="86">
        <v>100000</v>
      </c>
      <c r="G25" s="86">
        <v>0</v>
      </c>
      <c r="H25" s="86">
        <v>0</v>
      </c>
      <c r="I25" s="85" t="s">
        <v>221</v>
      </c>
      <c r="J25" s="84">
        <v>0</v>
      </c>
      <c r="K25" s="83" t="s">
        <v>52</v>
      </c>
    </row>
    <row r="26" spans="1:11" ht="63" customHeight="1">
      <c r="A26" s="87" t="s">
        <v>211</v>
      </c>
      <c r="B26" s="87">
        <v>853</v>
      </c>
      <c r="C26" s="87">
        <v>85311</v>
      </c>
      <c r="D26" s="85" t="s">
        <v>251</v>
      </c>
      <c r="E26" s="86">
        <v>60000</v>
      </c>
      <c r="F26" s="86">
        <v>60000</v>
      </c>
      <c r="G26" s="86">
        <v>0</v>
      </c>
      <c r="H26" s="86">
        <v>0</v>
      </c>
      <c r="I26" s="85" t="s">
        <v>221</v>
      </c>
      <c r="J26" s="84">
        <v>0</v>
      </c>
      <c r="K26" s="83" t="s">
        <v>52</v>
      </c>
    </row>
    <row r="27" spans="1:11" ht="57" customHeight="1">
      <c r="A27" s="87" t="s">
        <v>249</v>
      </c>
      <c r="B27" s="87">
        <v>854</v>
      </c>
      <c r="C27" s="87">
        <v>85403</v>
      </c>
      <c r="D27" s="85" t="s">
        <v>250</v>
      </c>
      <c r="E27" s="86">
        <v>12500</v>
      </c>
      <c r="F27" s="86">
        <v>12500</v>
      </c>
      <c r="G27" s="86">
        <v>0</v>
      </c>
      <c r="H27" s="86">
        <v>0</v>
      </c>
      <c r="I27" s="85" t="s">
        <v>221</v>
      </c>
      <c r="J27" s="84">
        <v>0</v>
      </c>
      <c r="K27" s="83" t="s">
        <v>246</v>
      </c>
    </row>
    <row r="28" spans="1:11" ht="57" customHeight="1">
      <c r="A28" s="87" t="s">
        <v>248</v>
      </c>
      <c r="B28" s="87">
        <v>854</v>
      </c>
      <c r="C28" s="87">
        <v>85403</v>
      </c>
      <c r="D28" s="85" t="s">
        <v>247</v>
      </c>
      <c r="E28" s="86">
        <v>25000</v>
      </c>
      <c r="F28" s="86">
        <v>25000</v>
      </c>
      <c r="G28" s="86">
        <v>0</v>
      </c>
      <c r="H28" s="86">
        <v>0</v>
      </c>
      <c r="I28" s="85" t="s">
        <v>221</v>
      </c>
      <c r="J28" s="84">
        <v>0</v>
      </c>
      <c r="K28" s="83" t="s">
        <v>246</v>
      </c>
    </row>
    <row r="29" spans="1:11" ht="45" customHeight="1">
      <c r="A29" s="87" t="s">
        <v>245</v>
      </c>
      <c r="B29" s="87">
        <v>854</v>
      </c>
      <c r="C29" s="87">
        <v>85403</v>
      </c>
      <c r="D29" s="85" t="s">
        <v>237</v>
      </c>
      <c r="E29" s="86">
        <v>14000</v>
      </c>
      <c r="F29" s="86">
        <v>14000</v>
      </c>
      <c r="G29" s="86">
        <v>0</v>
      </c>
      <c r="H29" s="86">
        <v>0</v>
      </c>
      <c r="I29" s="85" t="s">
        <v>221</v>
      </c>
      <c r="J29" s="84">
        <v>0</v>
      </c>
      <c r="K29" s="83" t="s">
        <v>239</v>
      </c>
    </row>
    <row r="30" spans="1:11" ht="72" customHeight="1">
      <c r="A30" s="87" t="s">
        <v>244</v>
      </c>
      <c r="B30" s="87">
        <v>854</v>
      </c>
      <c r="C30" s="87">
        <v>85403</v>
      </c>
      <c r="D30" s="85" t="s">
        <v>243</v>
      </c>
      <c r="E30" s="86">
        <v>8150</v>
      </c>
      <c r="F30" s="86">
        <v>8150</v>
      </c>
      <c r="G30" s="86">
        <v>0</v>
      </c>
      <c r="H30" s="86">
        <v>0</v>
      </c>
      <c r="I30" s="85" t="s">
        <v>221</v>
      </c>
      <c r="J30" s="84">
        <v>0</v>
      </c>
      <c r="K30" s="83" t="s">
        <v>239</v>
      </c>
    </row>
    <row r="31" spans="1:11" ht="57.75" customHeight="1">
      <c r="A31" s="87" t="s">
        <v>242</v>
      </c>
      <c r="B31" s="87">
        <v>854</v>
      </c>
      <c r="C31" s="87">
        <v>85403</v>
      </c>
      <c r="D31" s="85" t="s">
        <v>241</v>
      </c>
      <c r="E31" s="86">
        <v>138240</v>
      </c>
      <c r="F31" s="86">
        <v>69120</v>
      </c>
      <c r="G31" s="86">
        <v>0</v>
      </c>
      <c r="H31" s="86">
        <v>0</v>
      </c>
      <c r="I31" s="85" t="s">
        <v>240</v>
      </c>
      <c r="J31" s="84">
        <v>0</v>
      </c>
      <c r="K31" s="83" t="s">
        <v>239</v>
      </c>
    </row>
    <row r="32" spans="1:11" ht="57.75" customHeight="1">
      <c r="A32" s="87" t="s">
        <v>238</v>
      </c>
      <c r="B32" s="87">
        <v>854</v>
      </c>
      <c r="C32" s="87">
        <v>85403</v>
      </c>
      <c r="D32" s="85" t="s">
        <v>237</v>
      </c>
      <c r="E32" s="86">
        <v>14000</v>
      </c>
      <c r="F32" s="86">
        <v>14000</v>
      </c>
      <c r="G32" s="86">
        <v>0</v>
      </c>
      <c r="H32" s="86">
        <v>0</v>
      </c>
      <c r="I32" s="85" t="s">
        <v>221</v>
      </c>
      <c r="J32" s="84">
        <v>0</v>
      </c>
      <c r="K32" s="83" t="s">
        <v>236</v>
      </c>
    </row>
    <row r="33" spans="1:11" ht="57.75" customHeight="1">
      <c r="A33" s="87" t="s">
        <v>235</v>
      </c>
      <c r="B33" s="87">
        <v>854</v>
      </c>
      <c r="C33" s="87">
        <v>85403</v>
      </c>
      <c r="D33" s="85" t="s">
        <v>234</v>
      </c>
      <c r="E33" s="86">
        <v>155369</v>
      </c>
      <c r="F33" s="86">
        <v>80837</v>
      </c>
      <c r="G33" s="86">
        <v>0</v>
      </c>
      <c r="H33" s="86">
        <v>0</v>
      </c>
      <c r="I33" s="85" t="s">
        <v>233</v>
      </c>
      <c r="J33" s="84">
        <v>0</v>
      </c>
      <c r="K33" s="83" t="s">
        <v>232</v>
      </c>
    </row>
    <row r="34" spans="1:11" ht="57.75" customHeight="1">
      <c r="A34" s="87" t="s">
        <v>231</v>
      </c>
      <c r="B34" s="87">
        <v>855</v>
      </c>
      <c r="C34" s="87">
        <v>85510</v>
      </c>
      <c r="D34" s="85" t="s">
        <v>230</v>
      </c>
      <c r="E34" s="86">
        <v>25000</v>
      </c>
      <c r="F34" s="86">
        <v>25000</v>
      </c>
      <c r="G34" s="86">
        <v>0</v>
      </c>
      <c r="H34" s="86">
        <v>0</v>
      </c>
      <c r="I34" s="85" t="s">
        <v>102</v>
      </c>
      <c r="J34" s="84">
        <v>0</v>
      </c>
      <c r="K34" s="83" t="s">
        <v>229</v>
      </c>
    </row>
    <row r="35" spans="1:11" ht="66" customHeight="1">
      <c r="A35" s="87">
        <v>26</v>
      </c>
      <c r="B35" s="87">
        <v>900</v>
      </c>
      <c r="C35" s="87">
        <v>90019</v>
      </c>
      <c r="D35" s="85" t="s">
        <v>228</v>
      </c>
      <c r="E35" s="86">
        <v>94727</v>
      </c>
      <c r="F35" s="86">
        <v>94727</v>
      </c>
      <c r="G35" s="86">
        <v>0</v>
      </c>
      <c r="H35" s="86">
        <v>0</v>
      </c>
      <c r="I35" s="85" t="s">
        <v>221</v>
      </c>
      <c r="J35" s="84">
        <v>0</v>
      </c>
      <c r="K35" s="83" t="s">
        <v>52</v>
      </c>
    </row>
    <row r="36" spans="1:11" ht="71.25" customHeight="1">
      <c r="A36" s="87" t="s">
        <v>227</v>
      </c>
      <c r="B36" s="87">
        <v>900</v>
      </c>
      <c r="C36" s="87">
        <v>90019</v>
      </c>
      <c r="D36" s="85" t="s">
        <v>226</v>
      </c>
      <c r="E36" s="86">
        <v>102505</v>
      </c>
      <c r="F36" s="86">
        <v>102505</v>
      </c>
      <c r="G36" s="86">
        <v>0</v>
      </c>
      <c r="H36" s="86">
        <v>0</v>
      </c>
      <c r="I36" s="85" t="s">
        <v>221</v>
      </c>
      <c r="J36" s="84">
        <v>0</v>
      </c>
      <c r="K36" s="83" t="s">
        <v>52</v>
      </c>
    </row>
    <row r="37" spans="1:11" ht="96.75" customHeight="1">
      <c r="A37" s="87" t="s">
        <v>225</v>
      </c>
      <c r="B37" s="87">
        <v>900</v>
      </c>
      <c r="C37" s="87">
        <v>90019</v>
      </c>
      <c r="D37" s="88" t="s">
        <v>224</v>
      </c>
      <c r="E37" s="86">
        <v>60000</v>
      </c>
      <c r="F37" s="86">
        <v>60000</v>
      </c>
      <c r="G37" s="86">
        <v>0</v>
      </c>
      <c r="H37" s="86">
        <v>0</v>
      </c>
      <c r="I37" s="85" t="s">
        <v>221</v>
      </c>
      <c r="J37" s="84">
        <v>0</v>
      </c>
      <c r="K37" s="83" t="s">
        <v>52</v>
      </c>
    </row>
    <row r="38" spans="1:11" ht="54" customHeight="1">
      <c r="A38" s="87" t="s">
        <v>223</v>
      </c>
      <c r="B38" s="87">
        <v>921</v>
      </c>
      <c r="C38" s="87">
        <v>92195</v>
      </c>
      <c r="D38" s="85" t="s">
        <v>222</v>
      </c>
      <c r="E38" s="86">
        <v>18860</v>
      </c>
      <c r="F38" s="86">
        <v>18860</v>
      </c>
      <c r="G38" s="86">
        <v>0</v>
      </c>
      <c r="H38" s="86">
        <v>0</v>
      </c>
      <c r="I38" s="85" t="s">
        <v>221</v>
      </c>
      <c r="J38" s="84">
        <v>0</v>
      </c>
      <c r="K38" s="83" t="s">
        <v>52</v>
      </c>
    </row>
    <row r="39" spans="1:11" ht="60.75" customHeight="1">
      <c r="A39" s="87" t="s">
        <v>220</v>
      </c>
      <c r="B39" s="87">
        <v>921</v>
      </c>
      <c r="C39" s="87">
        <v>92195</v>
      </c>
      <c r="D39" s="85" t="s">
        <v>219</v>
      </c>
      <c r="E39" s="86">
        <v>3001850</v>
      </c>
      <c r="F39" s="86">
        <v>450278</v>
      </c>
      <c r="G39" s="86">
        <v>0</v>
      </c>
      <c r="H39" s="86">
        <v>0</v>
      </c>
      <c r="I39" s="85" t="s">
        <v>54</v>
      </c>
      <c r="J39" s="84">
        <v>2551572</v>
      </c>
      <c r="K39" s="83" t="s">
        <v>52</v>
      </c>
    </row>
    <row r="40" spans="1:11" ht="48.75" customHeight="1">
      <c r="A40" s="211" t="s">
        <v>51</v>
      </c>
      <c r="B40" s="212"/>
      <c r="C40" s="212"/>
      <c r="D40" s="213"/>
      <c r="E40" s="82">
        <f>SUM(E10:E39)</f>
        <v>8741954</v>
      </c>
      <c r="F40" s="82">
        <f>SUM(F10:F39)</f>
        <v>5372730</v>
      </c>
      <c r="G40" s="82">
        <f>SUM(G10:G39)</f>
        <v>0</v>
      </c>
      <c r="H40" s="82">
        <f>SUM(H10:H39)</f>
        <v>0</v>
      </c>
      <c r="I40" s="112">
        <v>817652</v>
      </c>
      <c r="J40" s="82">
        <f>SUM(J10:J39)</f>
        <v>2551572</v>
      </c>
      <c r="K40" s="94" t="s">
        <v>50</v>
      </c>
    </row>
    <row r="41" spans="1:11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2.75">
      <c r="A42" s="79" t="s">
        <v>49</v>
      </c>
      <c r="B42" s="79"/>
      <c r="C42" s="79"/>
      <c r="D42" s="79"/>
      <c r="E42" s="79"/>
      <c r="F42" s="79"/>
      <c r="G42" s="79"/>
      <c r="H42" s="79"/>
      <c r="I42" s="79"/>
      <c r="J42" s="81"/>
      <c r="K42" s="81"/>
    </row>
    <row r="43" spans="1:11" ht="12.75">
      <c r="A43" s="79" t="s">
        <v>48</v>
      </c>
      <c r="B43" s="79"/>
      <c r="C43" s="79"/>
      <c r="D43" s="79"/>
      <c r="E43" s="79"/>
      <c r="F43" s="79"/>
      <c r="G43" s="79"/>
      <c r="H43" s="79"/>
      <c r="I43" s="79"/>
      <c r="J43" s="81"/>
      <c r="K43" s="81"/>
    </row>
    <row r="44" spans="1:11" ht="12.75">
      <c r="A44" s="79" t="s">
        <v>47</v>
      </c>
      <c r="B44" s="79"/>
      <c r="C44" s="79"/>
      <c r="D44" s="79"/>
      <c r="E44" s="79"/>
      <c r="F44" s="79"/>
      <c r="G44" s="79"/>
      <c r="H44" s="79"/>
      <c r="I44" s="79"/>
      <c r="J44" s="81"/>
      <c r="K44" s="81"/>
    </row>
    <row r="45" spans="1:11" ht="12.75">
      <c r="A45" s="79" t="s">
        <v>218</v>
      </c>
      <c r="B45" s="79"/>
      <c r="C45" s="79"/>
      <c r="D45" s="79"/>
      <c r="E45" s="79"/>
      <c r="F45" s="79"/>
      <c r="G45" s="79"/>
      <c r="H45" s="79"/>
      <c r="I45" s="79"/>
      <c r="J45" s="81"/>
      <c r="K45" s="81"/>
    </row>
    <row r="46" spans="1:11" ht="12.75">
      <c r="A46" s="79" t="s">
        <v>46</v>
      </c>
      <c r="B46" s="79"/>
      <c r="C46" s="79"/>
      <c r="D46" s="79"/>
      <c r="E46" s="79"/>
      <c r="F46" s="79"/>
      <c r="G46" s="79"/>
      <c r="H46" s="79"/>
      <c r="I46" s="79"/>
      <c r="J46" s="81"/>
      <c r="K46" s="81"/>
    </row>
    <row r="47" spans="1:11" ht="12.75">
      <c r="A47" s="79"/>
      <c r="B47" s="79"/>
      <c r="C47" s="79"/>
      <c r="D47" s="79"/>
      <c r="E47" s="79"/>
      <c r="F47" s="79"/>
      <c r="G47" s="79"/>
      <c r="H47" s="79"/>
      <c r="I47" s="79"/>
      <c r="J47" s="81"/>
      <c r="K47" s="81"/>
    </row>
    <row r="48" spans="1:11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9" ht="12.75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2.75">
      <c r="A50" s="79"/>
      <c r="B50" s="79"/>
      <c r="C50" s="79"/>
      <c r="D50" s="79"/>
      <c r="E50" s="80"/>
      <c r="F50" s="79"/>
      <c r="G50" s="79"/>
      <c r="H50" s="79"/>
      <c r="I50" s="79"/>
    </row>
    <row r="51" spans="1:9" ht="12.75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12.75">
      <c r="A52" s="79"/>
      <c r="B52" s="79"/>
      <c r="C52" s="79"/>
      <c r="D52" s="79"/>
      <c r="E52" s="79"/>
      <c r="F52" s="79"/>
      <c r="G52" s="79"/>
      <c r="H52" s="79"/>
      <c r="I52" s="79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0:D40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Rady Powiatu w Opatowie Nr XL.53.2017
z dnia 31 października 2017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"/>
  <sheetViews>
    <sheetView zoomScalePageLayoutView="0" workbookViewId="0" topLeftCell="A1">
      <selection activeCell="L10" sqref="L10"/>
    </sheetView>
  </sheetViews>
  <sheetFormatPr defaultColWidth="9.33203125" defaultRowHeight="12.75"/>
  <cols>
    <col min="1" max="1" width="4.66015625" style="35" customWidth="1"/>
    <col min="2" max="2" width="20.66015625" style="35" customWidth="1"/>
    <col min="3" max="3" width="10.66015625" style="35" customWidth="1"/>
    <col min="4" max="4" width="12" style="35" customWidth="1"/>
    <col min="5" max="5" width="7" style="35" customWidth="1"/>
    <col min="6" max="6" width="8.83203125" style="35" customWidth="1"/>
    <col min="7" max="7" width="19" style="35" customWidth="1"/>
    <col min="8" max="8" width="13.5" style="35" customWidth="1"/>
    <col min="9" max="9" width="12.83203125" style="35" customWidth="1"/>
    <col min="10" max="16384" width="9.33203125" style="35" customWidth="1"/>
  </cols>
  <sheetData>
    <row r="1" spans="1:9" ht="40.5" customHeight="1">
      <c r="A1" s="14"/>
      <c r="B1" s="14"/>
      <c r="C1" s="14"/>
      <c r="D1" s="14"/>
      <c r="E1" s="14"/>
      <c r="F1" s="14"/>
      <c r="G1" s="245" t="s">
        <v>419</v>
      </c>
      <c r="H1" s="245"/>
      <c r="I1" s="245"/>
    </row>
    <row r="2" spans="1:9" ht="12.75">
      <c r="A2" s="246" t="s">
        <v>163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246"/>
      <c r="B3" s="246"/>
      <c r="C3" s="246"/>
      <c r="D3" s="246"/>
      <c r="E3" s="246"/>
      <c r="F3" s="246"/>
      <c r="G3" s="246"/>
      <c r="H3" s="246"/>
      <c r="I3" s="246"/>
    </row>
    <row r="4" spans="1:9" ht="12.75">
      <c r="A4" s="246"/>
      <c r="B4" s="246"/>
      <c r="C4" s="246"/>
      <c r="D4" s="246"/>
      <c r="E4" s="246"/>
      <c r="F4" s="246"/>
      <c r="G4" s="246"/>
      <c r="H4" s="246"/>
      <c r="I4" s="246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22.5" customHeight="1">
      <c r="A6" s="247" t="s">
        <v>162</v>
      </c>
      <c r="B6" s="247" t="s">
        <v>161</v>
      </c>
      <c r="C6" s="247" t="s">
        <v>160</v>
      </c>
      <c r="D6" s="247" t="s">
        <v>70</v>
      </c>
      <c r="E6" s="247" t="s">
        <v>1</v>
      </c>
      <c r="F6" s="247" t="s">
        <v>2</v>
      </c>
      <c r="G6" s="247" t="s">
        <v>159</v>
      </c>
      <c r="H6" s="247"/>
      <c r="I6" s="247" t="s">
        <v>158</v>
      </c>
    </row>
    <row r="7" spans="1:9" ht="51.75" customHeight="1">
      <c r="A7" s="247"/>
      <c r="B7" s="247"/>
      <c r="C7" s="247"/>
      <c r="D7" s="247"/>
      <c r="E7" s="247"/>
      <c r="F7" s="247"/>
      <c r="G7" s="100" t="s">
        <v>157</v>
      </c>
      <c r="H7" s="100" t="s">
        <v>156</v>
      </c>
      <c r="I7" s="247"/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30.75" customHeight="1">
      <c r="A9" s="236" t="s">
        <v>64</v>
      </c>
      <c r="B9" s="228" t="s">
        <v>135</v>
      </c>
      <c r="C9" s="228" t="s">
        <v>207</v>
      </c>
      <c r="D9" s="228" t="s">
        <v>52</v>
      </c>
      <c r="E9" s="236" t="s">
        <v>203</v>
      </c>
      <c r="F9" s="236" t="s">
        <v>204</v>
      </c>
      <c r="G9" s="45" t="s">
        <v>134</v>
      </c>
      <c r="H9" s="37">
        <f>H10+H14</f>
        <v>17394216</v>
      </c>
      <c r="I9" s="37">
        <f>I10+I14</f>
        <v>6323300</v>
      </c>
    </row>
    <row r="10" spans="1:9" ht="29.25" customHeight="1">
      <c r="A10" s="237"/>
      <c r="B10" s="235"/>
      <c r="C10" s="234"/>
      <c r="D10" s="234"/>
      <c r="E10" s="237"/>
      <c r="F10" s="237"/>
      <c r="G10" s="45" t="s">
        <v>129</v>
      </c>
      <c r="H10" s="37">
        <f>H11+H12+H13</f>
        <v>0</v>
      </c>
      <c r="I10" s="37">
        <f>I11+I12+I13</f>
        <v>0</v>
      </c>
    </row>
    <row r="11" spans="1:9" ht="12.75" customHeight="1">
      <c r="A11" s="237"/>
      <c r="B11" s="228" t="s">
        <v>205</v>
      </c>
      <c r="C11" s="234"/>
      <c r="D11" s="234"/>
      <c r="E11" s="237"/>
      <c r="F11" s="237"/>
      <c r="G11" s="44" t="s">
        <v>127</v>
      </c>
      <c r="H11" s="40">
        <v>0</v>
      </c>
      <c r="I11" s="40">
        <v>0</v>
      </c>
    </row>
    <row r="12" spans="1:9" ht="22.5">
      <c r="A12" s="237"/>
      <c r="B12" s="234"/>
      <c r="C12" s="234"/>
      <c r="D12" s="234"/>
      <c r="E12" s="237"/>
      <c r="F12" s="237"/>
      <c r="G12" s="43" t="s">
        <v>126</v>
      </c>
      <c r="H12" s="40">
        <v>0</v>
      </c>
      <c r="I12" s="40">
        <v>0</v>
      </c>
    </row>
    <row r="13" spans="1:9" ht="33.75">
      <c r="A13" s="237"/>
      <c r="B13" s="234" t="s">
        <v>206</v>
      </c>
      <c r="C13" s="234"/>
      <c r="D13" s="234"/>
      <c r="E13" s="237"/>
      <c r="F13" s="237"/>
      <c r="G13" s="43" t="s">
        <v>125</v>
      </c>
      <c r="H13" s="40">
        <v>0</v>
      </c>
      <c r="I13" s="40">
        <v>0</v>
      </c>
    </row>
    <row r="14" spans="1:9" ht="18.75" customHeight="1">
      <c r="A14" s="237"/>
      <c r="B14" s="234"/>
      <c r="C14" s="234"/>
      <c r="D14" s="234"/>
      <c r="E14" s="237"/>
      <c r="F14" s="237"/>
      <c r="G14" s="45" t="s">
        <v>128</v>
      </c>
      <c r="H14" s="37">
        <f>H15+H16+H17+H18</f>
        <v>17394216</v>
      </c>
      <c r="I14" s="37">
        <f>I15+I16+I17+I18</f>
        <v>6323300</v>
      </c>
    </row>
    <row r="15" spans="1:9" ht="17.25" customHeight="1">
      <c r="A15" s="237"/>
      <c r="B15" s="234"/>
      <c r="C15" s="234"/>
      <c r="D15" s="234"/>
      <c r="E15" s="237"/>
      <c r="F15" s="237"/>
      <c r="G15" s="44" t="s">
        <v>127</v>
      </c>
      <c r="H15" s="40">
        <v>5223672</v>
      </c>
      <c r="I15" s="40">
        <v>1523949</v>
      </c>
    </row>
    <row r="16" spans="1:9" ht="22.5" customHeight="1">
      <c r="A16" s="237"/>
      <c r="B16" s="234"/>
      <c r="C16" s="234"/>
      <c r="D16" s="234"/>
      <c r="E16" s="237"/>
      <c r="F16" s="237"/>
      <c r="G16" s="43" t="s">
        <v>126</v>
      </c>
      <c r="H16" s="40">
        <v>0</v>
      </c>
      <c r="I16" s="40">
        <v>0</v>
      </c>
    </row>
    <row r="17" spans="1:9" ht="33.75">
      <c r="A17" s="237"/>
      <c r="B17" s="234" t="s">
        <v>208</v>
      </c>
      <c r="C17" s="234"/>
      <c r="D17" s="234"/>
      <c r="E17" s="237"/>
      <c r="F17" s="237"/>
      <c r="G17" s="43" t="s">
        <v>125</v>
      </c>
      <c r="H17" s="40">
        <v>12170544</v>
      </c>
      <c r="I17" s="40">
        <v>4799351</v>
      </c>
    </row>
    <row r="18" spans="1:9" ht="24.75">
      <c r="A18" s="238"/>
      <c r="B18" s="235"/>
      <c r="C18" s="235"/>
      <c r="D18" s="235"/>
      <c r="E18" s="238"/>
      <c r="F18" s="238"/>
      <c r="G18" s="77" t="s">
        <v>124</v>
      </c>
      <c r="H18" s="40">
        <v>0</v>
      </c>
      <c r="I18" s="40">
        <v>0</v>
      </c>
    </row>
    <row r="19" spans="1:9" ht="59.25" customHeight="1">
      <c r="A19" s="225" t="s">
        <v>63</v>
      </c>
      <c r="B19" s="102" t="s">
        <v>135</v>
      </c>
      <c r="C19" s="242" t="s">
        <v>155</v>
      </c>
      <c r="D19" s="242" t="s">
        <v>52</v>
      </c>
      <c r="E19" s="239" t="s">
        <v>154</v>
      </c>
      <c r="F19" s="239" t="s">
        <v>153</v>
      </c>
      <c r="G19" s="45" t="s">
        <v>134</v>
      </c>
      <c r="H19" s="50">
        <f>H20+H24</f>
        <v>6691667</v>
      </c>
      <c r="I19" s="37">
        <f>I20+I24</f>
        <v>1333333</v>
      </c>
    </row>
    <row r="20" spans="1:9" ht="25.5" customHeight="1">
      <c r="A20" s="226"/>
      <c r="B20" s="102" t="s">
        <v>133</v>
      </c>
      <c r="C20" s="243"/>
      <c r="D20" s="243"/>
      <c r="E20" s="240"/>
      <c r="F20" s="240"/>
      <c r="G20" s="45" t="s">
        <v>129</v>
      </c>
      <c r="H20" s="50">
        <f>H21+H22+H23</f>
        <v>0</v>
      </c>
      <c r="I20" s="37">
        <f>I21+I22+I23</f>
        <v>0</v>
      </c>
    </row>
    <row r="21" spans="1:9" ht="18" customHeight="1">
      <c r="A21" s="226"/>
      <c r="B21" s="228" t="s">
        <v>152</v>
      </c>
      <c r="C21" s="243"/>
      <c r="D21" s="243"/>
      <c r="E21" s="240"/>
      <c r="F21" s="240"/>
      <c r="G21" s="44" t="s">
        <v>127</v>
      </c>
      <c r="H21" s="49">
        <v>0</v>
      </c>
      <c r="I21" s="40">
        <v>0</v>
      </c>
    </row>
    <row r="22" spans="1:9" ht="27.75" customHeight="1">
      <c r="A22" s="226"/>
      <c r="B22" s="234"/>
      <c r="C22" s="243"/>
      <c r="D22" s="243"/>
      <c r="E22" s="240"/>
      <c r="F22" s="240"/>
      <c r="G22" s="43" t="s">
        <v>126</v>
      </c>
      <c r="H22" s="49">
        <v>0</v>
      </c>
      <c r="I22" s="40">
        <v>0</v>
      </c>
    </row>
    <row r="23" spans="1:9" ht="35.25" customHeight="1">
      <c r="A23" s="226"/>
      <c r="B23" s="234"/>
      <c r="C23" s="243"/>
      <c r="D23" s="243"/>
      <c r="E23" s="240"/>
      <c r="F23" s="240"/>
      <c r="G23" s="43" t="s">
        <v>125</v>
      </c>
      <c r="H23" s="49">
        <v>0</v>
      </c>
      <c r="I23" s="40">
        <v>0</v>
      </c>
    </row>
    <row r="24" spans="1:9" ht="15.75" customHeight="1">
      <c r="A24" s="226"/>
      <c r="B24" s="234"/>
      <c r="C24" s="243"/>
      <c r="D24" s="243"/>
      <c r="E24" s="240"/>
      <c r="F24" s="240"/>
      <c r="G24" s="45" t="s">
        <v>128</v>
      </c>
      <c r="H24" s="50">
        <f>H25+H26+H27+H28</f>
        <v>6691667</v>
      </c>
      <c r="I24" s="37">
        <f>I25+I26+I27+I28</f>
        <v>1333333</v>
      </c>
    </row>
    <row r="25" spans="1:9" ht="15" customHeight="1">
      <c r="A25" s="226"/>
      <c r="B25" s="234"/>
      <c r="C25" s="243"/>
      <c r="D25" s="243"/>
      <c r="E25" s="240"/>
      <c r="F25" s="240"/>
      <c r="G25" s="44" t="s">
        <v>127</v>
      </c>
      <c r="H25" s="49">
        <v>1025000</v>
      </c>
      <c r="I25" s="40">
        <v>200000</v>
      </c>
    </row>
    <row r="26" spans="1:9" ht="22.5">
      <c r="A26" s="226"/>
      <c r="B26" s="234"/>
      <c r="C26" s="243"/>
      <c r="D26" s="243"/>
      <c r="E26" s="240"/>
      <c r="F26" s="240"/>
      <c r="G26" s="43" t="s">
        <v>126</v>
      </c>
      <c r="H26" s="49">
        <v>0</v>
      </c>
      <c r="I26" s="40">
        <v>0</v>
      </c>
    </row>
    <row r="27" spans="1:9" ht="33.75">
      <c r="A27" s="226"/>
      <c r="B27" s="234"/>
      <c r="C27" s="243"/>
      <c r="D27" s="243"/>
      <c r="E27" s="240"/>
      <c r="F27" s="240"/>
      <c r="G27" s="43" t="s">
        <v>125</v>
      </c>
      <c r="H27" s="49">
        <v>5666667</v>
      </c>
      <c r="I27" s="40">
        <v>1133333</v>
      </c>
    </row>
    <row r="28" spans="1:9" ht="48.75" customHeight="1">
      <c r="A28" s="227"/>
      <c r="B28" s="235"/>
      <c r="C28" s="244"/>
      <c r="D28" s="244"/>
      <c r="E28" s="241"/>
      <c r="F28" s="241"/>
      <c r="G28" s="102" t="s">
        <v>124</v>
      </c>
      <c r="H28" s="49">
        <v>0</v>
      </c>
      <c r="I28" s="40">
        <v>0</v>
      </c>
    </row>
    <row r="29" spans="1:9" ht="22.5" customHeight="1">
      <c r="A29" s="225" t="s">
        <v>62</v>
      </c>
      <c r="B29" s="228" t="s">
        <v>135</v>
      </c>
      <c r="C29" s="97" t="s">
        <v>151</v>
      </c>
      <c r="D29" s="228" t="s">
        <v>96</v>
      </c>
      <c r="E29" s="95">
        <v>801</v>
      </c>
      <c r="F29" s="95">
        <v>80130</v>
      </c>
      <c r="G29" s="45" t="s">
        <v>134</v>
      </c>
      <c r="H29" s="37">
        <f>SUM(H30+H34)</f>
        <v>228745</v>
      </c>
      <c r="I29" s="37">
        <f>SUM(I30+I34)</f>
        <v>200643</v>
      </c>
    </row>
    <row r="30" spans="1:9" ht="12.75" customHeight="1">
      <c r="A30" s="226"/>
      <c r="B30" s="229"/>
      <c r="C30" s="98"/>
      <c r="D30" s="234"/>
      <c r="E30" s="96"/>
      <c r="F30" s="96"/>
      <c r="G30" s="45" t="s">
        <v>129</v>
      </c>
      <c r="H30" s="37">
        <f>SUM(H31:H33)</f>
        <v>228745</v>
      </c>
      <c r="I30" s="37">
        <f>SUM(I31:I33)</f>
        <v>200643</v>
      </c>
    </row>
    <row r="31" spans="1:9" ht="12.75" customHeight="1">
      <c r="A31" s="226"/>
      <c r="B31" s="229"/>
      <c r="C31" s="98"/>
      <c r="D31" s="234"/>
      <c r="E31" s="96"/>
      <c r="F31" s="96"/>
      <c r="G31" s="44" t="s">
        <v>127</v>
      </c>
      <c r="H31" s="40">
        <v>14696</v>
      </c>
      <c r="I31" s="40">
        <v>14696</v>
      </c>
    </row>
    <row r="32" spans="1:9" ht="25.5" customHeight="1">
      <c r="A32" s="226"/>
      <c r="B32" s="230"/>
      <c r="C32" s="98"/>
      <c r="D32" s="234"/>
      <c r="E32" s="96"/>
      <c r="F32" s="96"/>
      <c r="G32" s="43" t="s">
        <v>126</v>
      </c>
      <c r="H32" s="40">
        <v>0</v>
      </c>
      <c r="I32" s="40">
        <v>0</v>
      </c>
    </row>
    <row r="33" spans="1:9" ht="39.75" customHeight="1">
      <c r="A33" s="226"/>
      <c r="B33" s="97" t="s">
        <v>150</v>
      </c>
      <c r="C33" s="98"/>
      <c r="D33" s="234"/>
      <c r="E33" s="96"/>
      <c r="F33" s="96"/>
      <c r="G33" s="43" t="s">
        <v>125</v>
      </c>
      <c r="H33" s="40">
        <v>214049</v>
      </c>
      <c r="I33" s="40">
        <v>185947</v>
      </c>
    </row>
    <row r="34" spans="1:9" ht="19.5" customHeight="1">
      <c r="A34" s="226"/>
      <c r="B34" s="234" t="s">
        <v>149</v>
      </c>
      <c r="C34" s="98"/>
      <c r="D34" s="234"/>
      <c r="E34" s="96"/>
      <c r="F34" s="96"/>
      <c r="G34" s="45" t="s">
        <v>128</v>
      </c>
      <c r="H34" s="37">
        <f>SUM(H35:H38)</f>
        <v>0</v>
      </c>
      <c r="I34" s="37">
        <f>SUM(I35:I38)</f>
        <v>0</v>
      </c>
    </row>
    <row r="35" spans="1:9" ht="15.75" customHeight="1">
      <c r="A35" s="226"/>
      <c r="B35" s="234"/>
      <c r="C35" s="98"/>
      <c r="D35" s="234"/>
      <c r="E35" s="96"/>
      <c r="F35" s="96"/>
      <c r="G35" s="44" t="s">
        <v>127</v>
      </c>
      <c r="H35" s="40">
        <v>0</v>
      </c>
      <c r="I35" s="40">
        <v>0</v>
      </c>
    </row>
    <row r="36" spans="1:9" ht="26.25" customHeight="1">
      <c r="A36" s="226"/>
      <c r="B36" s="234"/>
      <c r="C36" s="98"/>
      <c r="D36" s="234"/>
      <c r="E36" s="96"/>
      <c r="F36" s="96"/>
      <c r="G36" s="43" t="s">
        <v>126</v>
      </c>
      <c r="H36" s="40">
        <v>0</v>
      </c>
      <c r="I36" s="40">
        <v>0</v>
      </c>
    </row>
    <row r="37" spans="1:9" ht="35.25" customHeight="1">
      <c r="A37" s="226"/>
      <c r="B37" s="235"/>
      <c r="C37" s="98"/>
      <c r="D37" s="234"/>
      <c r="E37" s="96"/>
      <c r="F37" s="96"/>
      <c r="G37" s="43" t="s">
        <v>125</v>
      </c>
      <c r="H37" s="40">
        <v>0</v>
      </c>
      <c r="I37" s="40">
        <v>0</v>
      </c>
    </row>
    <row r="38" spans="1:9" ht="49.5" customHeight="1">
      <c r="A38" s="227"/>
      <c r="B38" s="97" t="s">
        <v>148</v>
      </c>
      <c r="C38" s="99"/>
      <c r="D38" s="235"/>
      <c r="E38" s="47"/>
      <c r="F38" s="47"/>
      <c r="G38" s="102" t="s">
        <v>124</v>
      </c>
      <c r="H38" s="40">
        <v>0</v>
      </c>
      <c r="I38" s="40">
        <v>0</v>
      </c>
    </row>
    <row r="39" spans="1:9" ht="17.25" customHeight="1">
      <c r="A39" s="225" t="s">
        <v>61</v>
      </c>
      <c r="B39" s="228" t="s">
        <v>135</v>
      </c>
      <c r="C39" s="97" t="s">
        <v>146</v>
      </c>
      <c r="D39" s="228" t="s">
        <v>52</v>
      </c>
      <c r="E39" s="95">
        <v>801</v>
      </c>
      <c r="F39" s="95">
        <v>80195</v>
      </c>
      <c r="G39" s="45" t="s">
        <v>134</v>
      </c>
      <c r="H39" s="37">
        <f>SUM(H40+H44)</f>
        <v>3310379</v>
      </c>
      <c r="I39" s="37">
        <f>SUM(I40+I44)</f>
        <v>434666</v>
      </c>
    </row>
    <row r="40" spans="1:9" ht="15.75" customHeight="1">
      <c r="A40" s="226"/>
      <c r="B40" s="229"/>
      <c r="C40" s="98"/>
      <c r="D40" s="234"/>
      <c r="E40" s="96"/>
      <c r="F40" s="96"/>
      <c r="G40" s="45" t="s">
        <v>129</v>
      </c>
      <c r="H40" s="37">
        <f>SUM(H41:H43)</f>
        <v>0</v>
      </c>
      <c r="I40" s="37">
        <f>SUM(I41:I43)</f>
        <v>0</v>
      </c>
    </row>
    <row r="41" spans="1:9" ht="13.5" customHeight="1">
      <c r="A41" s="226"/>
      <c r="B41" s="229"/>
      <c r="C41" s="98"/>
      <c r="D41" s="234"/>
      <c r="E41" s="96"/>
      <c r="F41" s="96"/>
      <c r="G41" s="44" t="s">
        <v>127</v>
      </c>
      <c r="H41" s="40">
        <v>0</v>
      </c>
      <c r="I41" s="40">
        <v>0</v>
      </c>
    </row>
    <row r="42" spans="1:9" ht="25.5" customHeight="1">
      <c r="A42" s="226"/>
      <c r="B42" s="230"/>
      <c r="C42" s="98"/>
      <c r="D42" s="234"/>
      <c r="E42" s="96"/>
      <c r="F42" s="96"/>
      <c r="G42" s="43" t="s">
        <v>126</v>
      </c>
      <c r="H42" s="40">
        <v>0</v>
      </c>
      <c r="I42" s="40">
        <v>0</v>
      </c>
    </row>
    <row r="43" spans="1:9" ht="36" customHeight="1">
      <c r="A43" s="226"/>
      <c r="B43" s="97" t="s">
        <v>133</v>
      </c>
      <c r="C43" s="98"/>
      <c r="D43" s="234"/>
      <c r="E43" s="96"/>
      <c r="F43" s="96"/>
      <c r="G43" s="43" t="s">
        <v>125</v>
      </c>
      <c r="H43" s="40">
        <v>0</v>
      </c>
      <c r="I43" s="40">
        <v>0</v>
      </c>
    </row>
    <row r="44" spans="1:9" ht="17.25" customHeight="1">
      <c r="A44" s="226"/>
      <c r="B44" s="234" t="s">
        <v>145</v>
      </c>
      <c r="C44" s="98"/>
      <c r="D44" s="234"/>
      <c r="E44" s="96"/>
      <c r="F44" s="96"/>
      <c r="G44" s="45" t="s">
        <v>128</v>
      </c>
      <c r="H44" s="37">
        <f>SUM(H45:H48)</f>
        <v>3310379</v>
      </c>
      <c r="I44" s="37">
        <f>SUM(I45:I48)</f>
        <v>434666</v>
      </c>
    </row>
    <row r="45" spans="1:9" ht="15.75" customHeight="1">
      <c r="A45" s="226"/>
      <c r="B45" s="234"/>
      <c r="C45" s="98"/>
      <c r="D45" s="234"/>
      <c r="E45" s="96"/>
      <c r="F45" s="96"/>
      <c r="G45" s="44" t="s">
        <v>127</v>
      </c>
      <c r="H45" s="40">
        <v>1235333</v>
      </c>
      <c r="I45" s="40">
        <v>192083</v>
      </c>
    </row>
    <row r="46" spans="1:9" ht="24.75" customHeight="1">
      <c r="A46" s="226"/>
      <c r="B46" s="234"/>
      <c r="C46" s="98"/>
      <c r="D46" s="234"/>
      <c r="E46" s="96"/>
      <c r="F46" s="96"/>
      <c r="G46" s="43" t="s">
        <v>126</v>
      </c>
      <c r="H46" s="40">
        <v>0</v>
      </c>
      <c r="I46" s="40">
        <v>0</v>
      </c>
    </row>
    <row r="47" spans="1:9" ht="34.5" customHeight="1">
      <c r="A47" s="226"/>
      <c r="B47" s="232" t="s">
        <v>147</v>
      </c>
      <c r="C47" s="98"/>
      <c r="D47" s="234"/>
      <c r="E47" s="96"/>
      <c r="F47" s="96"/>
      <c r="G47" s="43" t="s">
        <v>125</v>
      </c>
      <c r="H47" s="40">
        <v>2075046</v>
      </c>
      <c r="I47" s="40">
        <v>242583</v>
      </c>
    </row>
    <row r="48" spans="1:9" ht="46.5" customHeight="1">
      <c r="A48" s="227"/>
      <c r="B48" s="233"/>
      <c r="C48" s="99"/>
      <c r="D48" s="235"/>
      <c r="E48" s="47"/>
      <c r="F48" s="47"/>
      <c r="G48" s="102" t="s">
        <v>124</v>
      </c>
      <c r="H48" s="40">
        <v>0</v>
      </c>
      <c r="I48" s="40">
        <v>0</v>
      </c>
    </row>
    <row r="49" spans="1:9" ht="21" customHeight="1">
      <c r="A49" s="225" t="s">
        <v>60</v>
      </c>
      <c r="B49" s="228" t="s">
        <v>135</v>
      </c>
      <c r="C49" s="97" t="s">
        <v>146</v>
      </c>
      <c r="D49" s="228" t="s">
        <v>52</v>
      </c>
      <c r="E49" s="95">
        <v>801</v>
      </c>
      <c r="F49" s="95">
        <v>80195</v>
      </c>
      <c r="G49" s="45" t="s">
        <v>134</v>
      </c>
      <c r="H49" s="37">
        <f>SUM(H50+H54)</f>
        <v>6983510</v>
      </c>
      <c r="I49" s="37">
        <f>SUM(I50+I54)</f>
        <v>1423442</v>
      </c>
    </row>
    <row r="50" spans="1:9" ht="17.25" customHeight="1">
      <c r="A50" s="226"/>
      <c r="B50" s="229"/>
      <c r="C50" s="98"/>
      <c r="D50" s="234"/>
      <c r="E50" s="96"/>
      <c r="F50" s="96"/>
      <c r="G50" s="45" t="s">
        <v>129</v>
      </c>
      <c r="H50" s="37">
        <f>SUM(H51:H53)</f>
        <v>0</v>
      </c>
      <c r="I50" s="37">
        <f>SUM(I51:I53)</f>
        <v>0</v>
      </c>
    </row>
    <row r="51" spans="1:9" ht="16.5" customHeight="1">
      <c r="A51" s="226"/>
      <c r="B51" s="229"/>
      <c r="C51" s="98"/>
      <c r="D51" s="234"/>
      <c r="E51" s="96"/>
      <c r="F51" s="96"/>
      <c r="G51" s="44" t="s">
        <v>127</v>
      </c>
      <c r="H51" s="40">
        <v>0</v>
      </c>
      <c r="I51" s="40">
        <v>0</v>
      </c>
    </row>
    <row r="52" spans="1:9" ht="25.5" customHeight="1">
      <c r="A52" s="226"/>
      <c r="B52" s="230"/>
      <c r="C52" s="98"/>
      <c r="D52" s="234"/>
      <c r="E52" s="96"/>
      <c r="F52" s="96"/>
      <c r="G52" s="43" t="s">
        <v>126</v>
      </c>
      <c r="H52" s="40">
        <v>0</v>
      </c>
      <c r="I52" s="40">
        <v>0</v>
      </c>
    </row>
    <row r="53" spans="1:9" ht="35.25" customHeight="1">
      <c r="A53" s="226"/>
      <c r="B53" s="97" t="s">
        <v>133</v>
      </c>
      <c r="C53" s="98"/>
      <c r="D53" s="234"/>
      <c r="E53" s="96"/>
      <c r="F53" s="96"/>
      <c r="G53" s="43" t="s">
        <v>125</v>
      </c>
      <c r="H53" s="40">
        <v>0</v>
      </c>
      <c r="I53" s="40">
        <v>0</v>
      </c>
    </row>
    <row r="54" spans="1:9" ht="18" customHeight="1">
      <c r="A54" s="226"/>
      <c r="B54" s="234" t="s">
        <v>145</v>
      </c>
      <c r="C54" s="98"/>
      <c r="D54" s="234"/>
      <c r="E54" s="96"/>
      <c r="F54" s="96"/>
      <c r="G54" s="45" t="s">
        <v>128</v>
      </c>
      <c r="H54" s="37">
        <f>SUM(H55:H58)</f>
        <v>6983510</v>
      </c>
      <c r="I54" s="37">
        <f>SUM(I55:I58)</f>
        <v>1423442</v>
      </c>
    </row>
    <row r="55" spans="1:9" ht="16.5" customHeight="1">
      <c r="A55" s="226"/>
      <c r="B55" s="234"/>
      <c r="C55" s="98"/>
      <c r="D55" s="234"/>
      <c r="E55" s="96"/>
      <c r="F55" s="96"/>
      <c r="G55" s="44" t="s">
        <v>127</v>
      </c>
      <c r="H55" s="40">
        <v>4201000</v>
      </c>
      <c r="I55" s="40">
        <v>829874</v>
      </c>
    </row>
    <row r="56" spans="1:9" ht="24.75" customHeight="1">
      <c r="A56" s="226"/>
      <c r="B56" s="234"/>
      <c r="C56" s="98"/>
      <c r="D56" s="234"/>
      <c r="E56" s="96"/>
      <c r="F56" s="96"/>
      <c r="G56" s="43" t="s">
        <v>126</v>
      </c>
      <c r="H56" s="40">
        <v>0</v>
      </c>
      <c r="I56" s="40">
        <v>0</v>
      </c>
    </row>
    <row r="57" spans="1:9" ht="35.25" customHeight="1">
      <c r="A57" s="226"/>
      <c r="B57" s="232" t="s">
        <v>144</v>
      </c>
      <c r="C57" s="98"/>
      <c r="D57" s="234"/>
      <c r="E57" s="96"/>
      <c r="F57" s="96"/>
      <c r="G57" s="43" t="s">
        <v>125</v>
      </c>
      <c r="H57" s="40">
        <v>2782510</v>
      </c>
      <c r="I57" s="40">
        <v>593568</v>
      </c>
    </row>
    <row r="58" spans="1:9" ht="45" customHeight="1">
      <c r="A58" s="227"/>
      <c r="B58" s="233"/>
      <c r="C58" s="99"/>
      <c r="D58" s="235"/>
      <c r="E58" s="47"/>
      <c r="F58" s="47"/>
      <c r="G58" s="102" t="s">
        <v>124</v>
      </c>
      <c r="H58" s="40">
        <v>0</v>
      </c>
      <c r="I58" s="40">
        <v>0</v>
      </c>
    </row>
    <row r="59" spans="1:9" ht="22.5" customHeight="1">
      <c r="A59" s="225" t="s">
        <v>59</v>
      </c>
      <c r="B59" s="228" t="s">
        <v>135</v>
      </c>
      <c r="C59" s="162" t="s">
        <v>139</v>
      </c>
      <c r="D59" s="231" t="s">
        <v>214</v>
      </c>
      <c r="E59" s="160">
        <v>801</v>
      </c>
      <c r="F59" s="160">
        <v>80195</v>
      </c>
      <c r="G59" s="45" t="s">
        <v>134</v>
      </c>
      <c r="H59" s="37">
        <f>SUM(H60+H64)</f>
        <v>158900</v>
      </c>
      <c r="I59" s="37">
        <f>SUM(I60+I64)</f>
        <v>155900</v>
      </c>
    </row>
    <row r="60" spans="1:9" ht="20.25" customHeight="1">
      <c r="A60" s="226"/>
      <c r="B60" s="229"/>
      <c r="C60" s="158"/>
      <c r="D60" s="232"/>
      <c r="E60" s="161"/>
      <c r="F60" s="161"/>
      <c r="G60" s="45" t="s">
        <v>129</v>
      </c>
      <c r="H60" s="37">
        <f>SUM(H61:H63)</f>
        <v>3000</v>
      </c>
      <c r="I60" s="37">
        <f>SUM(I61:I63)</f>
        <v>0</v>
      </c>
    </row>
    <row r="61" spans="1:9" ht="20.25" customHeight="1">
      <c r="A61" s="226"/>
      <c r="B61" s="229"/>
      <c r="C61" s="158"/>
      <c r="D61" s="232"/>
      <c r="E61" s="161"/>
      <c r="F61" s="161"/>
      <c r="G61" s="44" t="s">
        <v>127</v>
      </c>
      <c r="H61" s="40">
        <v>0</v>
      </c>
      <c r="I61" s="40">
        <v>0</v>
      </c>
    </row>
    <row r="62" spans="1:9" ht="24.75" customHeight="1">
      <c r="A62" s="226"/>
      <c r="B62" s="230"/>
      <c r="C62" s="158"/>
      <c r="D62" s="232"/>
      <c r="E62" s="161"/>
      <c r="F62" s="161"/>
      <c r="G62" s="43" t="s">
        <v>126</v>
      </c>
      <c r="H62" s="40">
        <v>0</v>
      </c>
      <c r="I62" s="40">
        <v>0</v>
      </c>
    </row>
    <row r="63" spans="1:9" ht="35.25" customHeight="1">
      <c r="A63" s="226"/>
      <c r="B63" s="162" t="s">
        <v>216</v>
      </c>
      <c r="C63" s="158"/>
      <c r="D63" s="232"/>
      <c r="E63" s="161"/>
      <c r="F63" s="161"/>
      <c r="G63" s="43" t="s">
        <v>125</v>
      </c>
      <c r="H63" s="40">
        <v>3000</v>
      </c>
      <c r="I63" s="40">
        <v>0</v>
      </c>
    </row>
    <row r="64" spans="1:9" ht="17.25" customHeight="1">
      <c r="A64" s="226"/>
      <c r="B64" s="234" t="s">
        <v>217</v>
      </c>
      <c r="C64" s="158"/>
      <c r="D64" s="232"/>
      <c r="E64" s="161"/>
      <c r="F64" s="161"/>
      <c r="G64" s="45" t="s">
        <v>128</v>
      </c>
      <c r="H64" s="37">
        <f>SUM(H65:H68)</f>
        <v>155900</v>
      </c>
      <c r="I64" s="37">
        <f>SUM(I65:I68)</f>
        <v>155900</v>
      </c>
    </row>
    <row r="65" spans="1:9" ht="15.75" customHeight="1">
      <c r="A65" s="226"/>
      <c r="B65" s="234"/>
      <c r="C65" s="158"/>
      <c r="D65" s="232"/>
      <c r="E65" s="161"/>
      <c r="F65" s="161"/>
      <c r="G65" s="44" t="s">
        <v>127</v>
      </c>
      <c r="H65" s="40">
        <v>0</v>
      </c>
      <c r="I65" s="40">
        <v>0</v>
      </c>
    </row>
    <row r="66" spans="1:9" ht="26.25" customHeight="1">
      <c r="A66" s="226"/>
      <c r="B66" s="234"/>
      <c r="C66" s="158"/>
      <c r="D66" s="232"/>
      <c r="E66" s="161"/>
      <c r="F66" s="161"/>
      <c r="G66" s="43" t="s">
        <v>126</v>
      </c>
      <c r="H66" s="40">
        <v>0</v>
      </c>
      <c r="I66" s="40">
        <v>0</v>
      </c>
    </row>
    <row r="67" spans="1:9" ht="36" customHeight="1">
      <c r="A67" s="226"/>
      <c r="B67" s="235"/>
      <c r="C67" s="158"/>
      <c r="D67" s="232"/>
      <c r="E67" s="161"/>
      <c r="F67" s="161"/>
      <c r="G67" s="43" t="s">
        <v>125</v>
      </c>
      <c r="H67" s="40">
        <v>155900</v>
      </c>
      <c r="I67" s="40">
        <v>155900</v>
      </c>
    </row>
    <row r="68" spans="1:9" ht="48" customHeight="1">
      <c r="A68" s="227"/>
      <c r="B68" s="162" t="s">
        <v>215</v>
      </c>
      <c r="C68" s="159"/>
      <c r="D68" s="233"/>
      <c r="E68" s="47"/>
      <c r="F68" s="47"/>
      <c r="G68" s="163" t="s">
        <v>124</v>
      </c>
      <c r="H68" s="40">
        <v>0</v>
      </c>
      <c r="I68" s="40">
        <v>0</v>
      </c>
    </row>
    <row r="69" spans="1:9" ht="21.75" customHeight="1">
      <c r="A69" s="225" t="s">
        <v>58</v>
      </c>
      <c r="B69" s="228" t="s">
        <v>143</v>
      </c>
      <c r="C69" s="95">
        <v>2017</v>
      </c>
      <c r="D69" s="228" t="s">
        <v>74</v>
      </c>
      <c r="E69" s="95">
        <v>852</v>
      </c>
      <c r="F69" s="95">
        <v>85202</v>
      </c>
      <c r="G69" s="45" t="s">
        <v>134</v>
      </c>
      <c r="H69" s="37">
        <f>SUM(H70+H74)</f>
        <v>125000</v>
      </c>
      <c r="I69" s="37">
        <f>SUM(I70+I74)</f>
        <v>125000</v>
      </c>
    </row>
    <row r="70" spans="1:9" ht="18" customHeight="1">
      <c r="A70" s="226"/>
      <c r="B70" s="234"/>
      <c r="C70" s="98"/>
      <c r="D70" s="234"/>
      <c r="E70" s="96"/>
      <c r="F70" s="96"/>
      <c r="G70" s="45" t="s">
        <v>129</v>
      </c>
      <c r="H70" s="37">
        <f>SUM(H71:H73)</f>
        <v>125000</v>
      </c>
      <c r="I70" s="37">
        <f>SUM(I71:I73)</f>
        <v>125000</v>
      </c>
    </row>
    <row r="71" spans="1:9" ht="15" customHeight="1">
      <c r="A71" s="226"/>
      <c r="B71" s="234"/>
      <c r="C71" s="98"/>
      <c r="D71" s="234"/>
      <c r="E71" s="96"/>
      <c r="F71" s="96"/>
      <c r="G71" s="44" t="s">
        <v>127</v>
      </c>
      <c r="H71" s="40">
        <v>0</v>
      </c>
      <c r="I71" s="40">
        <v>0</v>
      </c>
    </row>
    <row r="72" spans="1:9" ht="23.25" customHeight="1">
      <c r="A72" s="226"/>
      <c r="B72" s="234"/>
      <c r="C72" s="98"/>
      <c r="D72" s="234"/>
      <c r="E72" s="96"/>
      <c r="F72" s="96"/>
      <c r="G72" s="43" t="s">
        <v>126</v>
      </c>
      <c r="H72" s="40">
        <v>25000</v>
      </c>
      <c r="I72" s="40">
        <v>25000</v>
      </c>
    </row>
    <row r="73" spans="1:9" ht="33" customHeight="1">
      <c r="A73" s="226"/>
      <c r="B73" s="234"/>
      <c r="C73" s="98"/>
      <c r="D73" s="234"/>
      <c r="E73" s="96"/>
      <c r="F73" s="96"/>
      <c r="G73" s="43" t="s">
        <v>125</v>
      </c>
      <c r="H73" s="40">
        <v>100000</v>
      </c>
      <c r="I73" s="40">
        <v>100000</v>
      </c>
    </row>
    <row r="74" spans="1:9" ht="15" customHeight="1">
      <c r="A74" s="226"/>
      <c r="B74" s="234" t="s">
        <v>142</v>
      </c>
      <c r="C74" s="98"/>
      <c r="D74" s="234"/>
      <c r="E74" s="96"/>
      <c r="F74" s="96"/>
      <c r="G74" s="45" t="s">
        <v>128</v>
      </c>
      <c r="H74" s="37">
        <f>SUM(H75:H78)</f>
        <v>0</v>
      </c>
      <c r="I74" s="37">
        <f>SUM(I75:I78)</f>
        <v>0</v>
      </c>
    </row>
    <row r="75" spans="1:9" ht="18" customHeight="1">
      <c r="A75" s="226"/>
      <c r="B75" s="234"/>
      <c r="C75" s="98"/>
      <c r="D75" s="234"/>
      <c r="E75" s="96"/>
      <c r="F75" s="96"/>
      <c r="G75" s="44" t="s">
        <v>127</v>
      </c>
      <c r="H75" s="40">
        <v>0</v>
      </c>
      <c r="I75" s="40">
        <v>0</v>
      </c>
    </row>
    <row r="76" spans="1:9" ht="24" customHeight="1">
      <c r="A76" s="226"/>
      <c r="B76" s="234"/>
      <c r="C76" s="98"/>
      <c r="D76" s="234"/>
      <c r="E76" s="96"/>
      <c r="F76" s="96"/>
      <c r="G76" s="43" t="s">
        <v>126</v>
      </c>
      <c r="H76" s="40">
        <v>0</v>
      </c>
      <c r="I76" s="40">
        <v>0</v>
      </c>
    </row>
    <row r="77" spans="1:9" ht="36" customHeight="1">
      <c r="A77" s="226"/>
      <c r="B77" s="234"/>
      <c r="C77" s="98"/>
      <c r="D77" s="234"/>
      <c r="E77" s="96"/>
      <c r="F77" s="96"/>
      <c r="G77" s="43" t="s">
        <v>125</v>
      </c>
      <c r="H77" s="40">
        <v>0</v>
      </c>
      <c r="I77" s="40">
        <v>0</v>
      </c>
    </row>
    <row r="78" spans="1:9" ht="49.5" customHeight="1">
      <c r="A78" s="227"/>
      <c r="B78" s="235"/>
      <c r="C78" s="99"/>
      <c r="D78" s="235"/>
      <c r="E78" s="47"/>
      <c r="F78" s="47"/>
      <c r="G78" s="102" t="s">
        <v>124</v>
      </c>
      <c r="H78" s="40">
        <v>0</v>
      </c>
      <c r="I78" s="40">
        <v>0</v>
      </c>
    </row>
    <row r="79" spans="1:9" ht="18" customHeight="1">
      <c r="A79" s="225" t="s">
        <v>57</v>
      </c>
      <c r="B79" s="228" t="s">
        <v>135</v>
      </c>
      <c r="C79" s="97" t="s">
        <v>141</v>
      </c>
      <c r="D79" s="228" t="s">
        <v>95</v>
      </c>
      <c r="E79" s="95">
        <v>852</v>
      </c>
      <c r="F79" s="95">
        <v>85295</v>
      </c>
      <c r="G79" s="45" t="s">
        <v>134</v>
      </c>
      <c r="H79" s="37">
        <f>SUM(H80+H84)</f>
        <v>511384</v>
      </c>
      <c r="I79" s="37">
        <f>SUM(I80+I84)</f>
        <v>351663</v>
      </c>
    </row>
    <row r="80" spans="1:9" ht="14.25" customHeight="1">
      <c r="A80" s="226"/>
      <c r="B80" s="229"/>
      <c r="C80" s="98"/>
      <c r="D80" s="234"/>
      <c r="E80" s="96"/>
      <c r="F80" s="96"/>
      <c r="G80" s="45" t="s">
        <v>129</v>
      </c>
      <c r="H80" s="37">
        <f>SUM(H81:H83)</f>
        <v>471384</v>
      </c>
      <c r="I80" s="37">
        <f>SUM(I81:I83)</f>
        <v>351663</v>
      </c>
    </row>
    <row r="81" spans="1:9" ht="15" customHeight="1">
      <c r="A81" s="226"/>
      <c r="B81" s="229"/>
      <c r="C81" s="98"/>
      <c r="D81" s="234"/>
      <c r="E81" s="96"/>
      <c r="F81" s="96"/>
      <c r="G81" s="44" t="s">
        <v>127</v>
      </c>
      <c r="H81" s="40">
        <v>120000</v>
      </c>
      <c r="I81" s="40">
        <v>90000</v>
      </c>
    </row>
    <row r="82" spans="1:9" ht="24" customHeight="1">
      <c r="A82" s="226"/>
      <c r="B82" s="230"/>
      <c r="C82" s="98"/>
      <c r="D82" s="234"/>
      <c r="E82" s="96"/>
      <c r="F82" s="96"/>
      <c r="G82" s="43" t="s">
        <v>126</v>
      </c>
      <c r="H82" s="40">
        <v>0</v>
      </c>
      <c r="I82" s="40">
        <v>0</v>
      </c>
    </row>
    <row r="83" spans="1:9" ht="40.5" customHeight="1">
      <c r="A83" s="226"/>
      <c r="B83" s="97" t="s">
        <v>138</v>
      </c>
      <c r="C83" s="98"/>
      <c r="D83" s="234"/>
      <c r="E83" s="96"/>
      <c r="F83" s="96"/>
      <c r="G83" s="43" t="s">
        <v>125</v>
      </c>
      <c r="H83" s="40">
        <v>351384</v>
      </c>
      <c r="I83" s="40">
        <v>261663</v>
      </c>
    </row>
    <row r="84" spans="1:9" ht="18.75" customHeight="1">
      <c r="A84" s="226"/>
      <c r="B84" s="234" t="s">
        <v>137</v>
      </c>
      <c r="C84" s="98"/>
      <c r="D84" s="234"/>
      <c r="E84" s="96"/>
      <c r="F84" s="96"/>
      <c r="G84" s="45" t="s">
        <v>128</v>
      </c>
      <c r="H84" s="37">
        <f>SUM(H85:H88)</f>
        <v>40000</v>
      </c>
      <c r="I84" s="37">
        <f>SUM(I85:I88)</f>
        <v>0</v>
      </c>
    </row>
    <row r="85" spans="1:9" ht="13.5" customHeight="1">
      <c r="A85" s="226"/>
      <c r="B85" s="234"/>
      <c r="C85" s="98"/>
      <c r="D85" s="234"/>
      <c r="E85" s="96"/>
      <c r="F85" s="96"/>
      <c r="G85" s="44" t="s">
        <v>127</v>
      </c>
      <c r="H85" s="40">
        <v>0</v>
      </c>
      <c r="I85" s="40">
        <v>0</v>
      </c>
    </row>
    <row r="86" spans="1:9" ht="24.75" customHeight="1">
      <c r="A86" s="226"/>
      <c r="B86" s="234"/>
      <c r="C86" s="98"/>
      <c r="D86" s="234"/>
      <c r="E86" s="96"/>
      <c r="F86" s="96"/>
      <c r="G86" s="43" t="s">
        <v>126</v>
      </c>
      <c r="H86" s="40">
        <v>0</v>
      </c>
      <c r="I86" s="40">
        <v>0</v>
      </c>
    </row>
    <row r="87" spans="1:9" ht="37.5" customHeight="1">
      <c r="A87" s="226"/>
      <c r="B87" s="235"/>
      <c r="C87" s="98"/>
      <c r="D87" s="234"/>
      <c r="E87" s="96"/>
      <c r="F87" s="96"/>
      <c r="G87" s="43" t="s">
        <v>125</v>
      </c>
      <c r="H87" s="40">
        <v>40000</v>
      </c>
      <c r="I87" s="40">
        <v>0</v>
      </c>
    </row>
    <row r="88" spans="1:9" ht="49.5" customHeight="1">
      <c r="A88" s="227"/>
      <c r="B88" s="97" t="s">
        <v>140</v>
      </c>
      <c r="C88" s="99"/>
      <c r="D88" s="235"/>
      <c r="E88" s="47"/>
      <c r="F88" s="47"/>
      <c r="G88" s="102" t="s">
        <v>124</v>
      </c>
      <c r="H88" s="40">
        <v>0</v>
      </c>
      <c r="I88" s="40">
        <v>0</v>
      </c>
    </row>
    <row r="89" spans="1:9" ht="20.25" customHeight="1">
      <c r="A89" s="225" t="s">
        <v>56</v>
      </c>
      <c r="B89" s="228" t="s">
        <v>135</v>
      </c>
      <c r="C89" s="97" t="s">
        <v>139</v>
      </c>
      <c r="D89" s="228" t="s">
        <v>95</v>
      </c>
      <c r="E89" s="95">
        <v>853</v>
      </c>
      <c r="F89" s="95">
        <v>85395</v>
      </c>
      <c r="G89" s="45" t="s">
        <v>134</v>
      </c>
      <c r="H89" s="37">
        <f>SUM(H90+H94)</f>
        <v>734840</v>
      </c>
      <c r="I89" s="37">
        <f>SUM(I90+I94)</f>
        <v>148183</v>
      </c>
    </row>
    <row r="90" spans="1:9" ht="16.5" customHeight="1">
      <c r="A90" s="226"/>
      <c r="B90" s="229"/>
      <c r="C90" s="98"/>
      <c r="D90" s="234"/>
      <c r="E90" s="96"/>
      <c r="F90" s="96"/>
      <c r="G90" s="45" t="s">
        <v>129</v>
      </c>
      <c r="H90" s="37">
        <f>SUM(H91:H93)</f>
        <v>734840</v>
      </c>
      <c r="I90" s="37">
        <f>SUM(I91:I93)</f>
        <v>148183</v>
      </c>
    </row>
    <row r="91" spans="1:9" ht="15.75" customHeight="1">
      <c r="A91" s="226"/>
      <c r="B91" s="229"/>
      <c r="C91" s="98"/>
      <c r="D91" s="234"/>
      <c r="E91" s="96"/>
      <c r="F91" s="96"/>
      <c r="G91" s="44" t="s">
        <v>127</v>
      </c>
      <c r="H91" s="40">
        <v>0</v>
      </c>
      <c r="I91" s="40">
        <v>0</v>
      </c>
    </row>
    <row r="92" spans="1:9" ht="25.5" customHeight="1">
      <c r="A92" s="226"/>
      <c r="B92" s="230"/>
      <c r="C92" s="98"/>
      <c r="D92" s="234"/>
      <c r="E92" s="96"/>
      <c r="F92" s="96"/>
      <c r="G92" s="43" t="s">
        <v>126</v>
      </c>
      <c r="H92" s="40">
        <v>58279</v>
      </c>
      <c r="I92" s="40">
        <v>11752</v>
      </c>
    </row>
    <row r="93" spans="1:9" ht="36.75" customHeight="1">
      <c r="A93" s="226"/>
      <c r="B93" s="97" t="s">
        <v>138</v>
      </c>
      <c r="C93" s="98"/>
      <c r="D93" s="234"/>
      <c r="E93" s="96"/>
      <c r="F93" s="96"/>
      <c r="G93" s="43" t="s">
        <v>125</v>
      </c>
      <c r="H93" s="40">
        <v>676561</v>
      </c>
      <c r="I93" s="40">
        <v>136431</v>
      </c>
    </row>
    <row r="94" spans="1:9" ht="18.75" customHeight="1">
      <c r="A94" s="226"/>
      <c r="B94" s="234" t="s">
        <v>137</v>
      </c>
      <c r="C94" s="98"/>
      <c r="D94" s="234"/>
      <c r="E94" s="96"/>
      <c r="F94" s="96"/>
      <c r="G94" s="45" t="s">
        <v>128</v>
      </c>
      <c r="H94" s="37">
        <f>SUM(H95:H98)</f>
        <v>0</v>
      </c>
      <c r="I94" s="37">
        <f>SUM(I95:I98)</f>
        <v>0</v>
      </c>
    </row>
    <row r="95" spans="1:9" ht="17.25" customHeight="1">
      <c r="A95" s="226"/>
      <c r="B95" s="234"/>
      <c r="C95" s="98"/>
      <c r="D95" s="234"/>
      <c r="E95" s="96"/>
      <c r="F95" s="96"/>
      <c r="G95" s="44" t="s">
        <v>127</v>
      </c>
      <c r="H95" s="40">
        <v>0</v>
      </c>
      <c r="I95" s="40">
        <v>0</v>
      </c>
    </row>
    <row r="96" spans="1:9" ht="24" customHeight="1">
      <c r="A96" s="226"/>
      <c r="B96" s="234"/>
      <c r="C96" s="98"/>
      <c r="D96" s="234"/>
      <c r="E96" s="96"/>
      <c r="F96" s="96"/>
      <c r="G96" s="43" t="s">
        <v>126</v>
      </c>
      <c r="H96" s="40">
        <v>0</v>
      </c>
      <c r="I96" s="40">
        <v>0</v>
      </c>
    </row>
    <row r="97" spans="1:9" ht="35.25" customHeight="1">
      <c r="A97" s="226"/>
      <c r="B97" s="235"/>
      <c r="C97" s="98"/>
      <c r="D97" s="234"/>
      <c r="E97" s="96"/>
      <c r="F97" s="96"/>
      <c r="G97" s="43" t="s">
        <v>125</v>
      </c>
      <c r="H97" s="40">
        <v>0</v>
      </c>
      <c r="I97" s="40">
        <v>0</v>
      </c>
    </row>
    <row r="98" spans="1:9" ht="49.5" customHeight="1">
      <c r="A98" s="227"/>
      <c r="B98" s="97" t="s">
        <v>136</v>
      </c>
      <c r="C98" s="99"/>
      <c r="D98" s="235"/>
      <c r="E98" s="47"/>
      <c r="F98" s="47"/>
      <c r="G98" s="102" t="s">
        <v>124</v>
      </c>
      <c r="H98" s="40">
        <v>0</v>
      </c>
      <c r="I98" s="40">
        <v>0</v>
      </c>
    </row>
    <row r="99" spans="1:9" ht="12.75" customHeight="1">
      <c r="A99" s="225" t="s">
        <v>55</v>
      </c>
      <c r="B99" s="228" t="s">
        <v>135</v>
      </c>
      <c r="C99" s="95">
        <v>2017</v>
      </c>
      <c r="D99" s="228" t="s">
        <v>52</v>
      </c>
      <c r="E99" s="95">
        <v>921</v>
      </c>
      <c r="F99" s="95">
        <v>92195</v>
      </c>
      <c r="G99" s="45" t="s">
        <v>134</v>
      </c>
      <c r="H99" s="37">
        <f>SUM(H100+H104)</f>
        <v>3001850</v>
      </c>
      <c r="I99" s="37">
        <f>SUM(I100+I104)</f>
        <v>3001850</v>
      </c>
    </row>
    <row r="100" spans="1:9" ht="12.75">
      <c r="A100" s="226"/>
      <c r="B100" s="229"/>
      <c r="C100" s="98"/>
      <c r="D100" s="234"/>
      <c r="E100" s="96"/>
      <c r="F100" s="96"/>
      <c r="G100" s="45" t="s">
        <v>129</v>
      </c>
      <c r="H100" s="37">
        <f>SUM(H101:H103)</f>
        <v>0</v>
      </c>
      <c r="I100" s="37">
        <f>SUM(I101:I103)</f>
        <v>0</v>
      </c>
    </row>
    <row r="101" spans="1:9" ht="12.75">
      <c r="A101" s="226"/>
      <c r="B101" s="229"/>
      <c r="C101" s="98"/>
      <c r="D101" s="234"/>
      <c r="E101" s="96"/>
      <c r="F101" s="96"/>
      <c r="G101" s="44" t="s">
        <v>127</v>
      </c>
      <c r="H101" s="40">
        <v>0</v>
      </c>
      <c r="I101" s="40">
        <v>0</v>
      </c>
    </row>
    <row r="102" spans="1:9" ht="23.25" customHeight="1">
      <c r="A102" s="226"/>
      <c r="B102" s="230"/>
      <c r="C102" s="98"/>
      <c r="D102" s="234"/>
      <c r="E102" s="96"/>
      <c r="F102" s="96"/>
      <c r="G102" s="43" t="s">
        <v>126</v>
      </c>
      <c r="H102" s="40">
        <v>0</v>
      </c>
      <c r="I102" s="40">
        <v>0</v>
      </c>
    </row>
    <row r="103" spans="1:9" ht="35.25" customHeight="1">
      <c r="A103" s="226"/>
      <c r="B103" s="97" t="s">
        <v>133</v>
      </c>
      <c r="C103" s="98"/>
      <c r="D103" s="234"/>
      <c r="E103" s="96"/>
      <c r="F103" s="96"/>
      <c r="G103" s="43" t="s">
        <v>125</v>
      </c>
      <c r="H103" s="40">
        <v>0</v>
      </c>
      <c r="I103" s="40">
        <v>0</v>
      </c>
    </row>
    <row r="104" spans="1:9" ht="12.75" customHeight="1">
      <c r="A104" s="226"/>
      <c r="B104" s="234" t="s">
        <v>132</v>
      </c>
      <c r="C104" s="98"/>
      <c r="D104" s="234"/>
      <c r="E104" s="96"/>
      <c r="F104" s="96"/>
      <c r="G104" s="45" t="s">
        <v>128</v>
      </c>
      <c r="H104" s="37">
        <f>SUM(H105:H108)</f>
        <v>3001850</v>
      </c>
      <c r="I104" s="37">
        <f>SUM(I105:I108)</f>
        <v>3001850</v>
      </c>
    </row>
    <row r="105" spans="1:9" ht="12.75">
      <c r="A105" s="226"/>
      <c r="B105" s="234"/>
      <c r="C105" s="98"/>
      <c r="D105" s="234"/>
      <c r="E105" s="96"/>
      <c r="F105" s="96"/>
      <c r="G105" s="44" t="s">
        <v>127</v>
      </c>
      <c r="H105" s="40">
        <v>450278</v>
      </c>
      <c r="I105" s="40">
        <v>450278</v>
      </c>
    </row>
    <row r="106" spans="1:9" ht="22.5">
      <c r="A106" s="226"/>
      <c r="B106" s="234"/>
      <c r="C106" s="98"/>
      <c r="D106" s="234"/>
      <c r="E106" s="96"/>
      <c r="F106" s="96"/>
      <c r="G106" s="43" t="s">
        <v>126</v>
      </c>
      <c r="H106" s="40">
        <v>0</v>
      </c>
      <c r="I106" s="40">
        <v>0</v>
      </c>
    </row>
    <row r="107" spans="1:9" ht="32.25" customHeight="1">
      <c r="A107" s="226"/>
      <c r="B107" s="235"/>
      <c r="C107" s="98"/>
      <c r="D107" s="234"/>
      <c r="E107" s="96"/>
      <c r="F107" s="96"/>
      <c r="G107" s="43" t="s">
        <v>125</v>
      </c>
      <c r="H107" s="40">
        <v>2551572</v>
      </c>
      <c r="I107" s="40">
        <v>2551572</v>
      </c>
    </row>
    <row r="108" spans="1:9" ht="66.75" customHeight="1">
      <c r="A108" s="227"/>
      <c r="B108" s="48" t="s">
        <v>131</v>
      </c>
      <c r="C108" s="99"/>
      <c r="D108" s="235"/>
      <c r="E108" s="47"/>
      <c r="F108" s="47"/>
      <c r="G108" s="102" t="s">
        <v>124</v>
      </c>
      <c r="H108" s="40">
        <v>0</v>
      </c>
      <c r="I108" s="40">
        <v>0</v>
      </c>
    </row>
    <row r="109" spans="1:9" ht="19.5" customHeight="1">
      <c r="A109" s="46"/>
      <c r="B109" s="45" t="s">
        <v>130</v>
      </c>
      <c r="C109" s="248"/>
      <c r="D109" s="249"/>
      <c r="E109" s="249"/>
      <c r="F109" s="249"/>
      <c r="G109" s="250"/>
      <c r="H109" s="37">
        <f>H110+H116</f>
        <v>39140491</v>
      </c>
      <c r="I109" s="37">
        <f>I110+I116</f>
        <v>13497980</v>
      </c>
    </row>
    <row r="110" spans="1:9" ht="21.75" customHeight="1">
      <c r="A110" s="39"/>
      <c r="B110" s="45" t="s">
        <v>129</v>
      </c>
      <c r="C110" s="248"/>
      <c r="D110" s="249"/>
      <c r="E110" s="249"/>
      <c r="F110" s="249"/>
      <c r="G110" s="250"/>
      <c r="H110" s="37">
        <f aca="true" t="shared" si="0" ref="H110:I113">H10+H20+H30+H40+H50+H60+H70+H80+H90+H100</f>
        <v>1562969</v>
      </c>
      <c r="I110" s="37">
        <f t="shared" si="0"/>
        <v>825489</v>
      </c>
    </row>
    <row r="111" spans="1:9" ht="18" customHeight="1">
      <c r="A111" s="39"/>
      <c r="B111" s="44" t="s">
        <v>127</v>
      </c>
      <c r="C111" s="251"/>
      <c r="D111" s="252"/>
      <c r="E111" s="252"/>
      <c r="F111" s="252"/>
      <c r="G111" s="253"/>
      <c r="H111" s="40">
        <f t="shared" si="0"/>
        <v>134696</v>
      </c>
      <c r="I111" s="40">
        <f t="shared" si="0"/>
        <v>104696</v>
      </c>
    </row>
    <row r="112" spans="1:9" ht="19.5" customHeight="1">
      <c r="A112" s="39"/>
      <c r="B112" s="44" t="s">
        <v>126</v>
      </c>
      <c r="C112" s="251"/>
      <c r="D112" s="252"/>
      <c r="E112" s="252"/>
      <c r="F112" s="252"/>
      <c r="G112" s="253"/>
      <c r="H112" s="40">
        <f t="shared" si="0"/>
        <v>83279</v>
      </c>
      <c r="I112" s="40">
        <f t="shared" si="0"/>
        <v>36752</v>
      </c>
    </row>
    <row r="113" spans="1:9" ht="24.75" customHeight="1">
      <c r="A113" s="39"/>
      <c r="B113" s="43" t="s">
        <v>125</v>
      </c>
      <c r="C113" s="251"/>
      <c r="D113" s="252"/>
      <c r="E113" s="252"/>
      <c r="F113" s="252"/>
      <c r="G113" s="253"/>
      <c r="H113" s="40">
        <f t="shared" si="0"/>
        <v>1344994</v>
      </c>
      <c r="I113" s="40">
        <f t="shared" si="0"/>
        <v>684041</v>
      </c>
    </row>
    <row r="114" spans="1:9" ht="32.25" customHeight="1">
      <c r="A114" s="39"/>
      <c r="B114" s="102" t="s">
        <v>124</v>
      </c>
      <c r="C114" s="251"/>
      <c r="D114" s="252"/>
      <c r="E114" s="252"/>
      <c r="F114" s="252"/>
      <c r="G114" s="253"/>
      <c r="H114" s="37">
        <v>0</v>
      </c>
      <c r="I114" s="37">
        <v>0</v>
      </c>
    </row>
    <row r="115" spans="1:9" ht="5.25" customHeight="1">
      <c r="A115" s="39"/>
      <c r="B115" s="38"/>
      <c r="C115" s="251"/>
      <c r="D115" s="252"/>
      <c r="E115" s="252"/>
      <c r="F115" s="252"/>
      <c r="G115" s="253"/>
      <c r="H115" s="40"/>
      <c r="I115" s="40"/>
    </row>
    <row r="116" spans="1:9" ht="16.5" customHeight="1">
      <c r="A116" s="39"/>
      <c r="B116" s="42" t="s">
        <v>128</v>
      </c>
      <c r="C116" s="248"/>
      <c r="D116" s="249"/>
      <c r="E116" s="249"/>
      <c r="F116" s="249"/>
      <c r="G116" s="250"/>
      <c r="H116" s="37">
        <f aca="true" t="shared" si="1" ref="H116:I119">H14+H24+H34+H44+H54+H64+H74+H84+H94+H104</f>
        <v>37577522</v>
      </c>
      <c r="I116" s="37">
        <f t="shared" si="1"/>
        <v>12672491</v>
      </c>
    </row>
    <row r="117" spans="1:9" ht="18.75" customHeight="1">
      <c r="A117" s="39"/>
      <c r="B117" s="41" t="s">
        <v>127</v>
      </c>
      <c r="C117" s="251"/>
      <c r="D117" s="252"/>
      <c r="E117" s="252"/>
      <c r="F117" s="252"/>
      <c r="G117" s="253"/>
      <c r="H117" s="40">
        <f t="shared" si="1"/>
        <v>12135283</v>
      </c>
      <c r="I117" s="40">
        <f t="shared" si="1"/>
        <v>3196184</v>
      </c>
    </row>
    <row r="118" spans="1:9" ht="20.25" customHeight="1">
      <c r="A118" s="39"/>
      <c r="B118" s="41" t="s">
        <v>126</v>
      </c>
      <c r="C118" s="251"/>
      <c r="D118" s="257"/>
      <c r="E118" s="257"/>
      <c r="F118" s="257"/>
      <c r="G118" s="258"/>
      <c r="H118" s="40">
        <f t="shared" si="1"/>
        <v>0</v>
      </c>
      <c r="I118" s="40">
        <f t="shared" si="1"/>
        <v>0</v>
      </c>
    </row>
    <row r="119" spans="1:9" ht="21.75" customHeight="1">
      <c r="A119" s="39"/>
      <c r="B119" s="43" t="s">
        <v>125</v>
      </c>
      <c r="C119" s="251"/>
      <c r="D119" s="257"/>
      <c r="E119" s="257"/>
      <c r="F119" s="257"/>
      <c r="G119" s="258"/>
      <c r="H119" s="40">
        <f t="shared" si="1"/>
        <v>25442239</v>
      </c>
      <c r="I119" s="40">
        <f t="shared" si="1"/>
        <v>9476307</v>
      </c>
    </row>
    <row r="120" spans="1:9" ht="45" customHeight="1">
      <c r="A120" s="39"/>
      <c r="B120" s="38" t="s">
        <v>124</v>
      </c>
      <c r="C120" s="259"/>
      <c r="D120" s="260"/>
      <c r="E120" s="260"/>
      <c r="F120" s="260"/>
      <c r="G120" s="260"/>
      <c r="H120" s="37">
        <f>H28+H38+H48+H58+H78+H88+H98+H108</f>
        <v>0</v>
      </c>
      <c r="I120" s="37">
        <f>I28+I38+I48+I58+I78+I88+I98+I108</f>
        <v>0</v>
      </c>
    </row>
    <row r="121" spans="1:9" ht="12.75">
      <c r="A121" s="36"/>
      <c r="B121" s="36"/>
      <c r="C121" s="36"/>
      <c r="D121" s="36"/>
      <c r="E121" s="36"/>
      <c r="F121" s="36"/>
      <c r="G121" s="36"/>
      <c r="H121" s="36"/>
      <c r="I121" s="36"/>
    </row>
    <row r="122" spans="1:9" ht="12.75" customHeight="1" hidden="1">
      <c r="A122" s="101"/>
      <c r="B122" s="254"/>
      <c r="C122" s="254"/>
      <c r="D122" s="254"/>
      <c r="E122" s="254"/>
      <c r="F122" s="254"/>
      <c r="G122" s="254"/>
      <c r="H122" s="254"/>
      <c r="I122" s="254"/>
    </row>
    <row r="123" spans="1:9" ht="8.25" customHeight="1">
      <c r="A123" s="255" t="s">
        <v>123</v>
      </c>
      <c r="B123" s="256" t="s">
        <v>318</v>
      </c>
      <c r="C123" s="256"/>
      <c r="D123" s="256"/>
      <c r="E123" s="256"/>
      <c r="F123" s="256"/>
      <c r="G123" s="256"/>
      <c r="H123" s="256"/>
      <c r="I123" s="256"/>
    </row>
    <row r="124" spans="1:9" ht="39.75" customHeight="1">
      <c r="A124" s="255"/>
      <c r="B124" s="256"/>
      <c r="C124" s="256"/>
      <c r="D124" s="256"/>
      <c r="E124" s="256"/>
      <c r="F124" s="256"/>
      <c r="G124" s="256"/>
      <c r="H124" s="256"/>
      <c r="I124" s="256"/>
    </row>
    <row r="125" spans="1:9" ht="12.75" customHeight="1" hidden="1">
      <c r="A125" s="255"/>
      <c r="B125" s="256"/>
      <c r="C125" s="256"/>
      <c r="D125" s="256"/>
      <c r="E125" s="256"/>
      <c r="F125" s="256"/>
      <c r="G125" s="256"/>
      <c r="H125" s="256"/>
      <c r="I125" s="256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74">
    <mergeCell ref="B122:I122"/>
    <mergeCell ref="A123:A125"/>
    <mergeCell ref="B123:I125"/>
    <mergeCell ref="C115:G115"/>
    <mergeCell ref="C116:G116"/>
    <mergeCell ref="C117:G117"/>
    <mergeCell ref="C118:G118"/>
    <mergeCell ref="C119:G119"/>
    <mergeCell ref="C120:G120"/>
    <mergeCell ref="C109:G109"/>
    <mergeCell ref="C110:G110"/>
    <mergeCell ref="C114:G114"/>
    <mergeCell ref="C111:G111"/>
    <mergeCell ref="C112:G112"/>
    <mergeCell ref="C113:G113"/>
    <mergeCell ref="F6:F7"/>
    <mergeCell ref="G6:H6"/>
    <mergeCell ref="I6:I7"/>
    <mergeCell ref="B104:B107"/>
    <mergeCell ref="F19:F28"/>
    <mergeCell ref="B21:B28"/>
    <mergeCell ref="B99:B102"/>
    <mergeCell ref="D99:D108"/>
    <mergeCell ref="B49:B52"/>
    <mergeCell ref="D69:D78"/>
    <mergeCell ref="D29:D38"/>
    <mergeCell ref="D6:D7"/>
    <mergeCell ref="E6:E7"/>
    <mergeCell ref="B74:B78"/>
    <mergeCell ref="E9:E18"/>
    <mergeCell ref="B13:B16"/>
    <mergeCell ref="B11:B12"/>
    <mergeCell ref="B9:B10"/>
    <mergeCell ref="C9:C18"/>
    <mergeCell ref="B79:B82"/>
    <mergeCell ref="D79:D88"/>
    <mergeCell ref="B84:B87"/>
    <mergeCell ref="D39:D48"/>
    <mergeCell ref="G1:I1"/>
    <mergeCell ref="A2:I4"/>
    <mergeCell ref="A6:A7"/>
    <mergeCell ref="B6:B7"/>
    <mergeCell ref="C6:C7"/>
    <mergeCell ref="D9:D18"/>
    <mergeCell ref="A99:A108"/>
    <mergeCell ref="A19:A28"/>
    <mergeCell ref="C19:C28"/>
    <mergeCell ref="D19:D28"/>
    <mergeCell ref="D49:D58"/>
    <mergeCell ref="B34:B37"/>
    <mergeCell ref="A69:A78"/>
    <mergeCell ref="A89:A98"/>
    <mergeCell ref="B89:B92"/>
    <mergeCell ref="B69:B73"/>
    <mergeCell ref="F9:F18"/>
    <mergeCell ref="D89:D98"/>
    <mergeCell ref="B94:B97"/>
    <mergeCell ref="A39:A48"/>
    <mergeCell ref="B39:B42"/>
    <mergeCell ref="A79:A88"/>
    <mergeCell ref="A49:A58"/>
    <mergeCell ref="E19:E28"/>
    <mergeCell ref="A9:A18"/>
    <mergeCell ref="B17:B18"/>
    <mergeCell ref="A29:A38"/>
    <mergeCell ref="A59:A68"/>
    <mergeCell ref="B59:B62"/>
    <mergeCell ref="D59:D68"/>
    <mergeCell ref="B64:B67"/>
    <mergeCell ref="B44:B46"/>
    <mergeCell ref="B47:B48"/>
    <mergeCell ref="B54:B56"/>
    <mergeCell ref="B57:B58"/>
    <mergeCell ref="B29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workbookViewId="0" topLeftCell="A1">
      <selection activeCell="L18" sqref="L18"/>
    </sheetView>
  </sheetViews>
  <sheetFormatPr defaultColWidth="9.33203125" defaultRowHeight="12.75"/>
  <cols>
    <col min="1" max="1" width="5.66015625" style="13" customWidth="1"/>
    <col min="2" max="2" width="11" style="13" customWidth="1"/>
    <col min="3" max="3" width="8.66015625" style="13" customWidth="1"/>
    <col min="4" max="4" width="15" style="13" customWidth="1"/>
    <col min="5" max="5" width="16.83203125" style="13" customWidth="1"/>
    <col min="6" max="6" width="14.16015625" style="13" customWidth="1"/>
    <col min="7" max="7" width="14.33203125" style="13" customWidth="1"/>
    <col min="8" max="8" width="14.5" style="13" customWidth="1"/>
    <col min="9" max="9" width="10.66015625" style="13" customWidth="1"/>
    <col min="10" max="10" width="12.66015625" style="13" customWidth="1"/>
    <col min="11" max="11" width="10.83203125" style="113" customWidth="1"/>
    <col min="12" max="12" width="15" style="113" customWidth="1"/>
    <col min="13" max="14" width="12.33203125" style="113" bestFit="1" customWidth="1"/>
    <col min="15" max="15" width="12.16015625" style="113" customWidth="1"/>
    <col min="16" max="16384" width="9.33203125" style="113" customWidth="1"/>
  </cols>
  <sheetData>
    <row r="1" spans="1:17" ht="36" customHeight="1">
      <c r="A1" s="271" t="s">
        <v>310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40"/>
    </row>
    <row r="2" spans="1:16" s="131" customFormat="1" ht="18.75" customHeight="1">
      <c r="A2" s="20"/>
      <c r="B2" s="20"/>
      <c r="C2" s="20"/>
      <c r="D2" s="20"/>
      <c r="E2" s="20"/>
      <c r="F2" s="20"/>
      <c r="G2" s="19"/>
      <c r="H2" s="19"/>
      <c r="I2" s="19"/>
      <c r="J2" s="19"/>
      <c r="K2" s="19"/>
      <c r="L2" s="18"/>
      <c r="M2" s="18"/>
      <c r="N2" s="18"/>
      <c r="O2" s="18"/>
      <c r="P2" s="17" t="s">
        <v>85</v>
      </c>
    </row>
    <row r="3" spans="1:16" s="131" customFormat="1" ht="12.75">
      <c r="A3" s="272" t="s">
        <v>1</v>
      </c>
      <c r="B3" s="272" t="s">
        <v>2</v>
      </c>
      <c r="C3" s="272" t="s">
        <v>3</v>
      </c>
      <c r="D3" s="272" t="s">
        <v>309</v>
      </c>
      <c r="E3" s="261" t="s">
        <v>308</v>
      </c>
      <c r="F3" s="267" t="s">
        <v>25</v>
      </c>
      <c r="G3" s="275"/>
      <c r="H3" s="275"/>
      <c r="I3" s="275"/>
      <c r="J3" s="275"/>
      <c r="K3" s="275"/>
      <c r="L3" s="275"/>
      <c r="M3" s="275"/>
      <c r="N3" s="275"/>
      <c r="O3" s="275"/>
      <c r="P3" s="268"/>
    </row>
    <row r="4" spans="1:16" s="131" customFormat="1" ht="12.75">
      <c r="A4" s="273"/>
      <c r="B4" s="273"/>
      <c r="C4" s="273"/>
      <c r="D4" s="273"/>
      <c r="E4" s="262"/>
      <c r="F4" s="261" t="s">
        <v>84</v>
      </c>
      <c r="G4" s="269" t="s">
        <v>25</v>
      </c>
      <c r="H4" s="269"/>
      <c r="I4" s="269"/>
      <c r="J4" s="269"/>
      <c r="K4" s="269"/>
      <c r="L4" s="261" t="s">
        <v>83</v>
      </c>
      <c r="M4" s="264" t="s">
        <v>25</v>
      </c>
      <c r="N4" s="265"/>
      <c r="O4" s="265"/>
      <c r="P4" s="266"/>
    </row>
    <row r="5" spans="1:16" s="131" customFormat="1" ht="25.5" customHeight="1">
      <c r="A5" s="273"/>
      <c r="B5" s="273"/>
      <c r="C5" s="273"/>
      <c r="D5" s="273"/>
      <c r="E5" s="262"/>
      <c r="F5" s="262"/>
      <c r="G5" s="267" t="s">
        <v>82</v>
      </c>
      <c r="H5" s="268"/>
      <c r="I5" s="261" t="s">
        <v>81</v>
      </c>
      <c r="J5" s="261" t="s">
        <v>80</v>
      </c>
      <c r="K5" s="261" t="s">
        <v>79</v>
      </c>
      <c r="L5" s="262"/>
      <c r="M5" s="267" t="s">
        <v>28</v>
      </c>
      <c r="N5" s="139" t="s">
        <v>27</v>
      </c>
      <c r="O5" s="269" t="s">
        <v>78</v>
      </c>
      <c r="P5" s="269" t="s">
        <v>307</v>
      </c>
    </row>
    <row r="6" spans="1:16" s="131" customFormat="1" ht="84">
      <c r="A6" s="274"/>
      <c r="B6" s="274"/>
      <c r="C6" s="274"/>
      <c r="D6" s="274"/>
      <c r="E6" s="263"/>
      <c r="F6" s="263"/>
      <c r="G6" s="111" t="s">
        <v>18</v>
      </c>
      <c r="H6" s="111" t="s">
        <v>77</v>
      </c>
      <c r="I6" s="263"/>
      <c r="J6" s="263"/>
      <c r="K6" s="263"/>
      <c r="L6" s="263"/>
      <c r="M6" s="269"/>
      <c r="N6" s="138" t="s">
        <v>22</v>
      </c>
      <c r="O6" s="269"/>
      <c r="P6" s="269"/>
    </row>
    <row r="7" spans="1:16" s="131" customFormat="1" ht="10.5" customHeight="1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</row>
    <row r="8" spans="1:16" s="131" customFormat="1" ht="13.5">
      <c r="A8" s="134" t="s">
        <v>306</v>
      </c>
      <c r="B8" s="136"/>
      <c r="C8" s="125"/>
      <c r="D8" s="128">
        <f>SUM(D9:D9)</f>
        <v>6000</v>
      </c>
      <c r="E8" s="128">
        <f>SUM(E9:E9)</f>
        <v>6000</v>
      </c>
      <c r="F8" s="128">
        <f>SUM(F9:F9)</f>
        <v>6000</v>
      </c>
      <c r="G8" s="128">
        <f>SUM(G9:G9)</f>
        <v>0</v>
      </c>
      <c r="H8" s="128">
        <f>SUM(H9:H9)</f>
        <v>6000</v>
      </c>
      <c r="I8" s="128">
        <v>0</v>
      </c>
      <c r="J8" s="128">
        <v>0</v>
      </c>
      <c r="K8" s="128">
        <v>0</v>
      </c>
      <c r="L8" s="128">
        <f>SUM(L9:L9)</f>
        <v>0</v>
      </c>
      <c r="M8" s="128">
        <f>SUM(M9:M9)</f>
        <v>0</v>
      </c>
      <c r="N8" s="128">
        <f>SUM(N9:N9)</f>
        <v>0</v>
      </c>
      <c r="O8" s="128">
        <v>0</v>
      </c>
      <c r="P8" s="128">
        <v>0</v>
      </c>
    </row>
    <row r="9" spans="1:16" s="131" customFormat="1" ht="12.75">
      <c r="A9" s="135" t="s">
        <v>306</v>
      </c>
      <c r="B9" s="16" t="s">
        <v>305</v>
      </c>
      <c r="C9" s="123">
        <v>2110</v>
      </c>
      <c r="D9" s="122">
        <v>6000</v>
      </c>
      <c r="E9" s="122">
        <f>F9+L9</f>
        <v>6000</v>
      </c>
      <c r="F9" s="122">
        <f>H9</f>
        <v>6000</v>
      </c>
      <c r="G9" s="121">
        <v>0</v>
      </c>
      <c r="H9" s="121">
        <v>6000</v>
      </c>
      <c r="I9" s="121">
        <v>0</v>
      </c>
      <c r="J9" s="121">
        <v>0</v>
      </c>
      <c r="K9" s="121">
        <f>-T9</f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s="131" customFormat="1" ht="13.5">
      <c r="A10" s="126">
        <v>600</v>
      </c>
      <c r="B10" s="129"/>
      <c r="C10" s="125"/>
      <c r="D10" s="128">
        <f aca="true" t="shared" si="0" ref="D10:N10">SUM(D11:D11)</f>
        <v>825</v>
      </c>
      <c r="E10" s="128">
        <f t="shared" si="0"/>
        <v>825</v>
      </c>
      <c r="F10" s="128">
        <f t="shared" si="0"/>
        <v>825</v>
      </c>
      <c r="G10" s="128">
        <f t="shared" si="0"/>
        <v>825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>O12+O14</f>
        <v>0</v>
      </c>
      <c r="P10" s="128">
        <f>P12+P14</f>
        <v>0</v>
      </c>
    </row>
    <row r="11" spans="1:16" s="131" customFormat="1" ht="12.75">
      <c r="A11" s="124">
        <v>600</v>
      </c>
      <c r="B11" s="15">
        <v>60095</v>
      </c>
      <c r="C11" s="123">
        <v>2110</v>
      </c>
      <c r="D11" s="122">
        <v>825</v>
      </c>
      <c r="E11" s="122">
        <f>SUM(F11)</f>
        <v>825</v>
      </c>
      <c r="F11" s="122">
        <f>SUM(G11:H11)</f>
        <v>825</v>
      </c>
      <c r="G11" s="121">
        <v>825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f>SUM(O11+Q11+R11)</f>
        <v>0</v>
      </c>
      <c r="O11" s="121">
        <v>0</v>
      </c>
      <c r="P11" s="121">
        <v>0</v>
      </c>
    </row>
    <row r="12" spans="1:16" s="131" customFormat="1" ht="13.5">
      <c r="A12" s="134" t="s">
        <v>304</v>
      </c>
      <c r="B12" s="133"/>
      <c r="C12" s="125"/>
      <c r="D12" s="128">
        <f aca="true" t="shared" si="1" ref="D12:M12">SUM(D13)</f>
        <v>68000</v>
      </c>
      <c r="E12" s="128">
        <f t="shared" si="1"/>
        <v>68000</v>
      </c>
      <c r="F12" s="128">
        <f t="shared" si="1"/>
        <v>68000</v>
      </c>
      <c r="G12" s="128">
        <f t="shared" si="1"/>
        <v>41000</v>
      </c>
      <c r="H12" s="128">
        <f t="shared" si="1"/>
        <v>27000</v>
      </c>
      <c r="I12" s="128">
        <f t="shared" si="1"/>
        <v>0</v>
      </c>
      <c r="J12" s="128">
        <f t="shared" si="1"/>
        <v>0</v>
      </c>
      <c r="K12" s="128">
        <f t="shared" si="1"/>
        <v>0</v>
      </c>
      <c r="L12" s="128">
        <f t="shared" si="1"/>
        <v>0</v>
      </c>
      <c r="M12" s="128">
        <f t="shared" si="1"/>
        <v>0</v>
      </c>
      <c r="N12" s="128">
        <v>0</v>
      </c>
      <c r="O12" s="128">
        <f>SUM(O13)</f>
        <v>0</v>
      </c>
      <c r="P12" s="128">
        <f>SUM(P13)</f>
        <v>0</v>
      </c>
    </row>
    <row r="13" spans="1:18" s="131" customFormat="1" ht="12.75">
      <c r="A13" s="124">
        <v>700</v>
      </c>
      <c r="B13" s="15">
        <v>70005</v>
      </c>
      <c r="C13" s="123">
        <v>2110</v>
      </c>
      <c r="D13" s="122">
        <v>68000</v>
      </c>
      <c r="E13" s="122">
        <f>SUM(F13)</f>
        <v>68000</v>
      </c>
      <c r="F13" s="122">
        <f>SUM(G13:H13)</f>
        <v>68000</v>
      </c>
      <c r="G13" s="121">
        <v>41000</v>
      </c>
      <c r="H13" s="121">
        <v>27000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f>SUM(O13+Q13+R13)</f>
        <v>0</v>
      </c>
      <c r="O13" s="121">
        <v>0</v>
      </c>
      <c r="P13" s="121">
        <v>0</v>
      </c>
      <c r="Q13" s="127"/>
      <c r="R13" s="127"/>
    </row>
    <row r="14" spans="1:18" s="131" customFormat="1" ht="13.5">
      <c r="A14" s="126">
        <v>710</v>
      </c>
      <c r="B14" s="129"/>
      <c r="C14" s="125"/>
      <c r="D14" s="128">
        <f aca="true" t="shared" si="2" ref="D14:P14">SUM(D15:D16)</f>
        <v>390700</v>
      </c>
      <c r="E14" s="128">
        <f t="shared" si="2"/>
        <v>390700</v>
      </c>
      <c r="F14" s="128">
        <f t="shared" si="2"/>
        <v>390700</v>
      </c>
      <c r="G14" s="128">
        <f t="shared" si="2"/>
        <v>345414</v>
      </c>
      <c r="H14" s="128">
        <f t="shared" si="2"/>
        <v>45286</v>
      </c>
      <c r="I14" s="128">
        <f t="shared" si="2"/>
        <v>0</v>
      </c>
      <c r="J14" s="128">
        <f t="shared" si="2"/>
        <v>0</v>
      </c>
      <c r="K14" s="128">
        <f t="shared" si="2"/>
        <v>0</v>
      </c>
      <c r="L14" s="128">
        <f t="shared" si="2"/>
        <v>0</v>
      </c>
      <c r="M14" s="128">
        <f t="shared" si="2"/>
        <v>0</v>
      </c>
      <c r="N14" s="128">
        <f t="shared" si="2"/>
        <v>0</v>
      </c>
      <c r="O14" s="128">
        <f t="shared" si="2"/>
        <v>0</v>
      </c>
      <c r="P14" s="128">
        <f t="shared" si="2"/>
        <v>0</v>
      </c>
      <c r="Q14" s="132"/>
      <c r="R14" s="132"/>
    </row>
    <row r="15" spans="1:18" s="131" customFormat="1" ht="12.75">
      <c r="A15" s="124">
        <v>710</v>
      </c>
      <c r="B15" s="15">
        <v>71012</v>
      </c>
      <c r="C15" s="123">
        <v>2110</v>
      </c>
      <c r="D15" s="122">
        <v>114000</v>
      </c>
      <c r="E15" s="122">
        <f>SUM(N15+F15)</f>
        <v>114000</v>
      </c>
      <c r="F15" s="122">
        <f>SUM(G15:K15)</f>
        <v>114000</v>
      </c>
      <c r="G15" s="121">
        <v>114000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f>SUM(O15+Q15+R15)</f>
        <v>0</v>
      </c>
      <c r="O15" s="121">
        <v>0</v>
      </c>
      <c r="P15" s="121">
        <v>0</v>
      </c>
      <c r="Q15" s="127"/>
      <c r="R15" s="127"/>
    </row>
    <row r="16" spans="1:16" s="131" customFormat="1" ht="12.75">
      <c r="A16" s="124">
        <v>710</v>
      </c>
      <c r="B16" s="15">
        <v>71015</v>
      </c>
      <c r="C16" s="123">
        <v>2110</v>
      </c>
      <c r="D16" s="122">
        <v>276700</v>
      </c>
      <c r="E16" s="122">
        <f>SUM(F16)</f>
        <v>276700</v>
      </c>
      <c r="F16" s="122">
        <f>SUM(G16:H16)</f>
        <v>276700</v>
      </c>
      <c r="G16" s="121">
        <v>231414</v>
      </c>
      <c r="H16" s="121">
        <v>45286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f>SUM(O16+Q16+R16)</f>
        <v>0</v>
      </c>
      <c r="O16" s="121">
        <v>0</v>
      </c>
      <c r="P16" s="121">
        <v>0</v>
      </c>
    </row>
    <row r="17" spans="1:16" s="131" customFormat="1" ht="13.5">
      <c r="A17" s="126">
        <v>750</v>
      </c>
      <c r="B17" s="129"/>
      <c r="C17" s="125"/>
      <c r="D17" s="128">
        <f aca="true" t="shared" si="3" ref="D17:P17">SUM(D18:D19)</f>
        <v>21624</v>
      </c>
      <c r="E17" s="128">
        <f t="shared" si="3"/>
        <v>21624</v>
      </c>
      <c r="F17" s="128">
        <f t="shared" si="3"/>
        <v>21624</v>
      </c>
      <c r="G17" s="128">
        <f t="shared" si="3"/>
        <v>12187</v>
      </c>
      <c r="H17" s="128">
        <f t="shared" si="3"/>
        <v>9437</v>
      </c>
      <c r="I17" s="128">
        <f t="shared" si="3"/>
        <v>0</v>
      </c>
      <c r="J17" s="128">
        <f t="shared" si="3"/>
        <v>0</v>
      </c>
      <c r="K17" s="128">
        <f t="shared" si="3"/>
        <v>0</v>
      </c>
      <c r="L17" s="128">
        <f t="shared" si="3"/>
        <v>0</v>
      </c>
      <c r="M17" s="128">
        <f t="shared" si="3"/>
        <v>0</v>
      </c>
      <c r="N17" s="128">
        <f t="shared" si="3"/>
        <v>0</v>
      </c>
      <c r="O17" s="128">
        <f t="shared" si="3"/>
        <v>0</v>
      </c>
      <c r="P17" s="128">
        <f t="shared" si="3"/>
        <v>0</v>
      </c>
    </row>
    <row r="18" spans="1:16" s="131" customFormat="1" ht="12.75">
      <c r="A18" s="124">
        <v>750</v>
      </c>
      <c r="B18" s="15">
        <v>75011</v>
      </c>
      <c r="C18" s="123">
        <v>2110</v>
      </c>
      <c r="D18" s="122">
        <v>3100</v>
      </c>
      <c r="E18" s="122">
        <f>SUM(N18+F18)</f>
        <v>3100</v>
      </c>
      <c r="F18" s="122">
        <f>SUM(G18:K18)</f>
        <v>3100</v>
      </c>
      <c r="G18" s="121">
        <v>3100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f>SUM(O18+Q18+R18)</f>
        <v>0</v>
      </c>
      <c r="O18" s="121">
        <v>0</v>
      </c>
      <c r="P18" s="121">
        <v>0</v>
      </c>
    </row>
    <row r="19" spans="1:16" s="131" customFormat="1" ht="12.75">
      <c r="A19" s="124">
        <v>750</v>
      </c>
      <c r="B19" s="15">
        <v>75045</v>
      </c>
      <c r="C19" s="123">
        <v>2110</v>
      </c>
      <c r="D19" s="122">
        <v>18524</v>
      </c>
      <c r="E19" s="122">
        <f>SUM(F19)</f>
        <v>18524</v>
      </c>
      <c r="F19" s="122">
        <f>SUM(G19:H19)</f>
        <v>18524</v>
      </c>
      <c r="G19" s="121">
        <v>9087</v>
      </c>
      <c r="H19" s="121">
        <v>9437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f>SUM(O19+Q19+R19)</f>
        <v>0</v>
      </c>
      <c r="O19" s="121">
        <v>0</v>
      </c>
      <c r="P19" s="121">
        <v>0</v>
      </c>
    </row>
    <row r="20" spans="1:16" s="130" customFormat="1" ht="14.25" customHeight="1">
      <c r="A20" s="126">
        <v>754</v>
      </c>
      <c r="B20" s="129"/>
      <c r="C20" s="125"/>
      <c r="D20" s="128">
        <f>SUM(D21:D21)</f>
        <v>3809218</v>
      </c>
      <c r="E20" s="128">
        <f>E21</f>
        <v>3809218</v>
      </c>
      <c r="F20" s="128">
        <f aca="true" t="shared" si="4" ref="F20:K20">SUM(F21)</f>
        <v>3809218</v>
      </c>
      <c r="G20" s="128">
        <f t="shared" si="4"/>
        <v>3268058</v>
      </c>
      <c r="H20" s="128">
        <f t="shared" si="4"/>
        <v>368160</v>
      </c>
      <c r="I20" s="128">
        <f t="shared" si="4"/>
        <v>0</v>
      </c>
      <c r="J20" s="128">
        <f t="shared" si="4"/>
        <v>173000</v>
      </c>
      <c r="K20" s="128">
        <f t="shared" si="4"/>
        <v>0</v>
      </c>
      <c r="L20" s="128">
        <f>SUM(L21:L21)</f>
        <v>0</v>
      </c>
      <c r="M20" s="128">
        <f>SUM(M21:M21)</f>
        <v>0</v>
      </c>
      <c r="N20" s="128">
        <f>SUM(N21)</f>
        <v>0</v>
      </c>
      <c r="O20" s="128">
        <f>SUM(O21)</f>
        <v>0</v>
      </c>
      <c r="P20" s="128">
        <f>SUM(P21)</f>
        <v>0</v>
      </c>
    </row>
    <row r="21" spans="1:16" ht="12.75" customHeight="1">
      <c r="A21" s="124">
        <v>754</v>
      </c>
      <c r="B21" s="15">
        <v>75411</v>
      </c>
      <c r="C21" s="123">
        <v>2110</v>
      </c>
      <c r="D21" s="122">
        <v>3809218</v>
      </c>
      <c r="E21" s="122">
        <f>SUM(F21)</f>
        <v>3809218</v>
      </c>
      <c r="F21" s="122">
        <f>SUM(G21:J21)</f>
        <v>3809218</v>
      </c>
      <c r="G21" s="121">
        <v>3268058</v>
      </c>
      <c r="H21" s="121">
        <v>368160</v>
      </c>
      <c r="I21" s="121">
        <v>0</v>
      </c>
      <c r="J21" s="121">
        <v>173000</v>
      </c>
      <c r="K21" s="121">
        <v>0</v>
      </c>
      <c r="L21" s="121">
        <v>0</v>
      </c>
      <c r="M21" s="121">
        <v>0</v>
      </c>
      <c r="N21" s="121">
        <f>SUM(O21+Q21+R21)</f>
        <v>0</v>
      </c>
      <c r="O21" s="121">
        <v>0</v>
      </c>
      <c r="P21" s="121"/>
    </row>
    <row r="22" spans="1:16" ht="12.75" customHeight="1">
      <c r="A22" s="126">
        <v>755</v>
      </c>
      <c r="B22" s="129"/>
      <c r="C22" s="125"/>
      <c r="D22" s="128">
        <f>SUM(D23:D23)</f>
        <v>125208</v>
      </c>
      <c r="E22" s="128">
        <f>E23</f>
        <v>125208</v>
      </c>
      <c r="F22" s="128">
        <f aca="true" t="shared" si="5" ref="F22:K22">SUM(F23)</f>
        <v>125208</v>
      </c>
      <c r="G22" s="128">
        <f t="shared" si="5"/>
        <v>0</v>
      </c>
      <c r="H22" s="128">
        <f t="shared" si="5"/>
        <v>64482</v>
      </c>
      <c r="I22" s="128">
        <f t="shared" si="5"/>
        <v>60726</v>
      </c>
      <c r="J22" s="128">
        <f t="shared" si="5"/>
        <v>0</v>
      </c>
      <c r="K22" s="128">
        <f t="shared" si="5"/>
        <v>0</v>
      </c>
      <c r="L22" s="128">
        <f>SUM(L23:L23)</f>
        <v>0</v>
      </c>
      <c r="M22" s="128">
        <f>SUM(M23:M23)</f>
        <v>0</v>
      </c>
      <c r="N22" s="128">
        <f>SUM(N23)</f>
        <v>0</v>
      </c>
      <c r="O22" s="128">
        <f>SUM(O23)</f>
        <v>0</v>
      </c>
      <c r="P22" s="128">
        <f>SUM(P23)</f>
        <v>0</v>
      </c>
    </row>
    <row r="23" spans="1:16" ht="12.75" customHeight="1">
      <c r="A23" s="124">
        <v>755</v>
      </c>
      <c r="B23" s="15">
        <v>75515</v>
      </c>
      <c r="C23" s="123">
        <v>2110</v>
      </c>
      <c r="D23" s="122">
        <v>125208</v>
      </c>
      <c r="E23" s="122">
        <f>SUM(F23)</f>
        <v>125208</v>
      </c>
      <c r="F23" s="122">
        <f>SUM(G23:J23)</f>
        <v>125208</v>
      </c>
      <c r="G23" s="121">
        <v>0</v>
      </c>
      <c r="H23" s="121">
        <v>64482</v>
      </c>
      <c r="I23" s="121">
        <v>60726</v>
      </c>
      <c r="J23" s="121">
        <v>0</v>
      </c>
      <c r="K23" s="121">
        <v>0</v>
      </c>
      <c r="L23" s="121">
        <v>0</v>
      </c>
      <c r="M23" s="121">
        <v>0</v>
      </c>
      <c r="N23" s="121">
        <f>SUM(O23+Q23+R23)</f>
        <v>0</v>
      </c>
      <c r="O23" s="121">
        <v>0</v>
      </c>
      <c r="P23" s="121"/>
    </row>
    <row r="24" spans="1:16" ht="12.75" customHeight="1">
      <c r="A24" s="126">
        <v>801</v>
      </c>
      <c r="B24" s="129"/>
      <c r="C24" s="125"/>
      <c r="D24" s="128">
        <f aca="true" t="shared" si="6" ref="D24:P24">SUM(D25:D26)</f>
        <v>29732</v>
      </c>
      <c r="E24" s="128">
        <f t="shared" si="6"/>
        <v>29732</v>
      </c>
      <c r="F24" s="128">
        <f t="shared" si="6"/>
        <v>29732</v>
      </c>
      <c r="G24" s="128">
        <f t="shared" si="6"/>
        <v>0</v>
      </c>
      <c r="H24" s="128">
        <f t="shared" si="6"/>
        <v>29732</v>
      </c>
      <c r="I24" s="128">
        <f t="shared" si="6"/>
        <v>0</v>
      </c>
      <c r="J24" s="128">
        <f t="shared" si="6"/>
        <v>0</v>
      </c>
      <c r="K24" s="128">
        <f t="shared" si="6"/>
        <v>0</v>
      </c>
      <c r="L24" s="128">
        <f t="shared" si="6"/>
        <v>0</v>
      </c>
      <c r="M24" s="128">
        <f t="shared" si="6"/>
        <v>0</v>
      </c>
      <c r="N24" s="128">
        <f t="shared" si="6"/>
        <v>0</v>
      </c>
      <c r="O24" s="128">
        <f t="shared" si="6"/>
        <v>0</v>
      </c>
      <c r="P24" s="128">
        <f t="shared" si="6"/>
        <v>0</v>
      </c>
    </row>
    <row r="25" spans="1:16" ht="12.75" customHeight="1">
      <c r="A25" s="124">
        <v>801</v>
      </c>
      <c r="B25" s="15">
        <v>80102</v>
      </c>
      <c r="C25" s="123">
        <v>2110</v>
      </c>
      <c r="D25" s="122">
        <v>14469</v>
      </c>
      <c r="E25" s="122">
        <f>SUM(N25+F25)</f>
        <v>14469</v>
      </c>
      <c r="F25" s="122">
        <f>SUM(G25:K25)</f>
        <v>14469</v>
      </c>
      <c r="G25" s="121">
        <v>0</v>
      </c>
      <c r="H25" s="121">
        <v>14469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f>SUM(O25+Q25+R25)</f>
        <v>0</v>
      </c>
      <c r="O25" s="121">
        <v>0</v>
      </c>
      <c r="P25" s="121">
        <v>0</v>
      </c>
    </row>
    <row r="26" spans="1:16" ht="12.75" customHeight="1">
      <c r="A26" s="124">
        <v>801</v>
      </c>
      <c r="B26" s="15">
        <v>80111</v>
      </c>
      <c r="C26" s="123">
        <v>2110</v>
      </c>
      <c r="D26" s="122">
        <v>15263</v>
      </c>
      <c r="E26" s="122">
        <f>SUM(F26)</f>
        <v>15263</v>
      </c>
      <c r="F26" s="122">
        <f>SUM(G26:H26)</f>
        <v>15263</v>
      </c>
      <c r="G26" s="121">
        <v>0</v>
      </c>
      <c r="H26" s="121">
        <v>15263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f>SUM(O26+Q26+R26)</f>
        <v>0</v>
      </c>
      <c r="O26" s="121">
        <v>0</v>
      </c>
      <c r="P26" s="121">
        <v>0</v>
      </c>
    </row>
    <row r="27" spans="1:16" ht="13.5">
      <c r="A27" s="126">
        <v>851</v>
      </c>
      <c r="B27" s="110"/>
      <c r="C27" s="125"/>
      <c r="D27" s="120">
        <f>D28</f>
        <v>2234467</v>
      </c>
      <c r="E27" s="120">
        <f aca="true" t="shared" si="7" ref="E27:P27">SUM(E28)</f>
        <v>2234467</v>
      </c>
      <c r="F27" s="120">
        <f t="shared" si="7"/>
        <v>2234467</v>
      </c>
      <c r="G27" s="120">
        <f t="shared" si="7"/>
        <v>0</v>
      </c>
      <c r="H27" s="120">
        <f t="shared" si="7"/>
        <v>2234467</v>
      </c>
      <c r="I27" s="120">
        <f t="shared" si="7"/>
        <v>0</v>
      </c>
      <c r="J27" s="120">
        <f t="shared" si="7"/>
        <v>0</v>
      </c>
      <c r="K27" s="120">
        <f t="shared" si="7"/>
        <v>0</v>
      </c>
      <c r="L27" s="120">
        <f t="shared" si="7"/>
        <v>0</v>
      </c>
      <c r="M27" s="120">
        <f t="shared" si="7"/>
        <v>0</v>
      </c>
      <c r="N27" s="120">
        <f t="shared" si="7"/>
        <v>0</v>
      </c>
      <c r="O27" s="120">
        <f t="shared" si="7"/>
        <v>0</v>
      </c>
      <c r="P27" s="120">
        <f t="shared" si="7"/>
        <v>0</v>
      </c>
    </row>
    <row r="28" spans="1:17" ht="12.75">
      <c r="A28" s="124">
        <v>851</v>
      </c>
      <c r="B28" s="15">
        <v>85156</v>
      </c>
      <c r="C28" s="123">
        <v>2110</v>
      </c>
      <c r="D28" s="121">
        <v>2234467</v>
      </c>
      <c r="E28" s="122">
        <f>SUM(H28)</f>
        <v>2234467</v>
      </c>
      <c r="F28" s="122">
        <f>SUM(H28)</f>
        <v>2234467</v>
      </c>
      <c r="G28" s="121">
        <v>0</v>
      </c>
      <c r="H28" s="121">
        <v>2234467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f>SUM(O28+Q28+R28)</f>
        <v>0</v>
      </c>
      <c r="O28" s="121">
        <v>0</v>
      </c>
      <c r="P28" s="121">
        <v>0</v>
      </c>
      <c r="Q28" s="127"/>
    </row>
    <row r="29" spans="1:16" ht="13.5">
      <c r="A29" s="126">
        <v>853</v>
      </c>
      <c r="B29" s="110"/>
      <c r="C29" s="125"/>
      <c r="D29" s="120">
        <f>SUM(D30)</f>
        <v>458325</v>
      </c>
      <c r="E29" s="120">
        <f>E30</f>
        <v>458325</v>
      </c>
      <c r="F29" s="120">
        <f>F30</f>
        <v>458325</v>
      </c>
      <c r="G29" s="120">
        <f>G30</f>
        <v>394546</v>
      </c>
      <c r="H29" s="120">
        <f>H30</f>
        <v>63779</v>
      </c>
      <c r="I29" s="120">
        <f aca="true" t="shared" si="8" ref="I29:P29">SUM(I30)</f>
        <v>0</v>
      </c>
      <c r="J29" s="120">
        <f t="shared" si="8"/>
        <v>0</v>
      </c>
      <c r="K29" s="120">
        <f t="shared" si="8"/>
        <v>0</v>
      </c>
      <c r="L29" s="120">
        <f t="shared" si="8"/>
        <v>0</v>
      </c>
      <c r="M29" s="120">
        <f t="shared" si="8"/>
        <v>0</v>
      </c>
      <c r="N29" s="120">
        <f t="shared" si="8"/>
        <v>0</v>
      </c>
      <c r="O29" s="120">
        <f t="shared" si="8"/>
        <v>0</v>
      </c>
      <c r="P29" s="120">
        <f t="shared" si="8"/>
        <v>0</v>
      </c>
    </row>
    <row r="30" spans="1:16" ht="12.75">
      <c r="A30" s="124">
        <v>853</v>
      </c>
      <c r="B30" s="15">
        <v>85321</v>
      </c>
      <c r="C30" s="123">
        <v>2110</v>
      </c>
      <c r="D30" s="121">
        <v>458325</v>
      </c>
      <c r="E30" s="122">
        <f>SUM(H30+G30+E39)</f>
        <v>458325</v>
      </c>
      <c r="F30" s="121">
        <f>SUM(G30:K30)</f>
        <v>458325</v>
      </c>
      <c r="G30" s="121">
        <v>394546</v>
      </c>
      <c r="H30" s="121">
        <v>63779</v>
      </c>
      <c r="I30" s="121">
        <v>0</v>
      </c>
      <c r="J30" s="121">
        <v>0</v>
      </c>
      <c r="K30" s="121">
        <v>0</v>
      </c>
      <c r="L30" s="121">
        <v>0</v>
      </c>
      <c r="M30" s="121">
        <f>SUM(N30+P30+Q30)</f>
        <v>0</v>
      </c>
      <c r="N30" s="121">
        <v>0</v>
      </c>
      <c r="O30" s="121">
        <v>0</v>
      </c>
      <c r="P30" s="121">
        <v>0</v>
      </c>
    </row>
    <row r="31" spans="1:16" ht="13.5">
      <c r="A31" s="126">
        <v>853</v>
      </c>
      <c r="B31" s="110"/>
      <c r="C31" s="125"/>
      <c r="D31" s="120">
        <f>SUM(D32)</f>
        <v>1378</v>
      </c>
      <c r="E31" s="120">
        <f>E32</f>
        <v>1378</v>
      </c>
      <c r="F31" s="120">
        <f>F32</f>
        <v>1378</v>
      </c>
      <c r="G31" s="120">
        <f>G32</f>
        <v>0</v>
      </c>
      <c r="H31" s="120">
        <f>H32</f>
        <v>0</v>
      </c>
      <c r="I31" s="120">
        <f aca="true" t="shared" si="9" ref="I31:P31">SUM(I32)</f>
        <v>0</v>
      </c>
      <c r="J31" s="120">
        <f t="shared" si="9"/>
        <v>1378</v>
      </c>
      <c r="K31" s="120">
        <f t="shared" si="9"/>
        <v>0</v>
      </c>
      <c r="L31" s="120">
        <f t="shared" si="9"/>
        <v>0</v>
      </c>
      <c r="M31" s="120">
        <f t="shared" si="9"/>
        <v>0</v>
      </c>
      <c r="N31" s="120">
        <f t="shared" si="9"/>
        <v>0</v>
      </c>
      <c r="O31" s="120">
        <f t="shared" si="9"/>
        <v>0</v>
      </c>
      <c r="P31" s="120">
        <f t="shared" si="9"/>
        <v>0</v>
      </c>
    </row>
    <row r="32" spans="1:16" ht="12.75">
      <c r="A32" s="124">
        <v>853</v>
      </c>
      <c r="B32" s="15">
        <v>85334</v>
      </c>
      <c r="C32" s="123">
        <v>2110</v>
      </c>
      <c r="D32" s="121">
        <v>1378</v>
      </c>
      <c r="E32" s="122">
        <f>SUM(F32)</f>
        <v>1378</v>
      </c>
      <c r="F32" s="121">
        <f>SUM(G32:K32)</f>
        <v>1378</v>
      </c>
      <c r="G32" s="121">
        <v>0</v>
      </c>
      <c r="H32" s="121">
        <v>0</v>
      </c>
      <c r="I32" s="121">
        <v>0</v>
      </c>
      <c r="J32" s="121">
        <v>1378</v>
      </c>
      <c r="K32" s="121">
        <v>0</v>
      </c>
      <c r="L32" s="121">
        <v>0</v>
      </c>
      <c r="M32" s="121">
        <f>SUM(N32+P32+Q32)</f>
        <v>0</v>
      </c>
      <c r="N32" s="121">
        <v>0</v>
      </c>
      <c r="O32" s="121">
        <v>0</v>
      </c>
      <c r="P32" s="121">
        <v>0</v>
      </c>
    </row>
    <row r="33" spans="1:16" ht="13.5">
      <c r="A33" s="126">
        <v>855</v>
      </c>
      <c r="B33" s="110"/>
      <c r="C33" s="125"/>
      <c r="D33" s="120">
        <f>SUM(D34)</f>
        <v>301073</v>
      </c>
      <c r="E33" s="120">
        <f>E34</f>
        <v>301073</v>
      </c>
      <c r="F33" s="120">
        <f>F34</f>
        <v>301073</v>
      </c>
      <c r="G33" s="120">
        <f>G34</f>
        <v>2000</v>
      </c>
      <c r="H33" s="120">
        <f>H34</f>
        <v>981</v>
      </c>
      <c r="I33" s="120">
        <f aca="true" t="shared" si="10" ref="I33:P33">SUM(I34)</f>
        <v>0</v>
      </c>
      <c r="J33" s="120">
        <f t="shared" si="10"/>
        <v>298092</v>
      </c>
      <c r="K33" s="120">
        <f t="shared" si="10"/>
        <v>0</v>
      </c>
      <c r="L33" s="120">
        <f t="shared" si="10"/>
        <v>0</v>
      </c>
      <c r="M33" s="120">
        <f t="shared" si="10"/>
        <v>0</v>
      </c>
      <c r="N33" s="120">
        <f t="shared" si="10"/>
        <v>0</v>
      </c>
      <c r="O33" s="120">
        <f t="shared" si="10"/>
        <v>0</v>
      </c>
      <c r="P33" s="120">
        <f t="shared" si="10"/>
        <v>0</v>
      </c>
    </row>
    <row r="34" spans="1:16" ht="12.75">
      <c r="A34" s="124">
        <v>855</v>
      </c>
      <c r="B34" s="15">
        <v>85508</v>
      </c>
      <c r="C34" s="123">
        <v>2160</v>
      </c>
      <c r="D34" s="121">
        <v>301073</v>
      </c>
      <c r="E34" s="122">
        <f>SUM(H34+G34+J34)</f>
        <v>301073</v>
      </c>
      <c r="F34" s="121">
        <f>SUM(G34:K34)</f>
        <v>301073</v>
      </c>
      <c r="G34" s="121">
        <v>2000</v>
      </c>
      <c r="H34" s="121">
        <v>981</v>
      </c>
      <c r="I34" s="121">
        <v>0</v>
      </c>
      <c r="J34" s="121">
        <v>298092</v>
      </c>
      <c r="K34" s="121">
        <v>0</v>
      </c>
      <c r="L34" s="121">
        <v>0</v>
      </c>
      <c r="M34" s="121">
        <f>SUM(N34+P34+Q34)</f>
        <v>0</v>
      </c>
      <c r="N34" s="121">
        <v>0</v>
      </c>
      <c r="O34" s="121">
        <v>0</v>
      </c>
      <c r="P34" s="121">
        <v>0</v>
      </c>
    </row>
    <row r="35" spans="1:16" ht="14.25">
      <c r="A35" s="270" t="s">
        <v>51</v>
      </c>
      <c r="B35" s="270"/>
      <c r="C35" s="270"/>
      <c r="D35" s="120">
        <f aca="true" t="shared" si="11" ref="D35:P35">SUM(D8+D10+D12+D14+D17+D20+D22+D24+D27+D29+D31+D33)</f>
        <v>7446550</v>
      </c>
      <c r="E35" s="120">
        <f t="shared" si="11"/>
        <v>7446550</v>
      </c>
      <c r="F35" s="120">
        <f t="shared" si="11"/>
        <v>7446550</v>
      </c>
      <c r="G35" s="120">
        <f t="shared" si="11"/>
        <v>4064030</v>
      </c>
      <c r="H35" s="120">
        <f t="shared" si="11"/>
        <v>2849324</v>
      </c>
      <c r="I35" s="120">
        <f t="shared" si="11"/>
        <v>60726</v>
      </c>
      <c r="J35" s="120">
        <f t="shared" si="11"/>
        <v>472470</v>
      </c>
      <c r="K35" s="120">
        <f t="shared" si="11"/>
        <v>0</v>
      </c>
      <c r="L35" s="120">
        <f t="shared" si="11"/>
        <v>0</v>
      </c>
      <c r="M35" s="120">
        <f t="shared" si="11"/>
        <v>0</v>
      </c>
      <c r="N35" s="120">
        <f t="shared" si="11"/>
        <v>0</v>
      </c>
      <c r="O35" s="120">
        <f t="shared" si="11"/>
        <v>0</v>
      </c>
      <c r="P35" s="120">
        <f t="shared" si="11"/>
        <v>0</v>
      </c>
    </row>
    <row r="36" spans="1:16" ht="12.75">
      <c r="A36" s="118"/>
      <c r="B36" s="118"/>
      <c r="C36" s="118"/>
      <c r="D36" s="118"/>
      <c r="E36" s="119"/>
      <c r="F36" s="118"/>
      <c r="G36" s="118"/>
      <c r="H36" s="118"/>
      <c r="I36" s="118"/>
      <c r="J36" s="118"/>
      <c r="K36" s="117"/>
      <c r="L36" s="117"/>
      <c r="M36" s="14"/>
      <c r="N36" s="14"/>
      <c r="O36" s="14"/>
      <c r="P36" s="14"/>
    </row>
    <row r="37" spans="1:16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4"/>
      <c r="L37" s="14"/>
      <c r="M37" s="14"/>
      <c r="N37" s="14"/>
      <c r="O37" s="14"/>
      <c r="P37" s="14"/>
    </row>
    <row r="38" spans="1:16" ht="12.75">
      <c r="A38" s="115"/>
      <c r="B38" s="115"/>
      <c r="C38" s="115"/>
      <c r="D38" s="115"/>
      <c r="E38" s="115"/>
      <c r="F38" s="115"/>
      <c r="G38" s="116"/>
      <c r="H38" s="116"/>
      <c r="I38" s="115"/>
      <c r="J38" s="115"/>
      <c r="K38" s="14"/>
      <c r="L38" s="14"/>
      <c r="M38" s="14"/>
      <c r="N38" s="14"/>
      <c r="O38" s="14"/>
      <c r="P38" s="14"/>
    </row>
    <row r="45" spans="1:10" ht="12.75">
      <c r="A45" s="113"/>
      <c r="B45" s="113"/>
      <c r="C45" s="113"/>
      <c r="D45" s="113"/>
      <c r="E45" s="113"/>
      <c r="F45" s="113"/>
      <c r="G45" s="113"/>
      <c r="H45" s="113"/>
      <c r="I45" s="113"/>
      <c r="J45" s="114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
Załącznik nr &amp;A
do uchwały Rady Powiatu w Opatowie Nr XL.53.2017
z dnia 31 października 2017 r.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view="pageLayout" zoomScale="78" zoomScalePageLayoutView="78" workbookViewId="0" topLeftCell="A1">
      <selection activeCell="T4" sqref="T4:T5"/>
    </sheetView>
  </sheetViews>
  <sheetFormatPr defaultColWidth="9.33203125" defaultRowHeight="12.75"/>
  <cols>
    <col min="1" max="1" width="32.16015625" style="54" customWidth="1"/>
    <col min="2" max="2" width="4.66015625" style="54" customWidth="1"/>
    <col min="3" max="3" width="6.83203125" style="54" customWidth="1"/>
    <col min="4" max="4" width="9.16015625" style="54" customWidth="1"/>
    <col min="5" max="5" width="13.33203125" style="54" customWidth="1"/>
    <col min="6" max="6" width="14.5" style="54" customWidth="1"/>
    <col min="7" max="7" width="13.66015625" style="54" customWidth="1"/>
    <col min="8" max="8" width="11.16015625" style="54" customWidth="1"/>
    <col min="9" max="9" width="13.16015625" style="54" customWidth="1"/>
    <col min="10" max="10" width="12.5" style="54" customWidth="1"/>
    <col min="11" max="12" width="9.83203125" style="54" customWidth="1"/>
    <col min="13" max="13" width="7.5" style="54" customWidth="1"/>
    <col min="14" max="14" width="9" style="54" customWidth="1"/>
    <col min="15" max="15" width="13.83203125" style="54" customWidth="1"/>
    <col min="16" max="16" width="14.33203125" style="53" customWidth="1"/>
    <col min="17" max="17" width="12.5" style="53" customWidth="1"/>
    <col min="18" max="18" width="8.83203125" style="53" customWidth="1"/>
    <col min="19" max="19" width="11.5" style="53" customWidth="1"/>
    <col min="20" max="20" width="9.33203125" style="53" customWidth="1"/>
    <col min="21" max="21" width="10.83203125" style="53" bestFit="1" customWidth="1"/>
    <col min="22" max="16384" width="9.33203125" style="53" customWidth="1"/>
  </cols>
  <sheetData>
    <row r="1" spans="1:19" ht="18.75" customHeight="1">
      <c r="A1" s="278" t="s">
        <v>185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8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ht="12.75">
      <c r="A3" s="20"/>
      <c r="B3" s="20"/>
      <c r="C3" s="20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8"/>
      <c r="Q3" s="18"/>
      <c r="R3" s="18"/>
      <c r="S3" s="17" t="s">
        <v>85</v>
      </c>
    </row>
    <row r="4" spans="1:19" s="70" customFormat="1" ht="11.25">
      <c r="A4" s="272" t="s">
        <v>184</v>
      </c>
      <c r="B4" s="261" t="s">
        <v>1</v>
      </c>
      <c r="C4" s="261" t="s">
        <v>2</v>
      </c>
      <c r="D4" s="272" t="s">
        <v>3</v>
      </c>
      <c r="E4" s="272" t="s">
        <v>183</v>
      </c>
      <c r="F4" s="272" t="s">
        <v>182</v>
      </c>
      <c r="G4" s="279" t="s">
        <v>25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0"/>
    </row>
    <row r="5" spans="1:19" s="70" customFormat="1" ht="11.25">
      <c r="A5" s="273"/>
      <c r="B5" s="262"/>
      <c r="C5" s="262"/>
      <c r="D5" s="273"/>
      <c r="E5" s="273"/>
      <c r="F5" s="273"/>
      <c r="G5" s="272" t="s">
        <v>84</v>
      </c>
      <c r="H5" s="276" t="s">
        <v>25</v>
      </c>
      <c r="I5" s="276"/>
      <c r="J5" s="276"/>
      <c r="K5" s="276"/>
      <c r="L5" s="276"/>
      <c r="M5" s="276"/>
      <c r="N5" s="276"/>
      <c r="O5" s="272" t="s">
        <v>83</v>
      </c>
      <c r="P5" s="283" t="s">
        <v>25</v>
      </c>
      <c r="Q5" s="284"/>
      <c r="R5" s="284"/>
      <c r="S5" s="285"/>
    </row>
    <row r="6" spans="1:19" s="70" customFormat="1" ht="11.25">
      <c r="A6" s="273"/>
      <c r="B6" s="262"/>
      <c r="C6" s="262"/>
      <c r="D6" s="273"/>
      <c r="E6" s="273"/>
      <c r="F6" s="273"/>
      <c r="G6" s="273"/>
      <c r="H6" s="279" t="s">
        <v>82</v>
      </c>
      <c r="I6" s="280"/>
      <c r="J6" s="272" t="s">
        <v>81</v>
      </c>
      <c r="K6" s="272" t="s">
        <v>80</v>
      </c>
      <c r="L6" s="272" t="s">
        <v>79</v>
      </c>
      <c r="M6" s="272" t="s">
        <v>181</v>
      </c>
      <c r="N6" s="272" t="s">
        <v>180</v>
      </c>
      <c r="O6" s="273"/>
      <c r="P6" s="279" t="s">
        <v>28</v>
      </c>
      <c r="Q6" s="72" t="s">
        <v>27</v>
      </c>
      <c r="R6" s="276" t="s">
        <v>78</v>
      </c>
      <c r="S6" s="276" t="s">
        <v>179</v>
      </c>
    </row>
    <row r="7" spans="1:19" s="70" customFormat="1" ht="94.5">
      <c r="A7" s="274"/>
      <c r="B7" s="263"/>
      <c r="C7" s="263"/>
      <c r="D7" s="274"/>
      <c r="E7" s="274"/>
      <c r="F7" s="274"/>
      <c r="G7" s="274"/>
      <c r="H7" s="52" t="s">
        <v>18</v>
      </c>
      <c r="I7" s="52" t="s">
        <v>77</v>
      </c>
      <c r="J7" s="274"/>
      <c r="K7" s="274"/>
      <c r="L7" s="274"/>
      <c r="M7" s="274"/>
      <c r="N7" s="274"/>
      <c r="O7" s="274"/>
      <c r="P7" s="276"/>
      <c r="Q7" s="71" t="s">
        <v>22</v>
      </c>
      <c r="R7" s="276"/>
      <c r="S7" s="276"/>
    </row>
    <row r="8" spans="1:19" ht="12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  <c r="R8" s="69">
        <v>18</v>
      </c>
      <c r="S8" s="69">
        <v>19</v>
      </c>
    </row>
    <row r="9" spans="1:21" ht="48.75" customHeight="1">
      <c r="A9" s="277" t="s">
        <v>178</v>
      </c>
      <c r="B9" s="277"/>
      <c r="C9" s="277"/>
      <c r="D9" s="60"/>
      <c r="E9" s="59">
        <f aca="true" t="shared" si="0" ref="E9:S9">SUM(E10:E16)</f>
        <v>2789875</v>
      </c>
      <c r="F9" s="59">
        <f t="shared" si="0"/>
        <v>508660</v>
      </c>
      <c r="G9" s="59">
        <f t="shared" si="0"/>
        <v>501660</v>
      </c>
      <c r="H9" s="59">
        <f t="shared" si="0"/>
        <v>8400</v>
      </c>
      <c r="I9" s="59">
        <f t="shared" si="0"/>
        <v>0</v>
      </c>
      <c r="J9" s="59">
        <f t="shared" si="0"/>
        <v>493260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59">
        <f t="shared" si="0"/>
        <v>7000</v>
      </c>
      <c r="P9" s="59">
        <f t="shared" si="0"/>
        <v>7000</v>
      </c>
      <c r="Q9" s="59">
        <f t="shared" si="0"/>
        <v>0</v>
      </c>
      <c r="R9" s="59">
        <f t="shared" si="0"/>
        <v>0</v>
      </c>
      <c r="S9" s="59">
        <f t="shared" si="0"/>
        <v>0</v>
      </c>
      <c r="U9" s="68"/>
    </row>
    <row r="10" spans="1:19" s="66" customFormat="1" ht="20.25" customHeight="1">
      <c r="A10" s="65" t="s">
        <v>177</v>
      </c>
      <c r="B10" s="64">
        <v>853</v>
      </c>
      <c r="C10" s="64">
        <v>85321</v>
      </c>
      <c r="D10" s="63">
        <v>2320</v>
      </c>
      <c r="E10" s="32">
        <v>8400</v>
      </c>
      <c r="F10" s="62">
        <f>G10</f>
        <v>8400</v>
      </c>
      <c r="G10" s="62">
        <f aca="true" t="shared" si="1" ref="G10:G16">H10+I10+J10+K10+L10+M10+N10</f>
        <v>8400</v>
      </c>
      <c r="H10" s="62">
        <v>8400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1">
        <v>0</v>
      </c>
      <c r="Q10" s="61">
        <v>0</v>
      </c>
      <c r="R10" s="61">
        <v>0</v>
      </c>
      <c r="S10" s="61">
        <v>0</v>
      </c>
    </row>
    <row r="11" spans="1:19" s="66" customFormat="1" ht="20.25" customHeight="1">
      <c r="A11" s="65" t="s">
        <v>175</v>
      </c>
      <c r="B11" s="64">
        <v>853</v>
      </c>
      <c r="C11" s="64">
        <v>85311</v>
      </c>
      <c r="D11" s="16" t="s">
        <v>176</v>
      </c>
      <c r="E11" s="67">
        <v>0</v>
      </c>
      <c r="F11" s="32">
        <f>G11</f>
        <v>17780</v>
      </c>
      <c r="G11" s="32">
        <f t="shared" si="1"/>
        <v>17780</v>
      </c>
      <c r="H11" s="32">
        <v>0</v>
      </c>
      <c r="I11" s="32">
        <v>0</v>
      </c>
      <c r="J11" s="32">
        <v>17780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1">
        <v>0</v>
      </c>
      <c r="Q11" s="61">
        <v>0</v>
      </c>
      <c r="R11" s="61">
        <v>0</v>
      </c>
      <c r="S11" s="61">
        <v>0</v>
      </c>
    </row>
    <row r="12" spans="1:19" ht="21.75" customHeight="1">
      <c r="A12" s="65" t="s">
        <v>175</v>
      </c>
      <c r="B12" s="64">
        <v>853</v>
      </c>
      <c r="C12" s="64">
        <v>85311</v>
      </c>
      <c r="D12" s="63">
        <v>2580</v>
      </c>
      <c r="E12" s="61">
        <v>0</v>
      </c>
      <c r="F12" s="62">
        <f>G12</f>
        <v>213280</v>
      </c>
      <c r="G12" s="62">
        <f t="shared" si="1"/>
        <v>213280</v>
      </c>
      <c r="H12" s="62">
        <v>0</v>
      </c>
      <c r="I12" s="62">
        <v>0</v>
      </c>
      <c r="J12" s="62">
        <v>213280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1">
        <v>0</v>
      </c>
      <c r="Q12" s="61">
        <v>0</v>
      </c>
      <c r="R12" s="61">
        <v>0</v>
      </c>
      <c r="S12" s="61">
        <v>0</v>
      </c>
    </row>
    <row r="13" spans="1:19" ht="21.75" customHeight="1">
      <c r="A13" s="65" t="s">
        <v>174</v>
      </c>
      <c r="B13" s="64">
        <v>855</v>
      </c>
      <c r="C13" s="64">
        <v>85508</v>
      </c>
      <c r="D13" s="63">
        <v>2320</v>
      </c>
      <c r="E13" s="32">
        <v>171786</v>
      </c>
      <c r="F13" s="32">
        <f>G13</f>
        <v>164000</v>
      </c>
      <c r="G13" s="32">
        <f t="shared" si="1"/>
        <v>164000</v>
      </c>
      <c r="H13" s="32">
        <v>0</v>
      </c>
      <c r="I13" s="32">
        <v>0</v>
      </c>
      <c r="J13" s="32">
        <v>164000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1">
        <v>0</v>
      </c>
      <c r="Q13" s="61">
        <v>0</v>
      </c>
      <c r="R13" s="61">
        <v>0</v>
      </c>
      <c r="S13" s="61">
        <v>0</v>
      </c>
    </row>
    <row r="14" spans="1:19" ht="21.75" customHeight="1">
      <c r="A14" s="65" t="s">
        <v>173</v>
      </c>
      <c r="B14" s="64">
        <v>855</v>
      </c>
      <c r="C14" s="64">
        <v>85510</v>
      </c>
      <c r="D14" s="63">
        <v>2320</v>
      </c>
      <c r="E14" s="32">
        <v>2609689</v>
      </c>
      <c r="F14" s="32">
        <f>G14</f>
        <v>93200</v>
      </c>
      <c r="G14" s="32">
        <f t="shared" si="1"/>
        <v>93200</v>
      </c>
      <c r="H14" s="32">
        <v>0</v>
      </c>
      <c r="I14" s="32">
        <v>0</v>
      </c>
      <c r="J14" s="32">
        <v>93200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1">
        <v>0</v>
      </c>
      <c r="Q14" s="61">
        <v>0</v>
      </c>
      <c r="R14" s="61">
        <v>0</v>
      </c>
      <c r="S14" s="61">
        <v>0</v>
      </c>
    </row>
    <row r="15" spans="1:19" ht="24" customHeight="1">
      <c r="A15" s="58" t="s">
        <v>172</v>
      </c>
      <c r="B15" s="57">
        <v>851</v>
      </c>
      <c r="C15" s="57">
        <v>85111</v>
      </c>
      <c r="D15" s="16" t="s">
        <v>171</v>
      </c>
      <c r="E15" s="32">
        <v>0</v>
      </c>
      <c r="F15" s="32">
        <f>G15+P15</f>
        <v>7000</v>
      </c>
      <c r="G15" s="32">
        <f t="shared" si="1"/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7000</v>
      </c>
      <c r="P15" s="32">
        <v>7000</v>
      </c>
      <c r="Q15" s="32">
        <v>0</v>
      </c>
      <c r="R15" s="32">
        <v>0</v>
      </c>
      <c r="S15" s="32">
        <v>0</v>
      </c>
    </row>
    <row r="16" spans="1:19" ht="27.75" customHeight="1">
      <c r="A16" s="65" t="s">
        <v>170</v>
      </c>
      <c r="B16" s="64">
        <v>921</v>
      </c>
      <c r="C16" s="64">
        <v>92116</v>
      </c>
      <c r="D16" s="63">
        <v>2310</v>
      </c>
      <c r="E16" s="61">
        <v>0</v>
      </c>
      <c r="F16" s="62">
        <f>G16</f>
        <v>5000</v>
      </c>
      <c r="G16" s="62">
        <f t="shared" si="1"/>
        <v>5000</v>
      </c>
      <c r="H16" s="62">
        <v>0</v>
      </c>
      <c r="I16" s="62">
        <v>0</v>
      </c>
      <c r="J16" s="62">
        <v>5000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1">
        <v>0</v>
      </c>
      <c r="Q16" s="62">
        <v>0</v>
      </c>
      <c r="R16" s="61">
        <v>0</v>
      </c>
      <c r="S16" s="61">
        <v>0</v>
      </c>
    </row>
    <row r="17" spans="1:19" ht="45.75" customHeight="1">
      <c r="A17" s="277" t="s">
        <v>169</v>
      </c>
      <c r="B17" s="277"/>
      <c r="C17" s="277"/>
      <c r="D17" s="60"/>
      <c r="E17" s="59">
        <f aca="true" t="shared" si="2" ref="E17:S17">SUM(E18:E20)</f>
        <v>661640</v>
      </c>
      <c r="F17" s="59">
        <f t="shared" si="2"/>
        <v>2116129</v>
      </c>
      <c r="G17" s="59">
        <f t="shared" si="2"/>
        <v>2116129</v>
      </c>
      <c r="H17" s="59">
        <f t="shared" si="2"/>
        <v>0</v>
      </c>
      <c r="I17" s="59">
        <f t="shared" si="2"/>
        <v>2116129</v>
      </c>
      <c r="J17" s="59">
        <f t="shared" si="2"/>
        <v>0</v>
      </c>
      <c r="K17" s="59">
        <f t="shared" si="2"/>
        <v>0</v>
      </c>
      <c r="L17" s="59">
        <f t="shared" si="2"/>
        <v>0</v>
      </c>
      <c r="M17" s="59">
        <f t="shared" si="2"/>
        <v>0</v>
      </c>
      <c r="N17" s="59">
        <f t="shared" si="2"/>
        <v>0</v>
      </c>
      <c r="O17" s="59">
        <f t="shared" si="2"/>
        <v>0</v>
      </c>
      <c r="P17" s="59">
        <f t="shared" si="2"/>
        <v>0</v>
      </c>
      <c r="Q17" s="59">
        <f t="shared" si="2"/>
        <v>0</v>
      </c>
      <c r="R17" s="59">
        <f t="shared" si="2"/>
        <v>0</v>
      </c>
      <c r="S17" s="59">
        <f t="shared" si="2"/>
        <v>0</v>
      </c>
    </row>
    <row r="18" spans="1:19" ht="84" customHeight="1">
      <c r="A18" s="58" t="s">
        <v>168</v>
      </c>
      <c r="B18" s="57">
        <v>600</v>
      </c>
      <c r="C18" s="57">
        <v>60014</v>
      </c>
      <c r="D18" s="16" t="s">
        <v>165</v>
      </c>
      <c r="E18" s="32">
        <v>396425</v>
      </c>
      <c r="F18" s="32">
        <f>G18</f>
        <v>1585698</v>
      </c>
      <c r="G18" s="32">
        <f>H18+I18+J18+K18+L18+M18+N18</f>
        <v>1585698</v>
      </c>
      <c r="H18" s="32">
        <v>0</v>
      </c>
      <c r="I18" s="32">
        <v>1585698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ht="57.75" customHeight="1">
      <c r="A19" s="58" t="s">
        <v>167</v>
      </c>
      <c r="B19" s="57">
        <v>600</v>
      </c>
      <c r="C19" s="57">
        <v>60014</v>
      </c>
      <c r="D19" s="16" t="s">
        <v>165</v>
      </c>
      <c r="E19" s="32">
        <v>239644</v>
      </c>
      <c r="F19" s="32">
        <f>G19</f>
        <v>479288</v>
      </c>
      <c r="G19" s="32">
        <f>H19+I19+J19+K19+L19+M19+N19</f>
        <v>479288</v>
      </c>
      <c r="H19" s="32">
        <v>0</v>
      </c>
      <c r="I19" s="32">
        <v>479288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ht="45" customHeight="1">
      <c r="A20" s="58" t="s">
        <v>166</v>
      </c>
      <c r="B20" s="57">
        <v>600</v>
      </c>
      <c r="C20" s="57">
        <v>60014</v>
      </c>
      <c r="D20" s="16" t="s">
        <v>165</v>
      </c>
      <c r="E20" s="32">
        <v>25571</v>
      </c>
      <c r="F20" s="32">
        <f>G20</f>
        <v>51143</v>
      </c>
      <c r="G20" s="32">
        <f>H20+I20+J20+K20+L20+M20+N20</f>
        <v>51143</v>
      </c>
      <c r="H20" s="32">
        <v>0</v>
      </c>
      <c r="I20" s="32">
        <v>51143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  <row r="21" spans="1:19" ht="30.75" customHeight="1">
      <c r="A21" s="281" t="s">
        <v>51</v>
      </c>
      <c r="B21" s="281"/>
      <c r="C21" s="281"/>
      <c r="D21" s="56"/>
      <c r="E21" s="31">
        <f aca="true" t="shared" si="3" ref="E21:S21">SUM(E9+E17)</f>
        <v>3451515</v>
      </c>
      <c r="F21" s="31">
        <f t="shared" si="3"/>
        <v>2624789</v>
      </c>
      <c r="G21" s="31">
        <f t="shared" si="3"/>
        <v>2617789</v>
      </c>
      <c r="H21" s="31">
        <f t="shared" si="3"/>
        <v>8400</v>
      </c>
      <c r="I21" s="31">
        <f t="shared" si="3"/>
        <v>2116129</v>
      </c>
      <c r="J21" s="31">
        <f t="shared" si="3"/>
        <v>493260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7000</v>
      </c>
      <c r="P21" s="31">
        <f t="shared" si="3"/>
        <v>7000</v>
      </c>
      <c r="Q21" s="31">
        <f t="shared" si="3"/>
        <v>0</v>
      </c>
      <c r="R21" s="31">
        <f t="shared" si="3"/>
        <v>0</v>
      </c>
      <c r="S21" s="31">
        <f t="shared" si="3"/>
        <v>0</v>
      </c>
    </row>
    <row r="23" ht="12.75">
      <c r="E23" s="55"/>
    </row>
    <row r="25" spans="5:9" ht="12.75">
      <c r="E25" s="55"/>
      <c r="F25" s="55"/>
      <c r="G25" s="55"/>
      <c r="H25" s="55"/>
      <c r="I25" s="55"/>
    </row>
  </sheetData>
  <sheetProtection/>
  <mergeCells count="24">
    <mergeCell ref="A21:C21"/>
    <mergeCell ref="G4:S4"/>
    <mergeCell ref="P5:S5"/>
    <mergeCell ref="M6:M7"/>
    <mergeCell ref="P6:P7"/>
    <mergeCell ref="G5:G7"/>
    <mergeCell ref="A1:S2"/>
    <mergeCell ref="A17:C17"/>
    <mergeCell ref="O5:O7"/>
    <mergeCell ref="A4:A7"/>
    <mergeCell ref="J6:J7"/>
    <mergeCell ref="B4:B7"/>
    <mergeCell ref="F4:F7"/>
    <mergeCell ref="K6:K7"/>
    <mergeCell ref="L6:L7"/>
    <mergeCell ref="H6:I6"/>
    <mergeCell ref="S6:S7"/>
    <mergeCell ref="H5:N5"/>
    <mergeCell ref="C4:C7"/>
    <mergeCell ref="D4:D7"/>
    <mergeCell ref="A9:C9"/>
    <mergeCell ref="E4:E7"/>
    <mergeCell ref="R6:R7"/>
    <mergeCell ref="N6:N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XL.53.2017 
z dnia 31 października  2017r.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Layout" workbookViewId="0" topLeftCell="A1">
      <selection activeCell="H6" sqref="H6"/>
    </sheetView>
  </sheetViews>
  <sheetFormatPr defaultColWidth="9.33203125" defaultRowHeight="12.75"/>
  <cols>
    <col min="1" max="1" width="5.5" style="113" customWidth="1"/>
    <col min="2" max="2" width="22" style="113" customWidth="1"/>
    <col min="3" max="3" width="8.66015625" style="113" customWidth="1"/>
    <col min="4" max="4" width="11" style="113" customWidth="1"/>
    <col min="5" max="5" width="16.83203125" style="113" customWidth="1"/>
    <col min="6" max="6" width="14.16015625" style="113" customWidth="1"/>
    <col min="7" max="7" width="14" style="113" customWidth="1"/>
    <col min="8" max="8" width="17.16015625" style="113" customWidth="1"/>
    <col min="9" max="16384" width="9.33203125" style="113" customWidth="1"/>
  </cols>
  <sheetData>
    <row r="1" spans="1:8" ht="35.25" customHeight="1">
      <c r="A1" s="286" t="s">
        <v>317</v>
      </c>
      <c r="B1" s="286"/>
      <c r="C1" s="286"/>
      <c r="D1" s="286"/>
      <c r="E1" s="286"/>
      <c r="F1" s="286"/>
      <c r="G1" s="286"/>
      <c r="H1" s="286"/>
    </row>
    <row r="2" spans="1:8" ht="16.5">
      <c r="A2" s="287"/>
      <c r="B2" s="287"/>
      <c r="C2" s="287"/>
      <c r="D2" s="287"/>
      <c r="E2" s="287"/>
      <c r="F2" s="287"/>
      <c r="G2" s="287"/>
      <c r="H2" s="287"/>
    </row>
    <row r="3" spans="1:8" ht="12.75">
      <c r="A3" s="115"/>
      <c r="B3" s="115"/>
      <c r="C3" s="115"/>
      <c r="D3" s="115"/>
      <c r="E3" s="115"/>
      <c r="F3" s="115"/>
      <c r="G3" s="115"/>
      <c r="H3" s="156" t="s">
        <v>0</v>
      </c>
    </row>
    <row r="4" spans="1:8" s="18" customFormat="1" ht="55.5" customHeight="1">
      <c r="A4" s="155" t="s">
        <v>73</v>
      </c>
      <c r="B4" s="155" t="s">
        <v>316</v>
      </c>
      <c r="C4" s="153" t="s">
        <v>1</v>
      </c>
      <c r="D4" s="154" t="s">
        <v>2</v>
      </c>
      <c r="E4" s="153" t="s">
        <v>315</v>
      </c>
      <c r="F4" s="153" t="s">
        <v>314</v>
      </c>
      <c r="G4" s="153" t="s">
        <v>313</v>
      </c>
      <c r="H4" s="153" t="s">
        <v>312</v>
      </c>
    </row>
    <row r="5" spans="1:8" ht="7.5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</row>
    <row r="6" spans="1:8" ht="33.75" customHeight="1">
      <c r="A6" s="151" t="s">
        <v>64</v>
      </c>
      <c r="B6" s="152" t="s">
        <v>96</v>
      </c>
      <c r="C6" s="151">
        <v>801</v>
      </c>
      <c r="D6" s="151">
        <v>80130</v>
      </c>
      <c r="E6" s="149">
        <v>0</v>
      </c>
      <c r="F6" s="150">
        <v>40000</v>
      </c>
      <c r="G6" s="150">
        <v>40000</v>
      </c>
      <c r="H6" s="149">
        <v>0</v>
      </c>
    </row>
    <row r="7" spans="1:8" ht="21.75" customHeight="1">
      <c r="A7" s="151"/>
      <c r="B7" s="152"/>
      <c r="C7" s="151"/>
      <c r="D7" s="151">
        <v>80195</v>
      </c>
      <c r="E7" s="149">
        <v>0</v>
      </c>
      <c r="F7" s="150">
        <v>70000</v>
      </c>
      <c r="G7" s="150">
        <v>70000</v>
      </c>
      <c r="H7" s="149">
        <v>0</v>
      </c>
    </row>
    <row r="8" spans="1:8" ht="21.75" customHeight="1">
      <c r="A8" s="151"/>
      <c r="B8" s="152"/>
      <c r="C8" s="151">
        <v>854</v>
      </c>
      <c r="D8" s="151">
        <v>85410</v>
      </c>
      <c r="E8" s="149">
        <v>0</v>
      </c>
      <c r="F8" s="150">
        <v>230000</v>
      </c>
      <c r="G8" s="150">
        <v>230000</v>
      </c>
      <c r="H8" s="149">
        <v>0</v>
      </c>
    </row>
    <row r="9" spans="1:8" ht="21.75" customHeight="1">
      <c r="A9" s="151"/>
      <c r="B9" s="152"/>
      <c r="C9" s="151"/>
      <c r="D9" s="151">
        <v>85417</v>
      </c>
      <c r="E9" s="149">
        <v>0</v>
      </c>
      <c r="F9" s="150">
        <v>20000</v>
      </c>
      <c r="G9" s="150">
        <f>F9</f>
        <v>20000</v>
      </c>
      <c r="H9" s="149">
        <v>0</v>
      </c>
    </row>
    <row r="10" spans="1:8" ht="30" customHeight="1">
      <c r="A10" s="151" t="s">
        <v>63</v>
      </c>
      <c r="B10" s="152" t="s">
        <v>311</v>
      </c>
      <c r="C10" s="151">
        <v>801</v>
      </c>
      <c r="D10" s="151">
        <v>80120</v>
      </c>
      <c r="E10" s="149">
        <v>0</v>
      </c>
      <c r="F10" s="150">
        <v>195000</v>
      </c>
      <c r="G10" s="150">
        <v>195000</v>
      </c>
      <c r="H10" s="149">
        <v>0</v>
      </c>
    </row>
    <row r="11" spans="1:8" ht="23.25" customHeight="1">
      <c r="A11" s="151"/>
      <c r="B11" s="152"/>
      <c r="C11" s="151">
        <v>801</v>
      </c>
      <c r="D11" s="151">
        <v>80148</v>
      </c>
      <c r="E11" s="149">
        <v>0</v>
      </c>
      <c r="F11" s="150">
        <v>55000</v>
      </c>
      <c r="G11" s="150">
        <v>55000</v>
      </c>
      <c r="H11" s="149">
        <v>0</v>
      </c>
    </row>
    <row r="12" spans="1:8" ht="31.5" customHeight="1">
      <c r="A12" s="151" t="s">
        <v>62</v>
      </c>
      <c r="B12" s="152" t="s">
        <v>213</v>
      </c>
      <c r="C12" s="151">
        <v>801</v>
      </c>
      <c r="D12" s="151">
        <v>80130</v>
      </c>
      <c r="E12" s="149">
        <v>0</v>
      </c>
      <c r="F12" s="150">
        <v>63000</v>
      </c>
      <c r="G12" s="150">
        <v>63000</v>
      </c>
      <c r="H12" s="149">
        <v>0</v>
      </c>
    </row>
    <row r="13" spans="1:8" ht="21.75" customHeight="1">
      <c r="A13" s="151"/>
      <c r="B13" s="152"/>
      <c r="C13" s="151"/>
      <c r="D13" s="151">
        <v>80148</v>
      </c>
      <c r="E13" s="149">
        <v>0</v>
      </c>
      <c r="F13" s="150">
        <v>110000</v>
      </c>
      <c r="G13" s="150">
        <v>110000</v>
      </c>
      <c r="H13" s="149">
        <v>0</v>
      </c>
    </row>
    <row r="14" spans="1:8" ht="21.75" customHeight="1">
      <c r="A14" s="147"/>
      <c r="B14" s="148"/>
      <c r="C14" s="147"/>
      <c r="D14" s="147">
        <v>80195</v>
      </c>
      <c r="E14" s="145">
        <v>0</v>
      </c>
      <c r="F14" s="146">
        <v>40000</v>
      </c>
      <c r="G14" s="146">
        <v>40000</v>
      </c>
      <c r="H14" s="145">
        <v>0</v>
      </c>
    </row>
    <row r="15" spans="1:8" s="141" customFormat="1" ht="21.75" customHeight="1">
      <c r="A15" s="288" t="s">
        <v>51</v>
      </c>
      <c r="B15" s="288"/>
      <c r="C15" s="144"/>
      <c r="D15" s="144"/>
      <c r="E15" s="142">
        <f>SUM(E6:E13)</f>
        <v>0</v>
      </c>
      <c r="F15" s="143">
        <f>SUM(F6:F14)</f>
        <v>823000</v>
      </c>
      <c r="G15" s="143">
        <f>SUM(G6:G14)</f>
        <v>823000</v>
      </c>
      <c r="H15" s="142">
        <f>SUM(H6:H13)</f>
        <v>0</v>
      </c>
    </row>
    <row r="16" spans="1:8" ht="4.5" customHeight="1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1.197916666666666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XL.53.2017
z dnia 31 października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2017-10-20T11:55:33Z</cp:lastPrinted>
  <dcterms:created xsi:type="dcterms:W3CDTF">2014-11-12T06:55:05Z</dcterms:created>
  <dcterms:modified xsi:type="dcterms:W3CDTF">2017-11-24T12:52:27Z</dcterms:modified>
  <cp:category/>
  <cp:version/>
  <cp:contentType/>
  <cp:contentStatus/>
</cp:coreProperties>
</file>