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2315" windowHeight="75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<sst xmlns="http://schemas.openxmlformats.org/spreadsheetml/2006/main" count="865" uniqueCount="345">
  <si>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</si>
  <si>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</si>
  <si>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</si>
  <si>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</si>
  <si>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</si>
  <si>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</si>
  <si>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</si>
  <si>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</si>
  <si>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</si>
  <si>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</si>
  <si>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</si>
  <si>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</si>
  <si>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</si>
  <si>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</si>
  <si>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</si>
  <si>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</si>
  <si>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</si>
  <si>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</si>
  <si>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</si>
  <si>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</si>
  <si>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</si>
  <si>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</si>
  <si>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</si>
  <si>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</si>
  <si>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</si>
  <si>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</si>
  <si>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</si>
  <si>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</si>
  <si>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</si>
  <si>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</si>
  <si>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</si>
  <si>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</si>
  <si>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</si>
  <si>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</si>
  <si>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</si>
  <si>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</si>
  <si>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</si>
  <si>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</si>
  <si>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</si>
  <si>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</si>
  <si>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</si>
  <si>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</si>
  <si>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</si>
  <si>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</si>
  <si>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</si>
  <si>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</si>
  <si>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</si>
  <si>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</si>
  <si>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</si>
  <si>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</si>
  <si>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</si>
  <si>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</si>
  <si>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</si>
  <si>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 xml:space="preserve">A.     
B. 
C.
D. </t>
  </si>
  <si>
    <t>Starostwo Powiatowe w Opatowie</t>
  </si>
  <si>
    <t>14.</t>
  </si>
  <si>
    <t>13.</t>
  </si>
  <si>
    <t xml:space="preserve">A.      
B. 
C.
D. </t>
  </si>
  <si>
    <t>11.</t>
  </si>
  <si>
    <t xml:space="preserve">A.      
B.
C.
D. </t>
  </si>
  <si>
    <t>10.</t>
  </si>
  <si>
    <t>9.</t>
  </si>
  <si>
    <t>8.</t>
  </si>
  <si>
    <t>7.</t>
  </si>
  <si>
    <t>6.</t>
  </si>
  <si>
    <t>5.</t>
  </si>
  <si>
    <t>Zarząd Dróg Powiatowych  w Opatowie</t>
  </si>
  <si>
    <t>4.</t>
  </si>
  <si>
    <t xml:space="preserve">A. 
B.
C. 
D. 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</si>
  <si>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</si>
  <si>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</si>
  <si>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</si>
  <si>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</si>
  <si>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</si>
  <si>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</si>
  <si>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</si>
  <si>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</si>
  <si>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</si>
  <si>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</si>
  <si>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</si>
  <si>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</si>
  <si>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</si>
  <si>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</si>
  <si>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Dom Pomocy Społecznej w Czachowie</t>
  </si>
  <si>
    <t>Dom Pomocy Społecznej w Zochcinku</t>
  </si>
  <si>
    <t>Opracowanie dokumentacji projektowej dla zadania ,,Termomodernizacja budynków użyteczności publicznej na terenie Powiatu Opatowskiego''</t>
  </si>
  <si>
    <t>Opracowanie dokumentacji projektowej i studium wykonalności dla zadania ,,Termomodernizacja budynków użyteczności publicznej na terenie Powiatu Opatowskiego''</t>
  </si>
  <si>
    <t>Zakup chłodziarko - zamrażarki</t>
  </si>
  <si>
    <t>Budowa dźwigu osobowego (windy) w Budynku Nr A w DPS w związku z potrzebami osób niepełnosprawnych</t>
  </si>
  <si>
    <t>Wymiana serwera głównego i urządzeń podtrzymania zasilania</t>
  </si>
  <si>
    <t xml:space="preserve">Zakup komputerów, urządzeń informatycznych i sieci teleinformatycznych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</si>
  <si>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</si>
  <si>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</si>
  <si>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</si>
  <si>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</si>
  <si>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rok budżetowy 2017 (7+8+9+10)</t>
  </si>
  <si>
    <t>Zadania  inwestycyjne roczne w 2017 r.</t>
  </si>
  <si>
    <t>Dochody budżetu powiatu na 2017 rok</t>
  </si>
  <si>
    <t>Wydatki budżetu powiatu na 2017 rok</t>
  </si>
  <si>
    <t>16.</t>
  </si>
  <si>
    <t>15.</t>
  </si>
  <si>
    <t>Zakup 2 samochodów do przewozu osób niepełnosprawnych dla WTZ przy DPS w Zochcinku</t>
  </si>
  <si>
    <t>17.</t>
  </si>
  <si>
    <t>Zakup samochodu do przewozu osób niepełnosprawnych</t>
  </si>
  <si>
    <t>18.</t>
  </si>
  <si>
    <t>Specjalny Ośrodek Szkolno - Wychowawczy w Niemienicach</t>
  </si>
  <si>
    <t>19.</t>
  </si>
  <si>
    <t>Specjalny Ośrodek Szkolno - Wychowawczy w Dębnie</t>
  </si>
  <si>
    <t>Opracowanie projektu budowlanego dotyczącego budowy wewnętrznego szybu windowego w budynku SOSW w Dębnie wraz z kosztorysem inwestorskim</t>
  </si>
  <si>
    <t>Zakup sprzętu sportowego</t>
  </si>
  <si>
    <t>20.</t>
  </si>
  <si>
    <t>Zakup urządzenia do przeprowadzania badań i wykonywania testów w zakresie wykrywania obecności narkotyków dla KPP wOpatowie</t>
  </si>
  <si>
    <t>21.</t>
  </si>
  <si>
    <t>Objęcie udziałów - TOP MEDICUS Sp. z o.o.</t>
  </si>
  <si>
    <t xml:space="preserve">A.     
B. 69 120
C.
D. </t>
  </si>
  <si>
    <t>Budowa wewnętrznego szybu windowego w budynku SOSW w Dębnie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</si>
  <si>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</si>
  <si>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</si>
  <si>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</si>
  <si>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22.</t>
  </si>
  <si>
    <t>23.</t>
  </si>
  <si>
    <t>24.</t>
  </si>
  <si>
    <t>Budowa infrastruktury do wykonywania zadań Powiatowego Centrum Kultury, Turystyki i Rekreacji w Powiecie Opatowskim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</si>
  <si>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</si>
  <si>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</si>
  <si>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</si>
  <si>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</si>
  <si>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</si>
  <si>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</si>
  <si>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</si>
  <si>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</si>
  <si>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</si>
  <si>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</si>
  <si>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</si>
  <si>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</si>
  <si>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2017 r.</t>
  </si>
  <si>
    <t>Dotacje ogółem</t>
  </si>
  <si>
    <t>w  złotych</t>
  </si>
  <si>
    <t>Dochody i wydatki związane z realizacją zadań z zakresu administracji rządowej i innych zadań zleconych odrębnymi ustawami w  2017 r.</t>
  </si>
  <si>
    <t>Opracowanie dokumentacji projektowej dla zadania ,,Rozbudowa wraz ze zmianą sposobu użytkowania pomieszczeń w budynku przy ul. Szpitalnej 4 na potrzeby Domu Pomocy Społecznej w Opatowie''</t>
  </si>
  <si>
    <t>Opracowanie dokumentacji projektowej dla zadania ,,Termomodernizacja budynku użyteczności publicznej przy ul. Szpitalnej 4 w Opatowie''</t>
  </si>
  <si>
    <t>801</t>
  </si>
  <si>
    <t>Oświata i wychowanie</t>
  </si>
  <si>
    <t>0970</t>
  </si>
  <si>
    <t>Wpływy z różnych dochodów</t>
  </si>
  <si>
    <t>2130</t>
  </si>
  <si>
    <t>Dotacje celowe otrzymane z budżetu państwa na realizację bieżących zadań własnych powiatu</t>
  </si>
  <si>
    <t>852</t>
  </si>
  <si>
    <t>Pomoc społeczna</t>
  </si>
  <si>
    <t>261 663,00</t>
  </si>
  <si>
    <t>Domy pomocy społecznej</t>
  </si>
  <si>
    <t>Edukacyjna opieka wychowawcza</t>
  </si>
  <si>
    <t>Specjalne ośrodki szkolno-wychowawcze</t>
  </si>
  <si>
    <t>Powiatowe Centrum Pomocy Rodzinie w Opatowie</t>
  </si>
  <si>
    <t>Zespół Szkół Nr 1 w Opatowie</t>
  </si>
  <si>
    <t>C. Inne źródła - środki krajowe - kapitał ludzki.</t>
  </si>
  <si>
    <t>wydatki majątkowe</t>
  </si>
  <si>
    <t>wydatki bieżące</t>
  </si>
  <si>
    <t>Dzienny Dom ,,Senior - WIGOR'' w Opatowie</t>
  </si>
  <si>
    <t>Program wieloletni ,,Senior - Wigor'' na lata 2015 - 2020 (2015 - 2018)</t>
  </si>
  <si>
    <t xml:space="preserve">A.     
B.
C.
D. </t>
  </si>
  <si>
    <t>Projekt w ramach RPO WŚ 2014 - 2020 ,,W trosce o rodzinę'' (2016-2017)</t>
  </si>
  <si>
    <t>Projekt w ramach RPO WŚ 2014 - 2020 ,,Uczniowie Zespołu Szkół Nr 1 w Opatowie bliżej rynku pracy'' (2017-2018)</t>
  </si>
  <si>
    <t>Projekt ,,e-Geodezja - cyfrowy zasób geodezyjny Województwa Świętokrzyskiego'' (2015-2020)</t>
  </si>
  <si>
    <t>Projekt ,,Trasy rowerowe w Polsce Wschodniej - województwo świętokrzyskie" - utrzymanie trwałości projektu (2016-2020)</t>
  </si>
  <si>
    <t>Zarząd Dróg Powiatowych w Opatowie</t>
  </si>
  <si>
    <t xml:space="preserve">A. 826 478    
B. 425 000
C.
D. </t>
  </si>
  <si>
    <t>Remont dróg powiatowych nr 0716T w m. Baranówek, nr 0717T w m. Baranówek i Janczyce oraz 0771T w m. Janczyce i Wszachów w ramach Programu rozwoju gminnej i powiatowej infrastruktury drogowej na lata 2016-2019 (2016-2017)</t>
  </si>
  <si>
    <t>dotacje i środki pochodzące z innych  źr.*</t>
  </si>
  <si>
    <t>rok budżetowy 2017 (8+9+10+11)</t>
  </si>
  <si>
    <t>Łączne nakłady finansowe</t>
  </si>
  <si>
    <t>Nazwa przedsięwzięcia</t>
  </si>
  <si>
    <t>Limity wydatków na wieloletnie przedsięwzięcia planowane do poniesienia w 2017 roku</t>
  </si>
  <si>
    <t xml:space="preserve">A. 53 136,00      
B.
C.
D. 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</si>
  <si>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</si>
  <si>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</si>
  <si>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</si>
  <si>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</si>
  <si>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</si>
  <si>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</si>
  <si>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</si>
  <si>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</si>
  <si>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</si>
  <si>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</si>
  <si>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</si>
  <si>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</si>
  <si>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</si>
  <si>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</si>
  <si>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</si>
  <si>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</si>
  <si>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</si>
  <si>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</si>
  <si>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</si>
  <si>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</si>
  <si>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</si>
  <si>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</si>
  <si>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</si>
  <si>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</si>
  <si>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</si>
  <si>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</si>
  <si>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</si>
  <si>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</si>
  <si>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</si>
  <si>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</si>
  <si>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</si>
  <si>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</si>
  <si>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</si>
  <si>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2017 r.</t>
  </si>
  <si>
    <t>Klasyfikacja
§</t>
  </si>
  <si>
    <t>Treść</t>
  </si>
  <si>
    <t>Przychody i rozchody budżetu w 2017 r.</t>
  </si>
  <si>
    <t xml:space="preserve">A. 11 752,00     
B.
C.
D. </t>
  </si>
  <si>
    <t>Projekt ,,Zapewniamy wysokiej jakości usługi społeczne w Powiecie Opatowskim'' (2017-2019)</t>
  </si>
  <si>
    <t xml:space="preserve">A. 454 000
B.
C. 
D. </t>
  </si>
  <si>
    <t>Przebudowa obiektu mostowego w ciągu DP nr 0722T w m. Kamieniec oraz przebudowa DP nr 0722T Mydłów – Borków – Przepiórów – Kujawy w km 3+093 – 4+093 odc. dł. 1,0 km</t>
  </si>
  <si>
    <t>Wykonanie dokumentacji dla zadania dotyczącego Podziemnej Trasy Turystycznej w Opatowie</t>
  </si>
  <si>
    <t>Projekt ,,Podnoszenie efektywności kształcenia w Zespole Szkół w Ożarowie im. Marii Skłodowskiej - Curie poprzez wzmocnienie infrastruktury edukacyjnej'' (2016-2018)</t>
  </si>
  <si>
    <t>Projekt ,,Podnoszenie efektywności kształcenia w Zespole Szkół Nr 1 w Opatowie oraz Zespole Szkół Nr 2 w Opatowie poprzez wzmocnienie infrastruktury edukacyjnej’' (2016-2018)</t>
  </si>
  <si>
    <t>Transport i łączność</t>
  </si>
  <si>
    <t>Drogi publiczne powiatowe</t>
  </si>
  <si>
    <t>720 793,00</t>
  </si>
  <si>
    <t>6 264 149,00</t>
  </si>
  <si>
    <t>5 666 497,00</t>
  </si>
  <si>
    <t>6 387 290,00</t>
  </si>
  <si>
    <t>25.</t>
  </si>
  <si>
    <t>Posadowienie na betonowej podstawie garażów na samochody służbowe</t>
  </si>
  <si>
    <t>Zadanie ,,Przebudowa wraz ze zmianą sposobu użytkowania pomieszczeń budynku przy ul. Szpitalnej 4 na potrzeby Domu Pomocy Społecznej w Opatowie'' jako filii DPS w Zochcinku (2017-2018)</t>
  </si>
  <si>
    <t>Gospodarka mieszkaniowa</t>
  </si>
  <si>
    <t>Gospodarka gruntami i nieruchomościami</t>
  </si>
  <si>
    <t>794 052,00</t>
  </si>
  <si>
    <t>185 947,00</t>
  </si>
  <si>
    <t>Szkoły zawodowe</t>
  </si>
  <si>
    <t>16 633 505,00</t>
  </si>
  <si>
    <t>854</t>
  </si>
  <si>
    <t>775 011,00</t>
  </si>
  <si>
    <t>85403</t>
  </si>
  <si>
    <t>610 493,00</t>
  </si>
  <si>
    <t>535 293,00</t>
  </si>
  <si>
    <t>77 550 462,00</t>
  </si>
  <si>
    <t>83 814 611,00</t>
  </si>
  <si>
    <t>Dochody i wydatki związane z realizacją zadań z zakresu administracji rządowej realizowanych na podstawie porozumień z organami administracji rządowej w 2017 r.</t>
  </si>
  <si>
    <t>Specjalny Ośrodek Szkolno - Wychowawczy w Jałowęsach</t>
  </si>
  <si>
    <t xml:space="preserve">Zakup zjeżdżalni (dmuchanej) do celów rekreacyjnych dla dzieci niepełnosprawnych 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</si>
  <si>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</si>
  <si>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</si>
  <si>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</si>
  <si>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</si>
  <si>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</si>
  <si>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</si>
  <si>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</si>
  <si>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</si>
  <si>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,,Budowa infrastruktury do wykonywania zadań Powiatowego Centrum Kultury, Turystyki i Rekreacji w Powiecie Opatowskim''</t>
  </si>
  <si>
    <t>Działanie 7.2 Rozwój potencjału endogenicznego jako element strategii terytorialnej dla określonych obszarów</t>
  </si>
  <si>
    <t xml:space="preserve">Oś priorytetowa 7. Sprawne usługi publiczne </t>
  </si>
  <si>
    <t>Wartość zadania:</t>
  </si>
  <si>
    <t>Regionalny Program Operacyjny Województwa Świętokrzyskiego na lata 2014 - 2020</t>
  </si>
  <si>
    <t>Projekt ,,Zapewniamy wysokiej jakości usługi społeczne w Powiecie Opatowskim''</t>
  </si>
  <si>
    <t>Działanie 9.2 Ułatwienie dostępu do wysokiej jakości usług społecznych i zdrowotnych</t>
  </si>
  <si>
    <t>Oś priorytetowa 9. Włączenie społeczne  i walka z ubóstwem</t>
  </si>
  <si>
    <t>2017-2019</t>
  </si>
  <si>
    <t>Projekt ,,W trosce o rodzinę''</t>
  </si>
  <si>
    <t>2016-2017</t>
  </si>
  <si>
    <t>Zadanie ,,Opracowanie koncepcji i zorganizowanie otwartego dla odwiedzających wydarzenia promującego efekty wdrażania Szwajcarsko - Polskiego Programu Współpracy''</t>
  </si>
  <si>
    <t>Fundusz Pomocy Technicznej Szwajcarsko - Polskiego Programu Współpracy</t>
  </si>
  <si>
    <t>Projekt ,,Podnoszenie efektywności kształcenia w Zespole Szkół Nr 1 w Opatowie oraz Zespole Szkół Nr 2 w Opatowie poprzez wzmocnienie infrastruktury edukacyjnej’'</t>
  </si>
  <si>
    <t>Działanie 7.4 Rozwój infrastruktury edukacyjnej i szkoleniowej</t>
  </si>
  <si>
    <t>2016-2018</t>
  </si>
  <si>
    <t>Projekt ,,Podnoszenie efektywności kształcenia w Zespole Szkół w Ożarowie im. Marii Skłodowskiej - Curie poprzez wzmocnienie infrastruktury edukacyjnej''</t>
  </si>
  <si>
    <t>Projekt ,,Uczniowie Zespołu Szkół Nr 1 w Opatowie bliżej rynku pracy''</t>
  </si>
  <si>
    <t>Działanie 8.5 Rozwój i wysoka jakość szkolnictwa zawodowego i kształcenia ustawicznego</t>
  </si>
  <si>
    <t>Oś priorytetowa 8. Rozwój edukacji i aktywne społeczeństwo</t>
  </si>
  <si>
    <t>2017-2018</t>
  </si>
  <si>
    <t>Projekt ,,e-Geodezja - cyfrowy zasób geodezyjny Województwa Świętokrzyskiego''</t>
  </si>
  <si>
    <t>71095</t>
  </si>
  <si>
    <t>710</t>
  </si>
  <si>
    <t>2015-2020</t>
  </si>
  <si>
    <t>kwota</t>
  </si>
  <si>
    <t>źródło</t>
  </si>
  <si>
    <t>Wydatki w roku budżetowym 2017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</si>
  <si>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</si>
  <si>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</si>
  <si>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</si>
  <si>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</si>
  <si>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2017 rok</t>
  </si>
  <si>
    <t>12.</t>
  </si>
  <si>
    <t>26.</t>
  </si>
  <si>
    <t>27.</t>
  </si>
  <si>
    <t xml:space="preserve">Różnica w wydatkach majątkowych na programy ze środków z UE oraz innych źródeł zagranicznych w kwocie 518.977 zł wynika z działu 801 rozdział 80195, gdzie występuje paragraf 6050 w kwocie 518.977 zł, który w załączniku Nr 2 nie został zaliczony do wydatków na programy finansowane z udziałem środków, o których mowa w art. 5 ust. 1 pkt 2 i 3. </t>
  </si>
  <si>
    <t>600</t>
  </si>
  <si>
    <t>1 517 518,00</t>
  </si>
  <si>
    <t>3 648,00</t>
  </si>
  <si>
    <t>1 521 166,00</t>
  </si>
  <si>
    <t>60014</t>
  </si>
  <si>
    <t>1 516 693,00</t>
  </si>
  <si>
    <t>1 520 341,00</t>
  </si>
  <si>
    <t>Działalność usługowa</t>
  </si>
  <si>
    <t>758 700,00</t>
  </si>
  <si>
    <t>-18 700,00</t>
  </si>
  <si>
    <t>740 000,00</t>
  </si>
  <si>
    <t>71015</t>
  </si>
  <si>
    <t>Nadzór budowlany</t>
  </si>
  <si>
    <t>294 700,00</t>
  </si>
  <si>
    <t>276 000,00</t>
  </si>
  <si>
    <t>2110</t>
  </si>
  <si>
    <t>Dotacje celowe otrzymane z budżetu państwa na zadania bieżące z zakresu administracji rządowej oraz inne zadania zlecone ustawami realizowane przez powiat</t>
  </si>
  <si>
    <t>28 399,00</t>
  </si>
  <si>
    <t>822 451,00</t>
  </si>
  <si>
    <t>80102</t>
  </si>
  <si>
    <t>Szkoły podstawowe specjalne</t>
  </si>
  <si>
    <t>14 561,00</t>
  </si>
  <si>
    <t>80111</t>
  </si>
  <si>
    <t>Gimnazja specjalne</t>
  </si>
  <si>
    <t>13 838,00</t>
  </si>
  <si>
    <t>851</t>
  </si>
  <si>
    <t>Ochrona zdrowia</t>
  </si>
  <si>
    <t>2 630 860,00</t>
  </si>
  <si>
    <t>-127 311,00</t>
  </si>
  <si>
    <t>2 503 549,00</t>
  </si>
  <si>
    <t>85156</t>
  </si>
  <si>
    <t>Składki na ubezpieczenie zdrowotne oraz świadczenia dla osób nie objętych obowiązkiem ubezpieczenia zdrowotnego</t>
  </si>
  <si>
    <t>-53 136,00</t>
  </si>
  <si>
    <t>53 136,00</t>
  </si>
  <si>
    <t>85295</t>
  </si>
  <si>
    <t>Pozostała działalność</t>
  </si>
  <si>
    <t>399 321,00</t>
  </si>
  <si>
    <t>2120</t>
  </si>
  <si>
    <t>Dotacje celowe otrzymane z budżetu państwa na zadania bieżące realizowane przez powiat na podstawie porozumień z organami administracji rządowej</t>
  </si>
  <si>
    <t>13 620,00</t>
  </si>
  <si>
    <t>788 631,00</t>
  </si>
  <si>
    <t>624 113,00</t>
  </si>
  <si>
    <t>0960</t>
  </si>
  <si>
    <t>Wpływy z otrzymanych spadków, zapisów i darowizn w postaci pieniężnej</t>
  </si>
  <si>
    <t>500,00</t>
  </si>
  <si>
    <t>13 120,00</t>
  </si>
  <si>
    <t>548 413,00</t>
  </si>
  <si>
    <t>-199 147,00</t>
  </si>
  <si>
    <t>98 803,00</t>
  </si>
  <si>
    <t>77 450 118,00</t>
  </si>
  <si>
    <t>83 714 267,00</t>
  </si>
  <si>
    <t>Licea ogólnokształcące</t>
  </si>
  <si>
    <t>Dokształcanie i doskonalenie nauczycieli</t>
  </si>
  <si>
    <t>Załącznik Nr 1                                                                                                          do uchwały Rady Powiatu w Opatowie Nr XXXV.39.2017                                                                                 z dnia 28 czerwca 2017 r.</t>
  </si>
  <si>
    <t>Załącznik Nr 2                                                                                            do uchwały Rady Powiatu w Opatowie Nr  XXXV.39.2017                                                z dnia 28 czerwca 2017 r.</t>
  </si>
  <si>
    <t>Załącznik Nr 3                                                                 do uchwały Rady Powiatu w Opatowie Nr XXXV.39.2017                                                                                        z dnia 28 czerwca 2017 r.</t>
  </si>
  <si>
    <t xml:space="preserve">Załącznik nr 5                                                                                                     do uchwały Rady Powiatu w Opatowie Nr XXXV.39.2017                                                     z dnia 28 czerwca 2017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</si>
</sst>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8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2"/>
      <name val="Arial CE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8"/>
      <color indexed="8"/>
      <name val="Arial"/>
      <family val="0"/>
    </font>
    <font>
      <sz val="14"/>
      <name val="Times New Roman"/>
      <family val="1"/>
    </font>
    <font>
      <sz val="8"/>
      <name val="Times New Roman CE"/>
      <family val="0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0" fillId="32" borderId="0" applyNumberFormat="0" applyBorder="0" applyAlignment="0" applyProtection="0"/>
  </cellStyleXfs>
  <cellXfs count="26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18" fillId="35" borderId="12" xfId="51" applyNumberFormat="1" applyFont="1" applyFill="1" applyBorder="1" applyAlignment="1">
      <alignment horizontal="left" vertical="center" wrapText="1"/>
      <protection/>
    </xf>
    <xf numFmtId="41" fontId="18" fillId="35" borderId="12" xfId="51" applyNumberFormat="1" applyFont="1" applyFill="1" applyBorder="1" applyAlignment="1">
      <alignment vertical="center" wrapText="1"/>
      <protection/>
    </xf>
    <xf numFmtId="0" fontId="18" fillId="35" borderId="12" xfId="51" applyFont="1" applyFill="1" applyBorder="1" applyAlignment="1">
      <alignment vertical="center" wrapText="1"/>
      <protection/>
    </xf>
    <xf numFmtId="41" fontId="18" fillId="35" borderId="12" xfId="51" applyNumberFormat="1" applyFont="1" applyFill="1" applyBorder="1" applyAlignment="1">
      <alignment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4" fillId="0" borderId="0" xfId="51" applyFont="1">
      <alignment/>
      <protection/>
    </xf>
    <xf numFmtId="41" fontId="4" fillId="0" borderId="0" xfId="51" applyNumberFormat="1" applyFont="1" applyAlignment="1">
      <alignment vertical="center"/>
      <protection/>
    </xf>
    <xf numFmtId="0" fontId="81" fillId="0" borderId="0" xfId="51" applyFont="1" applyAlignment="1">
      <alignment vertical="center"/>
      <protection/>
    </xf>
    <xf numFmtId="0" fontId="22" fillId="35" borderId="12" xfId="51" applyFont="1" applyFill="1" applyBorder="1" applyAlignment="1">
      <alignment vertical="center" wrapText="1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26" fillId="35" borderId="12" xfId="51" applyFont="1" applyFill="1" applyBorder="1" applyAlignment="1">
      <alignment horizontal="center" vertical="center" wrapText="1"/>
      <protection/>
    </xf>
    <xf numFmtId="41" fontId="23" fillId="35" borderId="12" xfId="51" applyNumberFormat="1" applyFont="1" applyFill="1" applyBorder="1" applyAlignment="1">
      <alignment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41" fontId="18" fillId="0" borderId="0" xfId="51" applyNumberFormat="1" applyFont="1" applyBorder="1">
      <alignment/>
      <protection/>
    </xf>
    <xf numFmtId="41" fontId="23" fillId="35" borderId="12" xfId="51" applyNumberFormat="1" applyFont="1" applyFill="1" applyBorder="1" applyAlignment="1">
      <alignment vertical="center" wrapText="1"/>
      <protection/>
    </xf>
    <xf numFmtId="0" fontId="28" fillId="35" borderId="12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3" fillId="35" borderId="12" xfId="51" applyNumberFormat="1" applyFont="1" applyFill="1" applyBorder="1" applyAlignment="1">
      <alignment horizontal="center" vertical="center" wrapText="1"/>
      <protection/>
    </xf>
    <xf numFmtId="49" fontId="27" fillId="35" borderId="12" xfId="51" applyNumberFormat="1" applyFont="1" applyFill="1" applyBorder="1" applyAlignment="1">
      <alignment horizontal="center" vertical="center" wrapText="1"/>
      <protection/>
    </xf>
    <xf numFmtId="49" fontId="6" fillId="35" borderId="12" xfId="51" applyNumberFormat="1" applyFont="1" applyFill="1" applyBorder="1" applyAlignment="1">
      <alignment horizontal="center" vertical="center" wrapText="1"/>
      <protection/>
    </xf>
    <xf numFmtId="49" fontId="26" fillId="35" borderId="12" xfId="51" applyNumberFormat="1" applyFont="1" applyFill="1" applyBorder="1" applyAlignment="1">
      <alignment horizontal="center" vertical="center" wrapText="1"/>
      <protection/>
    </xf>
    <xf numFmtId="49" fontId="28" fillId="35" borderId="12" xfId="51" applyNumberFormat="1" applyFont="1" applyFill="1" applyBorder="1" applyAlignment="1">
      <alignment horizontal="center" vertical="center" wrapText="1"/>
      <protection/>
    </xf>
    <xf numFmtId="0" fontId="29" fillId="0" borderId="14" xfId="51" applyFont="1" applyFill="1" applyBorder="1" applyAlignment="1">
      <alignment horizontal="center" vertical="center" wrapText="1"/>
      <protection/>
    </xf>
    <xf numFmtId="0" fontId="30" fillId="0" borderId="12" xfId="51" applyFont="1" applyFill="1" applyBorder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0" fontId="30" fillId="0" borderId="13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horizontal="center"/>
      <protection/>
    </xf>
    <xf numFmtId="0" fontId="26" fillId="0" borderId="0" xfId="51" applyFont="1">
      <alignment/>
      <protection/>
    </xf>
    <xf numFmtId="0" fontId="26" fillId="0" borderId="0" xfId="51" applyFont="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0" fontId="21" fillId="0" borderId="0" xfId="51" applyFont="1" applyAlignment="1">
      <alignment vertical="center" wrapText="1"/>
      <protection/>
    </xf>
    <xf numFmtId="0" fontId="18" fillId="0" borderId="0" xfId="51" applyFont="1" applyBorder="1" applyAlignment="1">
      <alignment vertical="center" wrapText="1"/>
      <protection/>
    </xf>
    <xf numFmtId="3" fontId="18" fillId="0" borderId="0" xfId="51" applyNumberFormat="1" applyFont="1" applyBorder="1" applyAlignment="1">
      <alignment vertical="center" wrapText="1"/>
      <protection/>
    </xf>
    <xf numFmtId="43" fontId="17" fillId="35" borderId="12" xfId="51" applyNumberFormat="1" applyFont="1" applyFill="1" applyBorder="1" applyAlignment="1">
      <alignment horizontal="center" vertical="center" wrapText="1"/>
      <protection/>
    </xf>
    <xf numFmtId="49" fontId="7" fillId="35" borderId="12" xfId="51" applyNumberFormat="1" applyFont="1" applyFill="1" applyBorder="1" applyAlignment="1">
      <alignment vertical="center" wrapText="1"/>
      <protection/>
    </xf>
    <xf numFmtId="43" fontId="7" fillId="35" borderId="12" xfId="51" applyNumberFormat="1" applyFont="1" applyFill="1" applyBorder="1" applyAlignment="1">
      <alignment horizontal="center" vertical="center" wrapText="1"/>
      <protection/>
    </xf>
    <xf numFmtId="0" fontId="7" fillId="35" borderId="12" xfId="51" applyFont="1" applyFill="1" applyBorder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33" fillId="35" borderId="12" xfId="51" applyFont="1" applyFill="1" applyBorder="1" applyAlignment="1">
      <alignment vertical="center" wrapText="1"/>
      <protection/>
    </xf>
    <xf numFmtId="0" fontId="17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41" fontId="4" fillId="35" borderId="12" xfId="51" applyNumberFormat="1" applyFont="1" applyFill="1" applyBorder="1" applyAlignment="1">
      <alignment vertical="center"/>
      <protection/>
    </xf>
    <xf numFmtId="0" fontId="4" fillId="35" borderId="12" xfId="51" applyFont="1" applyFill="1" applyBorder="1" applyAlignment="1">
      <alignment horizontal="center" vertical="center"/>
      <protection/>
    </xf>
    <xf numFmtId="0" fontId="4" fillId="35" borderId="12" xfId="51" applyFont="1" applyFill="1" applyBorder="1" applyAlignment="1">
      <alignment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41" fontId="16" fillId="35" borderId="12" xfId="51" applyNumberFormat="1" applyFont="1" applyFill="1" applyBorder="1" applyAlignment="1">
      <alignment vertical="center"/>
      <protection/>
    </xf>
    <xf numFmtId="0" fontId="35" fillId="35" borderId="12" xfId="51" applyFont="1" applyFill="1" applyBorder="1" applyAlignment="1">
      <alignment horizontal="center" vertical="center"/>
      <protection/>
    </xf>
    <xf numFmtId="0" fontId="36" fillId="0" borderId="0" xfId="51" applyFont="1">
      <alignment/>
      <protection/>
    </xf>
    <xf numFmtId="0" fontId="37" fillId="35" borderId="0" xfId="51" applyFont="1" applyFill="1" applyAlignment="1">
      <alignment horizontal="right" vertical="top"/>
      <protection/>
    </xf>
    <xf numFmtId="0" fontId="4" fillId="35" borderId="0" xfId="51" applyFont="1" applyFill="1" applyAlignment="1">
      <alignment vertical="center"/>
      <protection/>
    </xf>
    <xf numFmtId="0" fontId="16" fillId="35" borderId="0" xfId="51" applyFont="1" applyFill="1" applyAlignment="1">
      <alignment horizontal="left" vertical="center"/>
      <protection/>
    </xf>
    <xf numFmtId="0" fontId="4" fillId="35" borderId="0" xfId="51" applyFont="1" applyFill="1">
      <alignment/>
      <protection/>
    </xf>
    <xf numFmtId="41" fontId="32" fillId="35" borderId="12" xfId="51" applyNumberFormat="1" applyFont="1" applyFill="1" applyBorder="1" applyAlignment="1">
      <alignment horizontal="center" vertical="center" wrapText="1"/>
      <protection/>
    </xf>
    <xf numFmtId="41" fontId="26" fillId="35" borderId="12" xfId="51" applyNumberFormat="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41" fontId="17" fillId="35" borderId="12" xfId="51" applyNumberFormat="1" applyFont="1" applyFill="1" applyBorder="1" applyAlignment="1">
      <alignment vertical="center"/>
      <protection/>
    </xf>
    <xf numFmtId="41" fontId="17" fillId="35" borderId="12" xfId="51" applyNumberFormat="1" applyFont="1" applyFill="1" applyBorder="1" applyAlignment="1">
      <alignment vertical="center" wrapText="1"/>
      <protection/>
    </xf>
    <xf numFmtId="0" fontId="4" fillId="35" borderId="0" xfId="51" applyFont="1" applyFill="1" applyAlignment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35" borderId="0" xfId="51" applyFont="1" applyFill="1" applyAlignment="1">
      <alignment horizontal="center" vertical="center" wrapText="1"/>
      <protection/>
    </xf>
    <xf numFmtId="41" fontId="32" fillId="35" borderId="12" xfId="51" applyNumberFormat="1" applyFont="1" applyFill="1" applyBorder="1" applyAlignment="1">
      <alignment horizontal="center" vertical="center"/>
      <protection/>
    </xf>
    <xf numFmtId="41" fontId="26" fillId="35" borderId="17" xfId="51" applyNumberFormat="1" applyFont="1" applyFill="1" applyBorder="1" applyAlignment="1">
      <alignment horizontal="center" vertical="center"/>
      <protection/>
    </xf>
    <xf numFmtId="41" fontId="26" fillId="35" borderId="17" xfId="51" applyNumberFormat="1" applyFont="1" applyFill="1" applyBorder="1" applyAlignment="1">
      <alignment horizontal="center" vertical="center" wrapText="1"/>
      <protection/>
    </xf>
    <xf numFmtId="41" fontId="26" fillId="35" borderId="18" xfId="51" applyNumberFormat="1" applyFont="1" applyFill="1" applyBorder="1" applyAlignment="1">
      <alignment horizontal="center" vertical="center" wrapText="1"/>
      <protection/>
    </xf>
    <xf numFmtId="0" fontId="26" fillId="35" borderId="12" xfId="51" applyFont="1" applyFill="1" applyBorder="1" applyAlignment="1">
      <alignment horizontal="center" vertical="center"/>
      <protection/>
    </xf>
    <xf numFmtId="0" fontId="29" fillId="35" borderId="14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3" fillId="35" borderId="15" xfId="51" applyFont="1" applyFill="1" applyBorder="1" applyAlignment="1">
      <alignment horizontal="center" vertical="center" wrapText="1"/>
      <protection/>
    </xf>
    <xf numFmtId="0" fontId="23" fillId="35" borderId="13" xfId="51" applyFont="1" applyFill="1" applyBorder="1" applyAlignment="1">
      <alignment horizontal="center" vertical="center" wrapText="1"/>
      <protection/>
    </xf>
    <xf numFmtId="0" fontId="31" fillId="35" borderId="0" xfId="51" applyFont="1" applyFill="1" applyAlignment="1">
      <alignment horizontal="center"/>
      <protection/>
    </xf>
    <xf numFmtId="0" fontId="26" fillId="35" borderId="0" xfId="51" applyFont="1" applyFill="1">
      <alignment/>
      <protection/>
    </xf>
    <xf numFmtId="0" fontId="26" fillId="35" borderId="0" xfId="51" applyFont="1" applyFill="1" applyAlignment="1">
      <alignment vertical="center"/>
      <protection/>
    </xf>
    <xf numFmtId="0" fontId="26" fillId="35" borderId="0" xfId="51" applyFont="1" applyFill="1" applyAlignment="1">
      <alignment horizontal="center" vertical="center"/>
      <protection/>
    </xf>
    <xf numFmtId="0" fontId="39" fillId="35" borderId="0" xfId="51" applyFont="1" applyFill="1" applyAlignment="1">
      <alignment horizontal="center" vertical="center"/>
      <protection/>
    </xf>
    <xf numFmtId="0" fontId="81" fillId="0" borderId="0" xfId="51" applyFont="1">
      <alignment/>
      <protection/>
    </xf>
    <xf numFmtId="0" fontId="41" fillId="35" borderId="0" xfId="51" applyFont="1" applyFill="1" applyAlignment="1">
      <alignment horizontal="right" vertical="top"/>
      <protection/>
    </xf>
    <xf numFmtId="0" fontId="40" fillId="35" borderId="0" xfId="51" applyFont="1" applyFill="1" applyAlignment="1">
      <alignment/>
      <protection/>
    </xf>
    <xf numFmtId="41" fontId="23" fillId="35" borderId="12" xfId="51" applyNumberFormat="1" applyFont="1" applyFill="1" applyBorder="1" applyAlignment="1">
      <alignment horizontal="right" vertical="top" wrapText="1"/>
      <protection/>
    </xf>
    <xf numFmtId="0" fontId="6" fillId="35" borderId="12" xfId="51" applyFont="1" applyFill="1" applyBorder="1" applyAlignment="1">
      <alignment wrapText="1"/>
      <protection/>
    </xf>
    <xf numFmtId="0" fontId="6" fillId="35" borderId="12" xfId="51" applyFont="1" applyFill="1" applyBorder="1" applyAlignment="1">
      <alignment horizontal="center" vertical="top"/>
      <protection/>
    </xf>
    <xf numFmtId="41" fontId="6" fillId="35" borderId="12" xfId="51" applyNumberFormat="1" applyFont="1" applyFill="1" applyBorder="1" applyAlignment="1">
      <alignment horizontal="right" vertical="top" wrapText="1"/>
      <protection/>
    </xf>
    <xf numFmtId="0" fontId="6" fillId="35" borderId="12" xfId="51" applyFont="1" applyFill="1" applyBorder="1" applyAlignment="1" quotePrefix="1">
      <alignment wrapText="1"/>
      <protection/>
    </xf>
    <xf numFmtId="0" fontId="6" fillId="35" borderId="12" xfId="51" applyFont="1" applyFill="1" applyBorder="1" applyAlignment="1" quotePrefix="1">
      <alignment/>
      <protection/>
    </xf>
    <xf numFmtId="0" fontId="23" fillId="35" borderId="12" xfId="51" applyFont="1" applyFill="1" applyBorder="1" applyAlignment="1">
      <alignment/>
      <protection/>
    </xf>
    <xf numFmtId="0" fontId="6" fillId="35" borderId="12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 quotePrefix="1">
      <alignment vertical="top" wrapText="1"/>
      <protection/>
    </xf>
    <xf numFmtId="0" fontId="6" fillId="35" borderId="12" xfId="51" applyFont="1" applyFill="1" applyBorder="1" applyAlignment="1" quotePrefix="1">
      <alignment vertical="top"/>
      <protection/>
    </xf>
    <xf numFmtId="0" fontId="23" fillId="35" borderId="12" xfId="51" applyFont="1" applyFill="1" applyBorder="1" applyAlignment="1">
      <alignment vertical="top"/>
      <protection/>
    </xf>
    <xf numFmtId="0" fontId="23" fillId="35" borderId="12" xfId="51" applyFont="1" applyFill="1" applyBorder="1" applyAlignment="1">
      <alignment horizontal="center" vertical="top"/>
      <protection/>
    </xf>
    <xf numFmtId="0" fontId="18" fillId="35" borderId="15" xfId="51" applyFont="1" applyFill="1" applyBorder="1" applyAlignment="1">
      <alignment horizontal="center" vertical="top" wrapText="1"/>
      <protection/>
    </xf>
    <xf numFmtId="0" fontId="18" fillId="35" borderId="15" xfId="51" applyFont="1" applyFill="1" applyBorder="1" applyAlignment="1">
      <alignment/>
      <protection/>
    </xf>
    <xf numFmtId="0" fontId="6" fillId="35" borderId="18" xfId="51" applyFont="1" applyFill="1" applyBorder="1" applyAlignment="1">
      <alignment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18" fillId="35" borderId="14" xfId="51" applyFont="1" applyFill="1" applyBorder="1" applyAlignment="1">
      <alignment/>
      <protection/>
    </xf>
    <xf numFmtId="0" fontId="6" fillId="35" borderId="18" xfId="51" applyFont="1" applyFill="1" applyBorder="1" applyAlignment="1">
      <alignment horizontal="center" vertical="top" wrapText="1"/>
      <protection/>
    </xf>
    <xf numFmtId="0" fontId="24" fillId="35" borderId="18" xfId="51" applyFont="1" applyFill="1" applyBorder="1" applyAlignment="1">
      <alignment vertical="top" wrapText="1"/>
      <protection/>
    </xf>
    <xf numFmtId="41" fontId="6" fillId="35" borderId="12" xfId="51" applyNumberFormat="1" applyFont="1" applyFill="1" applyBorder="1" applyAlignment="1">
      <alignment horizontal="right" vertical="top"/>
      <protection/>
    </xf>
    <xf numFmtId="41" fontId="23" fillId="35" borderId="12" xfId="51" applyNumberFormat="1" applyFont="1" applyFill="1" applyBorder="1" applyAlignment="1">
      <alignment horizontal="right" vertical="top"/>
      <protection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0" fontId="16" fillId="35" borderId="12" xfId="51" applyFont="1" applyFill="1" applyBorder="1" applyAlignment="1">
      <alignment horizontal="center" vertical="center"/>
      <protection/>
    </xf>
    <xf numFmtId="0" fontId="18" fillId="35" borderId="14" xfId="51" applyFont="1" applyFill="1" applyBorder="1" applyAlignment="1">
      <alignment/>
      <protection/>
    </xf>
    <xf numFmtId="0" fontId="18" fillId="35" borderId="15" xfId="51" applyFont="1" applyFill="1" applyBorder="1" applyAlignment="1">
      <alignment/>
      <protection/>
    </xf>
    <xf numFmtId="0" fontId="6" fillId="35" borderId="18" xfId="51" applyFont="1" applyFill="1" applyBorder="1" applyAlignment="1">
      <alignment vertical="top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>
      <alignment vertical="top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43" fontId="7" fillId="35" borderId="20" xfId="51" applyNumberFormat="1" applyFont="1" applyFill="1" applyBorder="1" applyAlignment="1">
      <alignment horizontal="center" vertical="center" wrapText="1"/>
      <protection/>
    </xf>
    <xf numFmtId="43" fontId="7" fillId="35" borderId="13" xfId="51" applyNumberFormat="1" applyFont="1" applyFill="1" applyBorder="1" applyAlignment="1">
      <alignment horizontal="center" vertical="center" wrapText="1"/>
      <protection/>
    </xf>
    <xf numFmtId="0" fontId="18" fillId="0" borderId="21" xfId="51" applyFont="1" applyBorder="1" applyAlignment="1">
      <alignment horizontal="center" vertical="center" wrapText="1"/>
      <protection/>
    </xf>
    <xf numFmtId="0" fontId="18" fillId="0" borderId="0" xfId="51" applyFont="1" applyBorder="1" applyAlignment="1">
      <alignment vertical="center" wrapText="1"/>
      <protection/>
    </xf>
    <xf numFmtId="0" fontId="18" fillId="35" borderId="20" xfId="51" applyFont="1" applyFill="1" applyBorder="1" applyAlignment="1">
      <alignment horizontal="left" vertical="center" wrapText="1"/>
      <protection/>
    </xf>
    <xf numFmtId="0" fontId="18" fillId="35" borderId="13" xfId="51" applyFont="1" applyFill="1" applyBorder="1" applyAlignment="1">
      <alignment horizontal="left" vertical="center" wrapText="1"/>
      <protection/>
    </xf>
    <xf numFmtId="0" fontId="17" fillId="35" borderId="20" xfId="51" applyFont="1" applyFill="1" applyBorder="1" applyAlignment="1">
      <alignment horizontal="center" vertical="center" wrapText="1"/>
      <protection/>
    </xf>
    <xf numFmtId="0" fontId="17" fillId="35" borderId="22" xfId="51" applyFont="1" applyFill="1" applyBorder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 wrapText="1"/>
      <protection/>
    </xf>
    <xf numFmtId="43" fontId="17" fillId="35" borderId="20" xfId="51" applyNumberFormat="1" applyFont="1" applyFill="1" applyBorder="1" applyAlignment="1">
      <alignment horizontal="right" vertical="center" wrapText="1"/>
      <protection/>
    </xf>
    <xf numFmtId="43" fontId="17" fillId="35" borderId="13" xfId="51" applyNumberFormat="1" applyFont="1" applyFill="1" applyBorder="1" applyAlignment="1">
      <alignment horizontal="right" vertical="center" wrapText="1"/>
      <protection/>
    </xf>
    <xf numFmtId="0" fontId="17" fillId="35" borderId="12" xfId="51" applyFont="1" applyFill="1" applyBorder="1" applyAlignment="1">
      <alignment vertical="center" wrapText="1"/>
      <protection/>
    </xf>
    <xf numFmtId="0" fontId="18" fillId="35" borderId="23" xfId="51" applyFont="1" applyFill="1" applyBorder="1" applyAlignment="1">
      <alignment horizontal="center" vertical="center" wrapText="1"/>
      <protection/>
    </xf>
    <xf numFmtId="0" fontId="18" fillId="35" borderId="24" xfId="5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34" fillId="0" borderId="0" xfId="51" applyFont="1" applyBorder="1" applyAlignment="1">
      <alignment horizontal="center" vertical="center" wrapText="1"/>
      <protection/>
    </xf>
    <xf numFmtId="0" fontId="17" fillId="35" borderId="20" xfId="51" applyFont="1" applyFill="1" applyBorder="1" applyAlignment="1">
      <alignment horizontal="center" vertical="center"/>
      <protection/>
    </xf>
    <xf numFmtId="0" fontId="17" fillId="35" borderId="22" xfId="51" applyFont="1" applyFill="1" applyBorder="1" applyAlignment="1">
      <alignment horizontal="center" vertical="center"/>
      <protection/>
    </xf>
    <xf numFmtId="0" fontId="17" fillId="35" borderId="13" xfId="51" applyFont="1" applyFill="1" applyBorder="1" applyAlignment="1">
      <alignment horizontal="center" vertical="center"/>
      <protection/>
    </xf>
    <xf numFmtId="0" fontId="16" fillId="35" borderId="23" xfId="51" applyFont="1" applyFill="1" applyBorder="1" applyAlignment="1">
      <alignment horizontal="center" vertical="center" wrapText="1"/>
      <protection/>
    </xf>
    <xf numFmtId="0" fontId="16" fillId="35" borderId="14" xfId="51" applyFont="1" applyFill="1" applyBorder="1" applyAlignment="1">
      <alignment horizontal="center" vertical="center" wrapText="1"/>
      <protection/>
    </xf>
    <xf numFmtId="0" fontId="16" fillId="35" borderId="15" xfId="51" applyFont="1" applyFill="1" applyBorder="1" applyAlignment="1">
      <alignment horizontal="center" vertical="center" wrapText="1"/>
      <protection/>
    </xf>
    <xf numFmtId="0" fontId="16" fillId="35" borderId="18" xfId="51" applyFont="1" applyFill="1" applyBorder="1" applyAlignment="1">
      <alignment horizontal="center" vertical="center" wrapText="1"/>
      <protection/>
    </xf>
    <xf numFmtId="0" fontId="20" fillId="35" borderId="23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center" vertical="center" wrapText="1"/>
      <protection/>
    </xf>
    <xf numFmtId="0" fontId="20" fillId="35" borderId="15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40" fillId="35" borderId="0" xfId="51" applyFont="1" applyFill="1" applyAlignment="1">
      <alignment horizontal="left" wrapText="1"/>
      <protection/>
    </xf>
    <xf numFmtId="0" fontId="41" fillId="35" borderId="0" xfId="51" applyFont="1" applyFill="1" applyAlignment="1">
      <alignment horizontal="right" vertical="top"/>
      <protection/>
    </xf>
    <xf numFmtId="0" fontId="40" fillId="35" borderId="0" xfId="51" applyFont="1" applyFill="1" applyAlignment="1">
      <alignment horizontal="left" wrapText="1"/>
      <protection/>
    </xf>
    <xf numFmtId="0" fontId="6" fillId="35" borderId="20" xfId="51" applyFont="1" applyFill="1" applyBorder="1" applyAlignment="1">
      <alignment vertical="top" wrapText="1"/>
      <protection/>
    </xf>
    <xf numFmtId="0" fontId="6" fillId="35" borderId="22" xfId="51" applyFont="1" applyFill="1" applyBorder="1" applyAlignment="1">
      <alignment vertical="top" wrapText="1"/>
      <protection/>
    </xf>
    <xf numFmtId="0" fontId="6" fillId="35" borderId="13" xfId="51" applyFont="1" applyFill="1" applyBorder="1" applyAlignment="1">
      <alignment vertical="top" wrapText="1"/>
      <protection/>
    </xf>
    <xf numFmtId="0" fontId="23" fillId="35" borderId="20" xfId="51" applyFont="1" applyFill="1" applyBorder="1" applyAlignment="1">
      <alignment vertical="top" wrapText="1"/>
      <protection/>
    </xf>
    <xf numFmtId="0" fontId="23" fillId="35" borderId="22" xfId="51" applyFont="1" applyFill="1" applyBorder="1" applyAlignment="1">
      <alignment vertical="top" wrapText="1"/>
      <protection/>
    </xf>
    <xf numFmtId="0" fontId="23" fillId="35" borderId="13" xfId="51" applyFont="1" applyFill="1" applyBorder="1" applyAlignment="1">
      <alignment vertical="top" wrapText="1"/>
      <protection/>
    </xf>
    <xf numFmtId="0" fontId="18" fillId="35" borderId="22" xfId="51" applyFont="1" applyFill="1" applyBorder="1" applyAlignment="1">
      <alignment vertical="top"/>
      <protection/>
    </xf>
    <xf numFmtId="0" fontId="18" fillId="35" borderId="13" xfId="51" applyFont="1" applyFill="1" applyBorder="1" applyAlignment="1">
      <alignment vertical="top"/>
      <protection/>
    </xf>
    <xf numFmtId="0" fontId="6" fillId="35" borderId="12" xfId="51" applyFont="1" applyFill="1" applyBorder="1" applyAlignment="1">
      <alignment vertical="top" wrapText="1"/>
      <protection/>
    </xf>
    <xf numFmtId="0" fontId="18" fillId="35" borderId="12" xfId="51" applyFont="1" applyFill="1" applyBorder="1" applyAlignment="1">
      <alignment vertical="top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6" fillId="35" borderId="15" xfId="51" applyFont="1" applyFill="1" applyBorder="1" applyAlignment="1">
      <alignment horizontal="left" vertical="top" wrapText="1"/>
      <protection/>
    </xf>
    <xf numFmtId="49" fontId="6" fillId="35" borderId="18" xfId="51" applyNumberFormat="1" applyFont="1" applyFill="1" applyBorder="1" applyAlignment="1">
      <alignment horizontal="center" vertical="top"/>
      <protection/>
    </xf>
    <xf numFmtId="0" fontId="18" fillId="35" borderId="14" xfId="51" applyFont="1" applyFill="1" applyBorder="1" applyAlignment="1">
      <alignment horizontal="center" vertical="top"/>
      <protection/>
    </xf>
    <xf numFmtId="0" fontId="18" fillId="35" borderId="15" xfId="51" applyFont="1" applyFill="1" applyBorder="1" applyAlignment="1">
      <alignment horizontal="center" vertical="top"/>
      <protection/>
    </xf>
    <xf numFmtId="0" fontId="6" fillId="35" borderId="18" xfId="51" applyFont="1" applyFill="1" applyBorder="1" applyAlignment="1">
      <alignment horizontal="left" vertical="top" wrapText="1"/>
      <protection/>
    </xf>
    <xf numFmtId="0" fontId="18" fillId="35" borderId="14" xfId="51" applyFont="1" applyFill="1" applyBorder="1" applyAlignment="1">
      <alignment/>
      <protection/>
    </xf>
    <xf numFmtId="0" fontId="18" fillId="35" borderId="15" xfId="51" applyFont="1" applyFill="1" applyBorder="1" applyAlignment="1">
      <alignment/>
      <protection/>
    </xf>
    <xf numFmtId="0" fontId="24" fillId="0" borderId="0" xfId="51" applyFont="1" applyAlignment="1">
      <alignment horizontal="right" wrapText="1"/>
      <protection/>
    </xf>
    <xf numFmtId="0" fontId="32" fillId="0" borderId="0" xfId="51" applyNumberFormat="1" applyFont="1" applyFill="1" applyBorder="1" applyAlignment="1" applyProtection="1">
      <alignment horizontal="center" wrapText="1"/>
      <protection locked="0"/>
    </xf>
    <xf numFmtId="0" fontId="6" fillId="35" borderId="18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8" xfId="51" applyFont="1" applyFill="1" applyBorder="1" applyAlignment="1">
      <alignment vertical="top" wrapText="1"/>
      <protection/>
    </xf>
    <xf numFmtId="0" fontId="18" fillId="35" borderId="14" xfId="51" applyFont="1" applyFill="1" applyBorder="1" applyAlignment="1">
      <alignment vertical="top" wrapText="1"/>
      <protection/>
    </xf>
    <xf numFmtId="0" fontId="18" fillId="35" borderId="15" xfId="51" applyFont="1" applyFill="1" applyBorder="1" applyAlignment="1">
      <alignment vertical="top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1" fillId="35" borderId="0" xfId="51" applyFont="1" applyFill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25" fillId="35" borderId="12" xfId="51" applyFont="1" applyFill="1" applyBorder="1" applyAlignment="1">
      <alignment horizontal="center" vertical="center"/>
      <protection/>
    </xf>
    <xf numFmtId="0" fontId="21" fillId="0" borderId="0" xfId="51" applyFont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center" vertical="center" wrapText="1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23" fillId="0" borderId="15" xfId="51" applyFont="1" applyFill="1" applyBorder="1" applyAlignment="1">
      <alignment horizontal="center" vertical="center" wrapText="1"/>
      <protection/>
    </xf>
    <xf numFmtId="0" fontId="30" fillId="0" borderId="18" xfId="51" applyFont="1" applyFill="1" applyBorder="1" applyAlignment="1">
      <alignment horizontal="center" vertical="center" wrapText="1"/>
      <protection/>
    </xf>
    <xf numFmtId="0" fontId="30" fillId="0" borderId="14" xfId="51" applyFont="1" applyFill="1" applyBorder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0" fontId="30" fillId="0" borderId="20" xfId="51" applyFont="1" applyFill="1" applyBorder="1" applyAlignment="1">
      <alignment horizontal="center" vertical="center" wrapText="1"/>
      <protection/>
    </xf>
    <xf numFmtId="0" fontId="30" fillId="0" borderId="22" xfId="51" applyFont="1" applyFill="1" applyBorder="1" applyAlignment="1">
      <alignment horizontal="center" vertical="center" wrapText="1"/>
      <protection/>
    </xf>
    <xf numFmtId="0" fontId="30" fillId="0" borderId="13" xfId="51" applyFont="1" applyFill="1" applyBorder="1" applyAlignment="1">
      <alignment horizontal="center" vertical="center" wrapText="1"/>
      <protection/>
    </xf>
    <xf numFmtId="0" fontId="30" fillId="0" borderId="12" xfId="51" applyFont="1" applyFill="1" applyBorder="1" applyAlignment="1">
      <alignment horizontal="center" vertical="center" wrapText="1"/>
      <protection/>
    </xf>
    <xf numFmtId="0" fontId="24" fillId="0" borderId="20" xfId="51" applyFont="1" applyFill="1" applyBorder="1" applyAlignment="1">
      <alignment horizontal="center" vertical="center"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13" xfId="51" applyFont="1" applyFill="1" applyBorder="1" applyAlignment="1">
      <alignment horizontal="center" vertical="center"/>
      <protection/>
    </xf>
    <xf numFmtId="0" fontId="9" fillId="35" borderId="0" xfId="51" applyFont="1" applyFill="1" applyAlignment="1">
      <alignment horizontal="center" vertical="center" wrapText="1"/>
      <protection/>
    </xf>
    <xf numFmtId="0" fontId="23" fillId="35" borderId="18" xfId="51" applyFont="1" applyFill="1" applyBorder="1" applyAlignment="1">
      <alignment horizontal="center" vertical="center" wrapText="1"/>
      <protection/>
    </xf>
    <xf numFmtId="0" fontId="23" fillId="35" borderId="15" xfId="51" applyFont="1" applyFill="1" applyBorder="1" applyAlignment="1">
      <alignment horizontal="center" vertical="center" wrapText="1"/>
      <protection/>
    </xf>
    <xf numFmtId="0" fontId="23" fillId="35" borderId="20" xfId="51" applyFont="1" applyFill="1" applyBorder="1" applyAlignment="1">
      <alignment horizontal="center" vertical="center" wrapText="1"/>
      <protection/>
    </xf>
    <xf numFmtId="0" fontId="23" fillId="35" borderId="14" xfId="51" applyFont="1" applyFill="1" applyBorder="1" applyAlignment="1">
      <alignment horizontal="center" vertical="center" wrapText="1"/>
      <protection/>
    </xf>
    <xf numFmtId="0" fontId="6" fillId="35" borderId="20" xfId="51" applyFont="1" applyFill="1" applyBorder="1" applyAlignment="1">
      <alignment horizontal="center" vertical="center"/>
      <protection/>
    </xf>
    <xf numFmtId="0" fontId="6" fillId="35" borderId="22" xfId="51" applyFont="1" applyFill="1" applyBorder="1" applyAlignment="1">
      <alignment horizontal="center" vertical="center"/>
      <protection/>
    </xf>
    <xf numFmtId="0" fontId="6" fillId="35" borderId="13" xfId="51" applyFont="1" applyFill="1" applyBorder="1" applyAlignment="1">
      <alignment horizontal="center" vertical="center"/>
      <protection/>
    </xf>
    <xf numFmtId="0" fontId="32" fillId="35" borderId="25" xfId="51" applyFont="1" applyFill="1" applyBorder="1" applyAlignment="1">
      <alignment horizontal="center" vertical="center" wrapText="1"/>
      <protection/>
    </xf>
    <xf numFmtId="0" fontId="32" fillId="35" borderId="26" xfId="51" applyFont="1" applyFill="1" applyBorder="1" applyAlignment="1">
      <alignment horizontal="center" vertical="center" wrapText="1"/>
      <protection/>
    </xf>
    <xf numFmtId="0" fontId="32" fillId="35" borderId="27" xfId="51" applyFont="1" applyFill="1" applyBorder="1" applyAlignment="1">
      <alignment horizontal="center" vertical="center" wrapText="1"/>
      <protection/>
    </xf>
    <xf numFmtId="0" fontId="23" fillId="35" borderId="13" xfId="51" applyFont="1" applyFill="1" applyBorder="1" applyAlignment="1">
      <alignment horizontal="center" vertical="center" wrapText="1"/>
      <protection/>
    </xf>
    <xf numFmtId="0" fontId="23" fillId="35" borderId="22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showGridLines="0" tabSelected="1" zoomScalePageLayoutView="0" workbookViewId="0" topLeftCell="A1">
      <selection activeCell="B7" sqref="B7:Q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55" t="s">
        <v>341</v>
      </c>
      <c r="L1" s="155"/>
      <c r="M1" s="155"/>
      <c r="N1" s="155"/>
      <c r="O1" s="155"/>
      <c r="P1" s="155"/>
      <c r="Q1" s="5"/>
    </row>
    <row r="2" spans="1:17" ht="25.5" customHeight="1">
      <c r="A2" s="156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154"/>
      <c r="P3" s="154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157" t="s">
        <v>3</v>
      </c>
      <c r="E5" s="157"/>
      <c r="F5" s="157" t="s">
        <v>4</v>
      </c>
      <c r="G5" s="157"/>
      <c r="H5" s="157"/>
      <c r="I5" s="157" t="s">
        <v>45</v>
      </c>
      <c r="J5" s="157"/>
      <c r="K5" s="4" t="s">
        <v>44</v>
      </c>
      <c r="L5" s="4" t="s">
        <v>43</v>
      </c>
      <c r="M5" s="157" t="s">
        <v>42</v>
      </c>
      <c r="N5" s="157"/>
      <c r="O5" s="157"/>
      <c r="P5" s="157"/>
      <c r="Q5" s="157"/>
    </row>
    <row r="6" spans="1:17" ht="11.25" customHeight="1">
      <c r="A6" s="2"/>
      <c r="B6" s="92" t="s">
        <v>5</v>
      </c>
      <c r="C6" s="92" t="s">
        <v>6</v>
      </c>
      <c r="D6" s="153" t="s">
        <v>7</v>
      </c>
      <c r="E6" s="153"/>
      <c r="F6" s="153" t="s">
        <v>8</v>
      </c>
      <c r="G6" s="153"/>
      <c r="H6" s="153"/>
      <c r="I6" s="153" t="s">
        <v>9</v>
      </c>
      <c r="J6" s="153"/>
      <c r="K6" s="92" t="s">
        <v>41</v>
      </c>
      <c r="L6" s="92" t="s">
        <v>40</v>
      </c>
      <c r="M6" s="153" t="s">
        <v>39</v>
      </c>
      <c r="N6" s="153"/>
      <c r="O6" s="153"/>
      <c r="P6" s="153"/>
      <c r="Q6" s="153"/>
    </row>
    <row r="7" spans="1:17" ht="18.75" customHeight="1">
      <c r="A7" s="2"/>
      <c r="B7" s="149" t="s">
        <v>10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22.5" customHeight="1">
      <c r="A8" s="2"/>
      <c r="B8" s="92" t="s">
        <v>288</v>
      </c>
      <c r="C8" s="93"/>
      <c r="D8" s="152"/>
      <c r="E8" s="152"/>
      <c r="F8" s="151" t="s">
        <v>218</v>
      </c>
      <c r="G8" s="151"/>
      <c r="H8" s="151"/>
      <c r="I8" s="150" t="s">
        <v>289</v>
      </c>
      <c r="J8" s="150"/>
      <c r="K8" s="94" t="s">
        <v>12</v>
      </c>
      <c r="L8" s="94" t="s">
        <v>290</v>
      </c>
      <c r="M8" s="150" t="s">
        <v>291</v>
      </c>
      <c r="N8" s="150"/>
      <c r="O8" s="150"/>
      <c r="P8" s="150"/>
      <c r="Q8" s="150"/>
    </row>
    <row r="9" spans="1:17" ht="27.75" customHeight="1">
      <c r="A9" s="2"/>
      <c r="B9" s="4"/>
      <c r="C9" s="93"/>
      <c r="D9" s="152"/>
      <c r="E9" s="152"/>
      <c r="F9" s="151" t="s">
        <v>11</v>
      </c>
      <c r="G9" s="151"/>
      <c r="H9" s="151"/>
      <c r="I9" s="150" t="s">
        <v>12</v>
      </c>
      <c r="J9" s="150"/>
      <c r="K9" s="94" t="s">
        <v>12</v>
      </c>
      <c r="L9" s="94" t="s">
        <v>12</v>
      </c>
      <c r="M9" s="150" t="s">
        <v>12</v>
      </c>
      <c r="N9" s="150"/>
      <c r="O9" s="150"/>
      <c r="P9" s="150"/>
      <c r="Q9" s="150"/>
    </row>
    <row r="10" spans="1:17" ht="18.75" customHeight="1">
      <c r="A10" s="2"/>
      <c r="B10" s="93"/>
      <c r="C10" s="92" t="s">
        <v>292</v>
      </c>
      <c r="D10" s="152"/>
      <c r="E10" s="152"/>
      <c r="F10" s="151" t="s">
        <v>219</v>
      </c>
      <c r="G10" s="151"/>
      <c r="H10" s="151"/>
      <c r="I10" s="150" t="s">
        <v>293</v>
      </c>
      <c r="J10" s="150"/>
      <c r="K10" s="94" t="s">
        <v>12</v>
      </c>
      <c r="L10" s="94" t="s">
        <v>290</v>
      </c>
      <c r="M10" s="150" t="s">
        <v>294</v>
      </c>
      <c r="N10" s="150"/>
      <c r="O10" s="150"/>
      <c r="P10" s="150"/>
      <c r="Q10" s="150"/>
    </row>
    <row r="11" spans="1:17" ht="27" customHeight="1">
      <c r="A11" s="2"/>
      <c r="B11" s="93"/>
      <c r="C11" s="4"/>
      <c r="D11" s="152"/>
      <c r="E11" s="152"/>
      <c r="F11" s="151" t="s">
        <v>11</v>
      </c>
      <c r="G11" s="151"/>
      <c r="H11" s="151"/>
      <c r="I11" s="150" t="s">
        <v>12</v>
      </c>
      <c r="J11" s="150"/>
      <c r="K11" s="94" t="s">
        <v>12</v>
      </c>
      <c r="L11" s="94" t="s">
        <v>12</v>
      </c>
      <c r="M11" s="150" t="s">
        <v>12</v>
      </c>
      <c r="N11" s="150"/>
      <c r="O11" s="150"/>
      <c r="P11" s="150"/>
      <c r="Q11" s="150"/>
    </row>
    <row r="12" spans="1:17" ht="21.75" customHeight="1">
      <c r="A12" s="2"/>
      <c r="B12" s="93"/>
      <c r="C12" s="93"/>
      <c r="D12" s="153" t="s">
        <v>143</v>
      </c>
      <c r="E12" s="153"/>
      <c r="F12" s="151" t="s">
        <v>144</v>
      </c>
      <c r="G12" s="151"/>
      <c r="H12" s="151"/>
      <c r="I12" s="150" t="s">
        <v>12</v>
      </c>
      <c r="J12" s="150"/>
      <c r="K12" s="94" t="s">
        <v>12</v>
      </c>
      <c r="L12" s="94" t="s">
        <v>290</v>
      </c>
      <c r="M12" s="150" t="s">
        <v>290</v>
      </c>
      <c r="N12" s="150"/>
      <c r="O12" s="150"/>
      <c r="P12" s="150"/>
      <c r="Q12" s="150"/>
    </row>
    <row r="13" spans="1:17" ht="21.75" customHeight="1">
      <c r="A13" s="2"/>
      <c r="B13" s="92" t="s">
        <v>274</v>
      </c>
      <c r="C13" s="93"/>
      <c r="D13" s="152"/>
      <c r="E13" s="152"/>
      <c r="F13" s="151" t="s">
        <v>295</v>
      </c>
      <c r="G13" s="151"/>
      <c r="H13" s="151"/>
      <c r="I13" s="150" t="s">
        <v>296</v>
      </c>
      <c r="J13" s="150"/>
      <c r="K13" s="94" t="s">
        <v>297</v>
      </c>
      <c r="L13" s="94" t="s">
        <v>12</v>
      </c>
      <c r="M13" s="150" t="s">
        <v>298</v>
      </c>
      <c r="N13" s="150"/>
      <c r="O13" s="150"/>
      <c r="P13" s="150"/>
      <c r="Q13" s="150"/>
    </row>
    <row r="14" spans="1:17" ht="27" customHeight="1">
      <c r="A14" s="2"/>
      <c r="B14" s="4"/>
      <c r="C14" s="93"/>
      <c r="D14" s="152"/>
      <c r="E14" s="152"/>
      <c r="F14" s="151" t="s">
        <v>11</v>
      </c>
      <c r="G14" s="151"/>
      <c r="H14" s="151"/>
      <c r="I14" s="150" t="s">
        <v>12</v>
      </c>
      <c r="J14" s="150"/>
      <c r="K14" s="94" t="s">
        <v>12</v>
      </c>
      <c r="L14" s="94" t="s">
        <v>12</v>
      </c>
      <c r="M14" s="150" t="s">
        <v>12</v>
      </c>
      <c r="N14" s="150"/>
      <c r="O14" s="150"/>
      <c r="P14" s="150"/>
      <c r="Q14" s="150"/>
    </row>
    <row r="15" spans="1:17" ht="23.25" customHeight="1">
      <c r="A15" s="2"/>
      <c r="B15" s="93"/>
      <c r="C15" s="92" t="s">
        <v>299</v>
      </c>
      <c r="D15" s="152"/>
      <c r="E15" s="152"/>
      <c r="F15" s="151" t="s">
        <v>300</v>
      </c>
      <c r="G15" s="151"/>
      <c r="H15" s="151"/>
      <c r="I15" s="150" t="s">
        <v>301</v>
      </c>
      <c r="J15" s="150"/>
      <c r="K15" s="94" t="s">
        <v>297</v>
      </c>
      <c r="L15" s="94" t="s">
        <v>12</v>
      </c>
      <c r="M15" s="150" t="s">
        <v>302</v>
      </c>
      <c r="N15" s="150"/>
      <c r="O15" s="150"/>
      <c r="P15" s="150"/>
      <c r="Q15" s="150"/>
    </row>
    <row r="16" spans="1:17" ht="27.75" customHeight="1">
      <c r="A16" s="2"/>
      <c r="B16" s="93"/>
      <c r="C16" s="4"/>
      <c r="D16" s="152"/>
      <c r="E16" s="152"/>
      <c r="F16" s="151" t="s">
        <v>11</v>
      </c>
      <c r="G16" s="151"/>
      <c r="H16" s="151"/>
      <c r="I16" s="150" t="s">
        <v>12</v>
      </c>
      <c r="J16" s="150"/>
      <c r="K16" s="94" t="s">
        <v>12</v>
      </c>
      <c r="L16" s="94" t="s">
        <v>12</v>
      </c>
      <c r="M16" s="150" t="s">
        <v>12</v>
      </c>
      <c r="N16" s="150"/>
      <c r="O16" s="150"/>
      <c r="P16" s="150"/>
      <c r="Q16" s="150"/>
    </row>
    <row r="17" spans="1:17" ht="33" customHeight="1">
      <c r="A17" s="2"/>
      <c r="B17" s="93"/>
      <c r="C17" s="93"/>
      <c r="D17" s="153" t="s">
        <v>303</v>
      </c>
      <c r="E17" s="153"/>
      <c r="F17" s="151" t="s">
        <v>304</v>
      </c>
      <c r="G17" s="151"/>
      <c r="H17" s="151"/>
      <c r="I17" s="150" t="s">
        <v>301</v>
      </c>
      <c r="J17" s="150"/>
      <c r="K17" s="94" t="s">
        <v>297</v>
      </c>
      <c r="L17" s="94" t="s">
        <v>12</v>
      </c>
      <c r="M17" s="150" t="s">
        <v>302</v>
      </c>
      <c r="N17" s="150"/>
      <c r="O17" s="150"/>
      <c r="P17" s="150"/>
      <c r="Q17" s="150"/>
    </row>
    <row r="18" spans="1:17" ht="26.25" customHeight="1">
      <c r="A18" s="2"/>
      <c r="B18" s="92" t="s">
        <v>141</v>
      </c>
      <c r="C18" s="93"/>
      <c r="D18" s="152"/>
      <c r="E18" s="152"/>
      <c r="F18" s="151" t="s">
        <v>142</v>
      </c>
      <c r="G18" s="151"/>
      <c r="H18" s="151"/>
      <c r="I18" s="150" t="s">
        <v>229</v>
      </c>
      <c r="J18" s="150"/>
      <c r="K18" s="94" t="s">
        <v>12</v>
      </c>
      <c r="L18" s="94" t="s">
        <v>305</v>
      </c>
      <c r="M18" s="150" t="s">
        <v>306</v>
      </c>
      <c r="N18" s="150"/>
      <c r="O18" s="150"/>
      <c r="P18" s="150"/>
      <c r="Q18" s="150"/>
    </row>
    <row r="19" spans="1:17" ht="30" customHeight="1">
      <c r="A19" s="2"/>
      <c r="B19" s="4"/>
      <c r="C19" s="93"/>
      <c r="D19" s="152"/>
      <c r="E19" s="152"/>
      <c r="F19" s="151" t="s">
        <v>11</v>
      </c>
      <c r="G19" s="151"/>
      <c r="H19" s="151"/>
      <c r="I19" s="150" t="s">
        <v>230</v>
      </c>
      <c r="J19" s="150"/>
      <c r="K19" s="94" t="s">
        <v>12</v>
      </c>
      <c r="L19" s="94" t="s">
        <v>12</v>
      </c>
      <c r="M19" s="150" t="s">
        <v>230</v>
      </c>
      <c r="N19" s="150"/>
      <c r="O19" s="150"/>
      <c r="P19" s="150"/>
      <c r="Q19" s="150"/>
    </row>
    <row r="20" spans="1:17" ht="21.75" customHeight="1">
      <c r="A20" s="2"/>
      <c r="B20" s="93"/>
      <c r="C20" s="92" t="s">
        <v>307</v>
      </c>
      <c r="D20" s="152"/>
      <c r="E20" s="152"/>
      <c r="F20" s="151" t="s">
        <v>308</v>
      </c>
      <c r="G20" s="151"/>
      <c r="H20" s="151"/>
      <c r="I20" s="150" t="s">
        <v>12</v>
      </c>
      <c r="J20" s="150"/>
      <c r="K20" s="94" t="s">
        <v>12</v>
      </c>
      <c r="L20" s="94" t="s">
        <v>309</v>
      </c>
      <c r="M20" s="150" t="s">
        <v>309</v>
      </c>
      <c r="N20" s="150"/>
      <c r="O20" s="150"/>
      <c r="P20" s="150"/>
      <c r="Q20" s="150"/>
    </row>
    <row r="21" spans="2:17" ht="27" customHeight="1">
      <c r="B21" s="93"/>
      <c r="C21" s="4"/>
      <c r="D21" s="152"/>
      <c r="E21" s="152"/>
      <c r="F21" s="151" t="s">
        <v>11</v>
      </c>
      <c r="G21" s="151"/>
      <c r="H21" s="151"/>
      <c r="I21" s="150" t="s">
        <v>12</v>
      </c>
      <c r="J21" s="150"/>
      <c r="K21" s="94" t="s">
        <v>12</v>
      </c>
      <c r="L21" s="94" t="s">
        <v>12</v>
      </c>
      <c r="M21" s="150" t="s">
        <v>12</v>
      </c>
      <c r="N21" s="150"/>
      <c r="O21" s="150"/>
      <c r="P21" s="150"/>
      <c r="Q21" s="150"/>
    </row>
    <row r="22" spans="2:17" ht="31.5" customHeight="1">
      <c r="B22" s="93"/>
      <c r="C22" s="93"/>
      <c r="D22" s="153" t="s">
        <v>303</v>
      </c>
      <c r="E22" s="153"/>
      <c r="F22" s="151" t="s">
        <v>304</v>
      </c>
      <c r="G22" s="151"/>
      <c r="H22" s="151"/>
      <c r="I22" s="150" t="s">
        <v>12</v>
      </c>
      <c r="J22" s="150"/>
      <c r="K22" s="94" t="s">
        <v>12</v>
      </c>
      <c r="L22" s="94" t="s">
        <v>309</v>
      </c>
      <c r="M22" s="150" t="s">
        <v>309</v>
      </c>
      <c r="N22" s="150"/>
      <c r="O22" s="150"/>
      <c r="P22" s="150"/>
      <c r="Q22" s="150"/>
    </row>
    <row r="23" spans="2:17" ht="20.25" customHeight="1">
      <c r="B23" s="93"/>
      <c r="C23" s="92" t="s">
        <v>310</v>
      </c>
      <c r="D23" s="152"/>
      <c r="E23" s="152"/>
      <c r="F23" s="151" t="s">
        <v>311</v>
      </c>
      <c r="G23" s="151"/>
      <c r="H23" s="151"/>
      <c r="I23" s="150" t="s">
        <v>12</v>
      </c>
      <c r="J23" s="150"/>
      <c r="K23" s="94" t="s">
        <v>12</v>
      </c>
      <c r="L23" s="94" t="s">
        <v>312</v>
      </c>
      <c r="M23" s="150" t="s">
        <v>312</v>
      </c>
      <c r="N23" s="150"/>
      <c r="O23" s="150"/>
      <c r="P23" s="150"/>
      <c r="Q23" s="150"/>
    </row>
    <row r="24" spans="2:17" ht="27" customHeight="1">
      <c r="B24" s="93"/>
      <c r="C24" s="4"/>
      <c r="D24" s="152"/>
      <c r="E24" s="152"/>
      <c r="F24" s="151" t="s">
        <v>11</v>
      </c>
      <c r="G24" s="151"/>
      <c r="H24" s="151"/>
      <c r="I24" s="150" t="s">
        <v>12</v>
      </c>
      <c r="J24" s="150"/>
      <c r="K24" s="94" t="s">
        <v>12</v>
      </c>
      <c r="L24" s="94" t="s">
        <v>12</v>
      </c>
      <c r="M24" s="150" t="s">
        <v>12</v>
      </c>
      <c r="N24" s="150"/>
      <c r="O24" s="150"/>
      <c r="P24" s="150"/>
      <c r="Q24" s="150"/>
    </row>
    <row r="25" spans="2:17" ht="36.75" customHeight="1">
      <c r="B25" s="93"/>
      <c r="C25" s="93"/>
      <c r="D25" s="153" t="s">
        <v>303</v>
      </c>
      <c r="E25" s="153"/>
      <c r="F25" s="151" t="s">
        <v>304</v>
      </c>
      <c r="G25" s="151"/>
      <c r="H25" s="151"/>
      <c r="I25" s="150" t="s">
        <v>12</v>
      </c>
      <c r="J25" s="150"/>
      <c r="K25" s="94" t="s">
        <v>12</v>
      </c>
      <c r="L25" s="94" t="s">
        <v>312</v>
      </c>
      <c r="M25" s="150" t="s">
        <v>312</v>
      </c>
      <c r="N25" s="150"/>
      <c r="O25" s="150"/>
      <c r="P25" s="150"/>
      <c r="Q25" s="150"/>
    </row>
    <row r="26" spans="2:17" ht="20.25" customHeight="1">
      <c r="B26" s="92" t="s">
        <v>313</v>
      </c>
      <c r="C26" s="93"/>
      <c r="D26" s="152"/>
      <c r="E26" s="152"/>
      <c r="F26" s="151" t="s">
        <v>314</v>
      </c>
      <c r="G26" s="151"/>
      <c r="H26" s="151"/>
      <c r="I26" s="150" t="s">
        <v>315</v>
      </c>
      <c r="J26" s="150"/>
      <c r="K26" s="94" t="s">
        <v>316</v>
      </c>
      <c r="L26" s="94" t="s">
        <v>12</v>
      </c>
      <c r="M26" s="150" t="s">
        <v>317</v>
      </c>
      <c r="N26" s="150"/>
      <c r="O26" s="150"/>
      <c r="P26" s="150"/>
      <c r="Q26" s="150"/>
    </row>
    <row r="27" spans="2:17" ht="26.25" customHeight="1">
      <c r="B27" s="4"/>
      <c r="C27" s="93"/>
      <c r="D27" s="152"/>
      <c r="E27" s="152"/>
      <c r="F27" s="151" t="s">
        <v>11</v>
      </c>
      <c r="G27" s="151"/>
      <c r="H27" s="151"/>
      <c r="I27" s="150" t="s">
        <v>12</v>
      </c>
      <c r="J27" s="150"/>
      <c r="K27" s="94" t="s">
        <v>12</v>
      </c>
      <c r="L27" s="94" t="s">
        <v>12</v>
      </c>
      <c r="M27" s="150" t="s">
        <v>12</v>
      </c>
      <c r="N27" s="150"/>
      <c r="O27" s="150"/>
      <c r="P27" s="150"/>
      <c r="Q27" s="150"/>
    </row>
    <row r="28" spans="2:17" ht="37.5" customHeight="1">
      <c r="B28" s="93"/>
      <c r="C28" s="92" t="s">
        <v>318</v>
      </c>
      <c r="D28" s="152"/>
      <c r="E28" s="152"/>
      <c r="F28" s="151" t="s">
        <v>319</v>
      </c>
      <c r="G28" s="151"/>
      <c r="H28" s="151"/>
      <c r="I28" s="150" t="s">
        <v>315</v>
      </c>
      <c r="J28" s="150"/>
      <c r="K28" s="94" t="s">
        <v>316</v>
      </c>
      <c r="L28" s="94" t="s">
        <v>12</v>
      </c>
      <c r="M28" s="150" t="s">
        <v>317</v>
      </c>
      <c r="N28" s="150"/>
      <c r="O28" s="150"/>
      <c r="P28" s="150"/>
      <c r="Q28" s="150"/>
    </row>
    <row r="29" spans="2:17" ht="28.5" customHeight="1">
      <c r="B29" s="93"/>
      <c r="C29" s="4"/>
      <c r="D29" s="152"/>
      <c r="E29" s="152"/>
      <c r="F29" s="151" t="s">
        <v>11</v>
      </c>
      <c r="G29" s="151"/>
      <c r="H29" s="151"/>
      <c r="I29" s="150" t="s">
        <v>12</v>
      </c>
      <c r="J29" s="150"/>
      <c r="K29" s="94" t="s">
        <v>12</v>
      </c>
      <c r="L29" s="94" t="s">
        <v>12</v>
      </c>
      <c r="M29" s="150" t="s">
        <v>12</v>
      </c>
      <c r="N29" s="150"/>
      <c r="O29" s="150"/>
      <c r="P29" s="150"/>
      <c r="Q29" s="150"/>
    </row>
    <row r="30" spans="2:17" ht="30" customHeight="1">
      <c r="B30" s="93"/>
      <c r="C30" s="93"/>
      <c r="D30" s="153" t="s">
        <v>303</v>
      </c>
      <c r="E30" s="153"/>
      <c r="F30" s="151" t="s">
        <v>304</v>
      </c>
      <c r="G30" s="151"/>
      <c r="H30" s="151"/>
      <c r="I30" s="150" t="s">
        <v>315</v>
      </c>
      <c r="J30" s="150"/>
      <c r="K30" s="94" t="s">
        <v>316</v>
      </c>
      <c r="L30" s="94" t="s">
        <v>12</v>
      </c>
      <c r="M30" s="150" t="s">
        <v>317</v>
      </c>
      <c r="N30" s="150"/>
      <c r="O30" s="150"/>
      <c r="P30" s="150"/>
      <c r="Q30" s="150"/>
    </row>
    <row r="31" spans="2:17" ht="19.5" customHeight="1">
      <c r="B31" s="92" t="s">
        <v>147</v>
      </c>
      <c r="C31" s="93"/>
      <c r="D31" s="152"/>
      <c r="E31" s="152"/>
      <c r="F31" s="151" t="s">
        <v>148</v>
      </c>
      <c r="G31" s="151"/>
      <c r="H31" s="151"/>
      <c r="I31" s="150" t="s">
        <v>232</v>
      </c>
      <c r="J31" s="150"/>
      <c r="K31" s="94" t="s">
        <v>320</v>
      </c>
      <c r="L31" s="94" t="s">
        <v>321</v>
      </c>
      <c r="M31" s="150" t="s">
        <v>232</v>
      </c>
      <c r="N31" s="150"/>
      <c r="O31" s="150"/>
      <c r="P31" s="150"/>
      <c r="Q31" s="150"/>
    </row>
    <row r="32" spans="2:17" ht="28.5" customHeight="1">
      <c r="B32" s="4"/>
      <c r="C32" s="93"/>
      <c r="D32" s="152"/>
      <c r="E32" s="152"/>
      <c r="F32" s="151" t="s">
        <v>11</v>
      </c>
      <c r="G32" s="151"/>
      <c r="H32" s="151"/>
      <c r="I32" s="150" t="s">
        <v>149</v>
      </c>
      <c r="J32" s="150"/>
      <c r="K32" s="94" t="s">
        <v>12</v>
      </c>
      <c r="L32" s="94" t="s">
        <v>12</v>
      </c>
      <c r="M32" s="150" t="s">
        <v>149</v>
      </c>
      <c r="N32" s="150"/>
      <c r="O32" s="150"/>
      <c r="P32" s="150"/>
      <c r="Q32" s="150"/>
    </row>
    <row r="33" spans="2:17" ht="21" customHeight="1">
      <c r="B33" s="93"/>
      <c r="C33" s="92" t="s">
        <v>322</v>
      </c>
      <c r="D33" s="152"/>
      <c r="E33" s="152"/>
      <c r="F33" s="151" t="s">
        <v>323</v>
      </c>
      <c r="G33" s="151"/>
      <c r="H33" s="151"/>
      <c r="I33" s="150" t="s">
        <v>324</v>
      </c>
      <c r="J33" s="150"/>
      <c r="K33" s="94" t="s">
        <v>320</v>
      </c>
      <c r="L33" s="94" t="s">
        <v>321</v>
      </c>
      <c r="M33" s="150" t="s">
        <v>324</v>
      </c>
      <c r="N33" s="150"/>
      <c r="O33" s="150"/>
      <c r="P33" s="150"/>
      <c r="Q33" s="150"/>
    </row>
    <row r="34" spans="2:17" ht="27.75" customHeight="1">
      <c r="B34" s="93"/>
      <c r="C34" s="4"/>
      <c r="D34" s="152"/>
      <c r="E34" s="152"/>
      <c r="F34" s="151" t="s">
        <v>11</v>
      </c>
      <c r="G34" s="151"/>
      <c r="H34" s="151"/>
      <c r="I34" s="150" t="s">
        <v>149</v>
      </c>
      <c r="J34" s="150"/>
      <c r="K34" s="94" t="s">
        <v>12</v>
      </c>
      <c r="L34" s="94" t="s">
        <v>12</v>
      </c>
      <c r="M34" s="150" t="s">
        <v>149</v>
      </c>
      <c r="N34" s="150"/>
      <c r="O34" s="150"/>
      <c r="P34" s="150"/>
      <c r="Q34" s="150"/>
    </row>
    <row r="35" spans="2:17" ht="32.25" customHeight="1">
      <c r="B35" s="93"/>
      <c r="C35" s="93"/>
      <c r="D35" s="153" t="s">
        <v>325</v>
      </c>
      <c r="E35" s="153"/>
      <c r="F35" s="151" t="s">
        <v>326</v>
      </c>
      <c r="G35" s="151"/>
      <c r="H35" s="151"/>
      <c r="I35" s="150" t="s">
        <v>321</v>
      </c>
      <c r="J35" s="150"/>
      <c r="K35" s="94" t="s">
        <v>320</v>
      </c>
      <c r="L35" s="94" t="s">
        <v>12</v>
      </c>
      <c r="M35" s="150" t="s">
        <v>12</v>
      </c>
      <c r="N35" s="150"/>
      <c r="O35" s="150"/>
      <c r="P35" s="150"/>
      <c r="Q35" s="150"/>
    </row>
    <row r="36" spans="2:17" ht="22.5" customHeight="1">
      <c r="B36" s="93"/>
      <c r="C36" s="93"/>
      <c r="D36" s="153" t="s">
        <v>145</v>
      </c>
      <c r="E36" s="153"/>
      <c r="F36" s="151" t="s">
        <v>146</v>
      </c>
      <c r="G36" s="151"/>
      <c r="H36" s="151"/>
      <c r="I36" s="150" t="s">
        <v>12</v>
      </c>
      <c r="J36" s="150"/>
      <c r="K36" s="94" t="s">
        <v>12</v>
      </c>
      <c r="L36" s="94" t="s">
        <v>321</v>
      </c>
      <c r="M36" s="150" t="s">
        <v>321</v>
      </c>
      <c r="N36" s="150"/>
      <c r="O36" s="150"/>
      <c r="P36" s="150"/>
      <c r="Q36" s="150"/>
    </row>
    <row r="37" spans="2:17" ht="20.25" customHeight="1">
      <c r="B37" s="92" t="s">
        <v>233</v>
      </c>
      <c r="C37" s="93"/>
      <c r="D37" s="152"/>
      <c r="E37" s="152"/>
      <c r="F37" s="151" t="s">
        <v>151</v>
      </c>
      <c r="G37" s="151"/>
      <c r="H37" s="151"/>
      <c r="I37" s="150" t="s">
        <v>234</v>
      </c>
      <c r="J37" s="150"/>
      <c r="K37" s="94" t="s">
        <v>12</v>
      </c>
      <c r="L37" s="94" t="s">
        <v>327</v>
      </c>
      <c r="M37" s="150" t="s">
        <v>328</v>
      </c>
      <c r="N37" s="150"/>
      <c r="O37" s="150"/>
      <c r="P37" s="150"/>
      <c r="Q37" s="150"/>
    </row>
    <row r="38" spans="2:17" ht="27" customHeight="1">
      <c r="B38" s="4"/>
      <c r="C38" s="93"/>
      <c r="D38" s="152"/>
      <c r="E38" s="152"/>
      <c r="F38" s="151" t="s">
        <v>11</v>
      </c>
      <c r="G38" s="151"/>
      <c r="H38" s="151"/>
      <c r="I38" s="150" t="s">
        <v>12</v>
      </c>
      <c r="J38" s="150"/>
      <c r="K38" s="94" t="s">
        <v>12</v>
      </c>
      <c r="L38" s="94" t="s">
        <v>12</v>
      </c>
      <c r="M38" s="150" t="s">
        <v>12</v>
      </c>
      <c r="N38" s="150"/>
      <c r="O38" s="150"/>
      <c r="P38" s="150"/>
      <c r="Q38" s="150"/>
    </row>
    <row r="39" spans="2:17" ht="19.5" customHeight="1">
      <c r="B39" s="93"/>
      <c r="C39" s="92" t="s">
        <v>235</v>
      </c>
      <c r="D39" s="152"/>
      <c r="E39" s="152"/>
      <c r="F39" s="151" t="s">
        <v>152</v>
      </c>
      <c r="G39" s="151"/>
      <c r="H39" s="151"/>
      <c r="I39" s="150" t="s">
        <v>236</v>
      </c>
      <c r="J39" s="150"/>
      <c r="K39" s="94" t="s">
        <v>12</v>
      </c>
      <c r="L39" s="94" t="s">
        <v>327</v>
      </c>
      <c r="M39" s="150" t="s">
        <v>329</v>
      </c>
      <c r="N39" s="150"/>
      <c r="O39" s="150"/>
      <c r="P39" s="150"/>
      <c r="Q39" s="150"/>
    </row>
    <row r="40" spans="2:17" ht="30" customHeight="1">
      <c r="B40" s="93"/>
      <c r="C40" s="4"/>
      <c r="D40" s="152"/>
      <c r="E40" s="152"/>
      <c r="F40" s="151" t="s">
        <v>11</v>
      </c>
      <c r="G40" s="151"/>
      <c r="H40" s="151"/>
      <c r="I40" s="150" t="s">
        <v>12</v>
      </c>
      <c r="J40" s="150"/>
      <c r="K40" s="94" t="s">
        <v>12</v>
      </c>
      <c r="L40" s="94" t="s">
        <v>12</v>
      </c>
      <c r="M40" s="150" t="s">
        <v>12</v>
      </c>
      <c r="N40" s="150"/>
      <c r="O40" s="150"/>
      <c r="P40" s="150"/>
      <c r="Q40" s="150"/>
    </row>
    <row r="41" spans="2:17" ht="27" customHeight="1">
      <c r="B41" s="93"/>
      <c r="C41" s="93"/>
      <c r="D41" s="153" t="s">
        <v>330</v>
      </c>
      <c r="E41" s="153"/>
      <c r="F41" s="151" t="s">
        <v>331</v>
      </c>
      <c r="G41" s="151"/>
      <c r="H41" s="151"/>
      <c r="I41" s="150" t="s">
        <v>12</v>
      </c>
      <c r="J41" s="150"/>
      <c r="K41" s="94" t="s">
        <v>12</v>
      </c>
      <c r="L41" s="94" t="s">
        <v>332</v>
      </c>
      <c r="M41" s="150" t="s">
        <v>332</v>
      </c>
      <c r="N41" s="150"/>
      <c r="O41" s="150"/>
      <c r="P41" s="150"/>
      <c r="Q41" s="150"/>
    </row>
    <row r="42" spans="2:17" ht="21.75" customHeight="1">
      <c r="B42" s="93"/>
      <c r="C42" s="93"/>
      <c r="D42" s="153" t="s">
        <v>143</v>
      </c>
      <c r="E42" s="153"/>
      <c r="F42" s="151" t="s">
        <v>144</v>
      </c>
      <c r="G42" s="151"/>
      <c r="H42" s="151"/>
      <c r="I42" s="150" t="s">
        <v>237</v>
      </c>
      <c r="J42" s="150"/>
      <c r="K42" s="94" t="s">
        <v>12</v>
      </c>
      <c r="L42" s="94" t="s">
        <v>333</v>
      </c>
      <c r="M42" s="150" t="s">
        <v>334</v>
      </c>
      <c r="N42" s="150"/>
      <c r="O42" s="150"/>
      <c r="P42" s="150"/>
      <c r="Q42" s="150"/>
    </row>
    <row r="43" spans="2:17" ht="20.25" customHeight="1">
      <c r="B43" s="148" t="s">
        <v>10</v>
      </c>
      <c r="C43" s="148"/>
      <c r="D43" s="148"/>
      <c r="E43" s="148"/>
      <c r="F43" s="148"/>
      <c r="G43" s="148"/>
      <c r="H43" s="95" t="s">
        <v>13</v>
      </c>
      <c r="I43" s="159" t="s">
        <v>238</v>
      </c>
      <c r="J43" s="159"/>
      <c r="K43" s="96" t="s">
        <v>335</v>
      </c>
      <c r="L43" s="96" t="s">
        <v>336</v>
      </c>
      <c r="M43" s="159" t="s">
        <v>337</v>
      </c>
      <c r="N43" s="159"/>
      <c r="O43" s="159"/>
      <c r="P43" s="159"/>
      <c r="Q43" s="159"/>
    </row>
    <row r="44" spans="2:17" ht="30" customHeight="1">
      <c r="B44" s="158"/>
      <c r="C44" s="158"/>
      <c r="D44" s="158"/>
      <c r="E44" s="158"/>
      <c r="F44" s="146" t="s">
        <v>11</v>
      </c>
      <c r="G44" s="146"/>
      <c r="H44" s="146"/>
      <c r="I44" s="147" t="s">
        <v>220</v>
      </c>
      <c r="J44" s="147"/>
      <c r="K44" s="97" t="s">
        <v>12</v>
      </c>
      <c r="L44" s="97" t="s">
        <v>12</v>
      </c>
      <c r="M44" s="147" t="s">
        <v>220</v>
      </c>
      <c r="N44" s="147"/>
      <c r="O44" s="147"/>
      <c r="P44" s="147"/>
      <c r="Q44" s="147"/>
    </row>
    <row r="45" spans="2:17" ht="21" customHeight="1">
      <c r="B45" s="149" t="s">
        <v>14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</row>
    <row r="46" spans="2:17" ht="24.75" customHeight="1">
      <c r="B46" s="148" t="s">
        <v>14</v>
      </c>
      <c r="C46" s="148"/>
      <c r="D46" s="148"/>
      <c r="E46" s="148"/>
      <c r="F46" s="148"/>
      <c r="G46" s="148"/>
      <c r="H46" s="95" t="s">
        <v>13</v>
      </c>
      <c r="I46" s="159" t="s">
        <v>221</v>
      </c>
      <c r="J46" s="159"/>
      <c r="K46" s="96" t="s">
        <v>12</v>
      </c>
      <c r="L46" s="96" t="s">
        <v>12</v>
      </c>
      <c r="M46" s="159" t="s">
        <v>221</v>
      </c>
      <c r="N46" s="159"/>
      <c r="O46" s="159"/>
      <c r="P46" s="159"/>
      <c r="Q46" s="159"/>
    </row>
    <row r="47" spans="2:17" ht="27" customHeight="1">
      <c r="B47" s="158"/>
      <c r="C47" s="158"/>
      <c r="D47" s="158"/>
      <c r="E47" s="158"/>
      <c r="F47" s="146" t="s">
        <v>11</v>
      </c>
      <c r="G47" s="146"/>
      <c r="H47" s="146"/>
      <c r="I47" s="147" t="s">
        <v>222</v>
      </c>
      <c r="J47" s="147"/>
      <c r="K47" s="97" t="s">
        <v>12</v>
      </c>
      <c r="L47" s="97" t="s">
        <v>12</v>
      </c>
      <c r="M47" s="147" t="s">
        <v>222</v>
      </c>
      <c r="N47" s="147"/>
      <c r="O47" s="147"/>
      <c r="P47" s="147"/>
      <c r="Q47" s="147"/>
    </row>
    <row r="48" spans="2:17" ht="26.25" customHeight="1">
      <c r="B48" s="149" t="s">
        <v>15</v>
      </c>
      <c r="C48" s="149"/>
      <c r="D48" s="149"/>
      <c r="E48" s="149"/>
      <c r="F48" s="149"/>
      <c r="G48" s="149"/>
      <c r="H48" s="149"/>
      <c r="I48" s="159" t="s">
        <v>239</v>
      </c>
      <c r="J48" s="159"/>
      <c r="K48" s="96" t="s">
        <v>335</v>
      </c>
      <c r="L48" s="96" t="s">
        <v>336</v>
      </c>
      <c r="M48" s="159" t="s">
        <v>338</v>
      </c>
      <c r="N48" s="159"/>
      <c r="O48" s="159"/>
      <c r="P48" s="159"/>
      <c r="Q48" s="159"/>
    </row>
    <row r="49" spans="2:17" ht="41.25" customHeight="1">
      <c r="B49" s="149"/>
      <c r="C49" s="149"/>
      <c r="D49" s="149"/>
      <c r="E49" s="149"/>
      <c r="F49" s="162" t="s">
        <v>11</v>
      </c>
      <c r="G49" s="162"/>
      <c r="H49" s="162"/>
      <c r="I49" s="163" t="s">
        <v>223</v>
      </c>
      <c r="J49" s="163"/>
      <c r="K49" s="98" t="s">
        <v>12</v>
      </c>
      <c r="L49" s="98" t="s">
        <v>12</v>
      </c>
      <c r="M49" s="163" t="s">
        <v>223</v>
      </c>
      <c r="N49" s="163"/>
      <c r="O49" s="163"/>
      <c r="P49" s="163"/>
      <c r="Q49" s="163"/>
    </row>
    <row r="50" spans="2:17" ht="18.75" customHeight="1">
      <c r="B50" s="160" t="s">
        <v>34</v>
      </c>
      <c r="C50" s="160"/>
      <c r="D50" s="160"/>
      <c r="E50" s="160"/>
      <c r="F50" s="160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</row>
  </sheetData>
  <sheetProtection/>
  <mergeCells count="176">
    <mergeCell ref="M49:Q49"/>
    <mergeCell ref="I46:J46"/>
    <mergeCell ref="M46:Q46"/>
    <mergeCell ref="B50:F50"/>
    <mergeCell ref="G50:Q50"/>
    <mergeCell ref="B48:H48"/>
    <mergeCell ref="I48:J48"/>
    <mergeCell ref="M48:Q48"/>
    <mergeCell ref="B49:E49"/>
    <mergeCell ref="F49:H49"/>
    <mergeCell ref="I49:J49"/>
    <mergeCell ref="M42:Q42"/>
    <mergeCell ref="D9:E9"/>
    <mergeCell ref="B47:E47"/>
    <mergeCell ref="F47:H47"/>
    <mergeCell ref="I47:J47"/>
    <mergeCell ref="M47:Q47"/>
    <mergeCell ref="M44:Q44"/>
    <mergeCell ref="I43:J43"/>
    <mergeCell ref="M43:Q43"/>
    <mergeCell ref="B44:E44"/>
    <mergeCell ref="D40:E40"/>
    <mergeCell ref="F40:H40"/>
    <mergeCell ref="D41:E41"/>
    <mergeCell ref="D42:E42"/>
    <mergeCell ref="F42:H42"/>
    <mergeCell ref="I42:J42"/>
    <mergeCell ref="F10:H10"/>
    <mergeCell ref="D11:E11"/>
    <mergeCell ref="D8:E8"/>
    <mergeCell ref="I9:J9"/>
    <mergeCell ref="I5:J5"/>
    <mergeCell ref="M10:Q10"/>
    <mergeCell ref="F9:H9"/>
    <mergeCell ref="D12:E12"/>
    <mergeCell ref="F12:H12"/>
    <mergeCell ref="M11:Q11"/>
    <mergeCell ref="M17:Q17"/>
    <mergeCell ref="I6:J6"/>
    <mergeCell ref="M6:Q6"/>
    <mergeCell ref="I11:J11"/>
    <mergeCell ref="B7:Q7"/>
    <mergeCell ref="M12:Q12"/>
    <mergeCell ref="D10:E10"/>
    <mergeCell ref="F5:H5"/>
    <mergeCell ref="F8:H8"/>
    <mergeCell ref="I12:J12"/>
    <mergeCell ref="D13:E13"/>
    <mergeCell ref="F13:H13"/>
    <mergeCell ref="M13:Q13"/>
    <mergeCell ref="I13:J13"/>
    <mergeCell ref="I10:J10"/>
    <mergeCell ref="F11:H11"/>
    <mergeCell ref="M8:Q8"/>
    <mergeCell ref="D16:E16"/>
    <mergeCell ref="I14:J14"/>
    <mergeCell ref="M9:Q9"/>
    <mergeCell ref="K1:P1"/>
    <mergeCell ref="A2:P2"/>
    <mergeCell ref="I8:J8"/>
    <mergeCell ref="D5:E5"/>
    <mergeCell ref="M5:Q5"/>
    <mergeCell ref="D6:E6"/>
    <mergeCell ref="F6:H6"/>
    <mergeCell ref="I17:J17"/>
    <mergeCell ref="I18:J18"/>
    <mergeCell ref="O3:P3"/>
    <mergeCell ref="M15:Q15"/>
    <mergeCell ref="F17:H17"/>
    <mergeCell ref="D14:E14"/>
    <mergeCell ref="D15:E15"/>
    <mergeCell ref="F15:H15"/>
    <mergeCell ref="I15:J15"/>
    <mergeCell ref="F14:H14"/>
    <mergeCell ref="I19:J19"/>
    <mergeCell ref="M20:Q20"/>
    <mergeCell ref="M14:Q14"/>
    <mergeCell ref="F16:H16"/>
    <mergeCell ref="D17:E17"/>
    <mergeCell ref="D18:E18"/>
    <mergeCell ref="F18:H18"/>
    <mergeCell ref="M18:Q18"/>
    <mergeCell ref="I16:J16"/>
    <mergeCell ref="M16:Q16"/>
    <mergeCell ref="D21:E21"/>
    <mergeCell ref="F21:H21"/>
    <mergeCell ref="I21:J21"/>
    <mergeCell ref="M21:Q21"/>
    <mergeCell ref="F19:H19"/>
    <mergeCell ref="M19:Q19"/>
    <mergeCell ref="D19:E19"/>
    <mergeCell ref="D20:E20"/>
    <mergeCell ref="F20:H20"/>
    <mergeCell ref="I20:J20"/>
    <mergeCell ref="D22:E22"/>
    <mergeCell ref="F22:H22"/>
    <mergeCell ref="I22:J22"/>
    <mergeCell ref="M22:Q22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F44:H44"/>
    <mergeCell ref="I44:J44"/>
    <mergeCell ref="B43:G43"/>
    <mergeCell ref="B45:Q45"/>
    <mergeCell ref="B46:G46"/>
    <mergeCell ref="I40:J40"/>
    <mergeCell ref="M40:Q40"/>
    <mergeCell ref="F41:H41"/>
    <mergeCell ref="I41:J41"/>
    <mergeCell ref="M41:Q4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94"/>
  <sheetViews>
    <sheetView showGridLines="0" zoomScalePageLayoutView="0" workbookViewId="0" topLeftCell="A1">
      <selection activeCell="Z1" sqref="Z1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70" t="s">
        <v>342</v>
      </c>
      <c r="P1" s="170"/>
      <c r="Q1" s="170"/>
      <c r="R1" s="170"/>
      <c r="S1" s="170"/>
      <c r="T1" s="170"/>
      <c r="U1" s="170"/>
      <c r="V1" s="8"/>
      <c r="W1" s="8"/>
      <c r="X1" s="7"/>
    </row>
    <row r="2" spans="1:24" ht="21.75" customHeight="1">
      <c r="A2" s="171" t="s">
        <v>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7"/>
    </row>
    <row r="3" ht="7.5" customHeight="1"/>
    <row r="4" spans="1:23" ht="12.75" customHeight="1">
      <c r="A4" s="168" t="s">
        <v>1</v>
      </c>
      <c r="B4" s="168"/>
      <c r="C4" s="168" t="s">
        <v>2</v>
      </c>
      <c r="D4" s="168" t="s">
        <v>4</v>
      </c>
      <c r="E4" s="168"/>
      <c r="F4" s="168"/>
      <c r="G4" s="168" t="s">
        <v>32</v>
      </c>
      <c r="H4" s="168"/>
      <c r="I4" s="168" t="s">
        <v>31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</row>
    <row r="5" spans="1:23" ht="9" customHeight="1">
      <c r="A5" s="168"/>
      <c r="B5" s="168"/>
      <c r="C5" s="168"/>
      <c r="D5" s="168"/>
      <c r="E5" s="168"/>
      <c r="F5" s="168"/>
      <c r="G5" s="168"/>
      <c r="H5" s="168"/>
      <c r="I5" s="168" t="s">
        <v>30</v>
      </c>
      <c r="J5" s="168" t="s">
        <v>25</v>
      </c>
      <c r="K5" s="168"/>
      <c r="L5" s="168"/>
      <c r="M5" s="168"/>
      <c r="N5" s="168"/>
      <c r="O5" s="168"/>
      <c r="P5" s="168"/>
      <c r="Q5" s="168"/>
      <c r="R5" s="168" t="s">
        <v>29</v>
      </c>
      <c r="S5" s="168" t="s">
        <v>25</v>
      </c>
      <c r="T5" s="168"/>
      <c r="U5" s="168"/>
      <c r="V5" s="168"/>
      <c r="W5" s="168"/>
    </row>
    <row r="6" spans="1:23" ht="5.2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 t="s">
        <v>28</v>
      </c>
      <c r="T6" s="168" t="s">
        <v>27</v>
      </c>
      <c r="U6" s="168"/>
      <c r="V6" s="168" t="s">
        <v>33</v>
      </c>
      <c r="W6" s="168"/>
    </row>
    <row r="7" spans="1:23" ht="12.75" customHeight="1">
      <c r="A7" s="168"/>
      <c r="B7" s="168"/>
      <c r="C7" s="168"/>
      <c r="D7" s="168"/>
      <c r="E7" s="168"/>
      <c r="F7" s="168"/>
      <c r="G7" s="168"/>
      <c r="H7" s="168"/>
      <c r="I7" s="168"/>
      <c r="J7" s="168" t="s">
        <v>26</v>
      </c>
      <c r="K7" s="168" t="s">
        <v>25</v>
      </c>
      <c r="L7" s="168"/>
      <c r="M7" s="168" t="s">
        <v>24</v>
      </c>
      <c r="N7" s="168" t="s">
        <v>23</v>
      </c>
      <c r="O7" s="168" t="s">
        <v>22</v>
      </c>
      <c r="P7" s="168" t="s">
        <v>21</v>
      </c>
      <c r="Q7" s="168" t="s">
        <v>20</v>
      </c>
      <c r="R7" s="168"/>
      <c r="S7" s="168"/>
      <c r="T7" s="168"/>
      <c r="U7" s="168"/>
      <c r="V7" s="168"/>
      <c r="W7" s="168"/>
    </row>
    <row r="8" spans="1:23" ht="8.2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 t="s">
        <v>19</v>
      </c>
      <c r="U8" s="168"/>
      <c r="V8" s="168"/>
      <c r="W8" s="168"/>
    </row>
    <row r="9" spans="1:23" ht="46.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4" t="s">
        <v>18</v>
      </c>
      <c r="L9" s="14" t="s">
        <v>17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ht="12.75">
      <c r="A10" s="168">
        <v>1</v>
      </c>
      <c r="B10" s="168"/>
      <c r="C10" s="14">
        <v>2</v>
      </c>
      <c r="D10" s="168">
        <v>4</v>
      </c>
      <c r="E10" s="168"/>
      <c r="F10" s="168"/>
      <c r="G10" s="168">
        <v>5</v>
      </c>
      <c r="H10" s="168"/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68">
        <v>17</v>
      </c>
      <c r="U10" s="168"/>
      <c r="V10" s="168">
        <v>18</v>
      </c>
      <c r="W10" s="168"/>
    </row>
    <row r="11" spans="1:23" ht="20.25" customHeight="1">
      <c r="A11" s="168">
        <v>600</v>
      </c>
      <c r="B11" s="168"/>
      <c r="C11" s="168"/>
      <c r="D11" s="169" t="s">
        <v>218</v>
      </c>
      <c r="E11" s="169"/>
      <c r="F11" s="12" t="s">
        <v>35</v>
      </c>
      <c r="G11" s="164">
        <v>7648297</v>
      </c>
      <c r="H11" s="164"/>
      <c r="I11" s="9">
        <v>6150297</v>
      </c>
      <c r="J11" s="9">
        <v>6125297</v>
      </c>
      <c r="K11" s="9">
        <v>1010218</v>
      </c>
      <c r="L11" s="9">
        <v>5115079</v>
      </c>
      <c r="M11" s="9">
        <v>0</v>
      </c>
      <c r="N11" s="9">
        <v>25000</v>
      </c>
      <c r="O11" s="9">
        <v>0</v>
      </c>
      <c r="P11" s="9">
        <v>0</v>
      </c>
      <c r="Q11" s="9">
        <v>0</v>
      </c>
      <c r="R11" s="9">
        <v>1498000</v>
      </c>
      <c r="S11" s="9">
        <v>1498000</v>
      </c>
      <c r="T11" s="164">
        <v>0</v>
      </c>
      <c r="U11" s="164"/>
      <c r="V11" s="164">
        <v>0</v>
      </c>
      <c r="W11" s="164"/>
    </row>
    <row r="12" spans="1:23" ht="18" customHeight="1">
      <c r="A12" s="168"/>
      <c r="B12" s="168"/>
      <c r="C12" s="168"/>
      <c r="D12" s="169"/>
      <c r="E12" s="169"/>
      <c r="F12" s="12" t="s">
        <v>36</v>
      </c>
      <c r="G12" s="164">
        <v>0</v>
      </c>
      <c r="H12" s="164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64">
        <v>0</v>
      </c>
      <c r="U12" s="164"/>
      <c r="V12" s="164">
        <v>0</v>
      </c>
      <c r="W12" s="164"/>
    </row>
    <row r="13" spans="1:23" ht="18" customHeight="1">
      <c r="A13" s="168"/>
      <c r="B13" s="168"/>
      <c r="C13" s="168"/>
      <c r="D13" s="169"/>
      <c r="E13" s="169"/>
      <c r="F13" s="12" t="s">
        <v>37</v>
      </c>
      <c r="G13" s="164">
        <v>3648</v>
      </c>
      <c r="H13" s="164"/>
      <c r="I13" s="9">
        <v>3648</v>
      </c>
      <c r="J13" s="9">
        <v>3648</v>
      </c>
      <c r="K13" s="9">
        <v>0</v>
      </c>
      <c r="L13" s="9">
        <v>3648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64">
        <v>0</v>
      </c>
      <c r="U13" s="164"/>
      <c r="V13" s="164">
        <v>0</v>
      </c>
      <c r="W13" s="164"/>
    </row>
    <row r="14" spans="1:23" ht="21" customHeight="1" thickBot="1">
      <c r="A14" s="168"/>
      <c r="B14" s="168"/>
      <c r="C14" s="168"/>
      <c r="D14" s="169"/>
      <c r="E14" s="169"/>
      <c r="F14" s="12" t="s">
        <v>38</v>
      </c>
      <c r="G14" s="164">
        <v>7651945</v>
      </c>
      <c r="H14" s="164"/>
      <c r="I14" s="9">
        <v>6153945</v>
      </c>
      <c r="J14" s="9">
        <v>6128945</v>
      </c>
      <c r="K14" s="9">
        <v>1010218</v>
      </c>
      <c r="L14" s="9">
        <v>5118727</v>
      </c>
      <c r="M14" s="9">
        <v>0</v>
      </c>
      <c r="N14" s="9">
        <v>25000</v>
      </c>
      <c r="O14" s="9">
        <v>0</v>
      </c>
      <c r="P14" s="9">
        <v>0</v>
      </c>
      <c r="Q14" s="9">
        <v>0</v>
      </c>
      <c r="R14" s="9">
        <v>1498000</v>
      </c>
      <c r="S14" s="9">
        <v>1498000</v>
      </c>
      <c r="T14" s="164">
        <v>0</v>
      </c>
      <c r="U14" s="164"/>
      <c r="V14" s="164">
        <v>0</v>
      </c>
      <c r="W14" s="164"/>
    </row>
    <row r="15" spans="1:23" ht="21" customHeight="1" thickBot="1">
      <c r="A15" s="165"/>
      <c r="B15" s="165"/>
      <c r="C15" s="165">
        <v>60014</v>
      </c>
      <c r="D15" s="166" t="s">
        <v>219</v>
      </c>
      <c r="E15" s="166"/>
      <c r="F15" s="13" t="s">
        <v>35</v>
      </c>
      <c r="G15" s="167">
        <v>7447472</v>
      </c>
      <c r="H15" s="167"/>
      <c r="I15" s="10">
        <v>5949472</v>
      </c>
      <c r="J15" s="10">
        <v>5924472</v>
      </c>
      <c r="K15" s="10">
        <v>1009393</v>
      </c>
      <c r="L15" s="10">
        <v>4915079</v>
      </c>
      <c r="M15" s="10">
        <v>0</v>
      </c>
      <c r="N15" s="10">
        <v>25000</v>
      </c>
      <c r="O15" s="10">
        <v>0</v>
      </c>
      <c r="P15" s="10">
        <v>0</v>
      </c>
      <c r="Q15" s="10">
        <v>0</v>
      </c>
      <c r="R15" s="10">
        <v>1498000</v>
      </c>
      <c r="S15" s="10">
        <v>1498000</v>
      </c>
      <c r="T15" s="167">
        <v>0</v>
      </c>
      <c r="U15" s="167"/>
      <c r="V15" s="167">
        <v>0</v>
      </c>
      <c r="W15" s="167"/>
    </row>
    <row r="16" spans="1:23" ht="18.75" customHeight="1" thickBot="1">
      <c r="A16" s="165"/>
      <c r="B16" s="165"/>
      <c r="C16" s="165"/>
      <c r="D16" s="166"/>
      <c r="E16" s="166"/>
      <c r="F16" s="12" t="s">
        <v>36</v>
      </c>
      <c r="G16" s="164">
        <v>0</v>
      </c>
      <c r="H16" s="164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64">
        <v>0</v>
      </c>
      <c r="U16" s="164"/>
      <c r="V16" s="164">
        <v>0</v>
      </c>
      <c r="W16" s="164"/>
    </row>
    <row r="17" spans="1:23" ht="18.75" customHeight="1" thickBot="1">
      <c r="A17" s="165"/>
      <c r="B17" s="165"/>
      <c r="C17" s="165"/>
      <c r="D17" s="166"/>
      <c r="E17" s="166"/>
      <c r="F17" s="12" t="s">
        <v>37</v>
      </c>
      <c r="G17" s="164">
        <v>3648</v>
      </c>
      <c r="H17" s="164"/>
      <c r="I17" s="9">
        <v>3648</v>
      </c>
      <c r="J17" s="9">
        <v>3648</v>
      </c>
      <c r="K17" s="9">
        <v>0</v>
      </c>
      <c r="L17" s="9">
        <v>3648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64">
        <v>0</v>
      </c>
      <c r="U17" s="164"/>
      <c r="V17" s="164">
        <v>0</v>
      </c>
      <c r="W17" s="164"/>
    </row>
    <row r="18" spans="1:23" ht="19.5" customHeight="1">
      <c r="A18" s="165"/>
      <c r="B18" s="165"/>
      <c r="C18" s="165"/>
      <c r="D18" s="166"/>
      <c r="E18" s="166"/>
      <c r="F18" s="12" t="s">
        <v>38</v>
      </c>
      <c r="G18" s="164">
        <v>7451120</v>
      </c>
      <c r="H18" s="164"/>
      <c r="I18" s="9">
        <v>5953120</v>
      </c>
      <c r="J18" s="9">
        <v>5928120</v>
      </c>
      <c r="K18" s="9">
        <v>1009393</v>
      </c>
      <c r="L18" s="9">
        <v>4918727</v>
      </c>
      <c r="M18" s="9">
        <v>0</v>
      </c>
      <c r="N18" s="9">
        <v>25000</v>
      </c>
      <c r="O18" s="9">
        <v>0</v>
      </c>
      <c r="P18" s="9">
        <v>0</v>
      </c>
      <c r="Q18" s="9">
        <v>0</v>
      </c>
      <c r="R18" s="9">
        <v>1498000</v>
      </c>
      <c r="S18" s="9">
        <v>1498000</v>
      </c>
      <c r="T18" s="164">
        <v>0</v>
      </c>
      <c r="U18" s="164"/>
      <c r="V18" s="164">
        <v>0</v>
      </c>
      <c r="W18" s="164"/>
    </row>
    <row r="19" spans="1:23" ht="20.25" customHeight="1">
      <c r="A19" s="168">
        <v>700</v>
      </c>
      <c r="B19" s="168"/>
      <c r="C19" s="168"/>
      <c r="D19" s="169" t="s">
        <v>227</v>
      </c>
      <c r="E19" s="169"/>
      <c r="F19" s="12" t="s">
        <v>35</v>
      </c>
      <c r="G19" s="164">
        <v>212975</v>
      </c>
      <c r="H19" s="164"/>
      <c r="I19" s="9">
        <v>212975</v>
      </c>
      <c r="J19" s="9">
        <v>212975</v>
      </c>
      <c r="K19" s="9">
        <v>46000</v>
      </c>
      <c r="L19" s="9">
        <v>166975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64">
        <v>0</v>
      </c>
      <c r="U19" s="164"/>
      <c r="V19" s="164">
        <v>0</v>
      </c>
      <c r="W19" s="164"/>
    </row>
    <row r="20" spans="1:23" ht="18" customHeight="1">
      <c r="A20" s="168"/>
      <c r="B20" s="168"/>
      <c r="C20" s="168"/>
      <c r="D20" s="169"/>
      <c r="E20" s="169"/>
      <c r="F20" s="12" t="s">
        <v>36</v>
      </c>
      <c r="G20" s="164">
        <v>-3000</v>
      </c>
      <c r="H20" s="164"/>
      <c r="I20" s="9">
        <v>-3000</v>
      </c>
      <c r="J20" s="9">
        <v>-3000</v>
      </c>
      <c r="K20" s="9">
        <v>0</v>
      </c>
      <c r="L20" s="9">
        <v>-3000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64">
        <v>0</v>
      </c>
      <c r="U20" s="164"/>
      <c r="V20" s="164">
        <v>0</v>
      </c>
      <c r="W20" s="164"/>
    </row>
    <row r="21" spans="1:23" ht="18.75" customHeight="1">
      <c r="A21" s="168"/>
      <c r="B21" s="168"/>
      <c r="C21" s="168"/>
      <c r="D21" s="169"/>
      <c r="E21" s="169"/>
      <c r="F21" s="12" t="s">
        <v>37</v>
      </c>
      <c r="G21" s="164">
        <v>3000</v>
      </c>
      <c r="H21" s="164"/>
      <c r="I21" s="9">
        <v>3000</v>
      </c>
      <c r="J21" s="9">
        <v>3000</v>
      </c>
      <c r="K21" s="9">
        <v>3000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64">
        <v>0</v>
      </c>
      <c r="U21" s="164"/>
      <c r="V21" s="164">
        <v>0</v>
      </c>
      <c r="W21" s="164"/>
    </row>
    <row r="22" spans="1:23" ht="21" customHeight="1" thickBot="1">
      <c r="A22" s="168"/>
      <c r="B22" s="168"/>
      <c r="C22" s="168"/>
      <c r="D22" s="169"/>
      <c r="E22" s="169"/>
      <c r="F22" s="12" t="s">
        <v>38</v>
      </c>
      <c r="G22" s="164">
        <v>212975</v>
      </c>
      <c r="H22" s="164"/>
      <c r="I22" s="9">
        <v>212975</v>
      </c>
      <c r="J22" s="9">
        <v>212975</v>
      </c>
      <c r="K22" s="9">
        <v>49000</v>
      </c>
      <c r="L22" s="9">
        <v>163975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64">
        <v>0</v>
      </c>
      <c r="U22" s="164"/>
      <c r="V22" s="164">
        <v>0</v>
      </c>
      <c r="W22" s="164"/>
    </row>
    <row r="23" spans="1:23" ht="18.75" customHeight="1" thickBot="1">
      <c r="A23" s="165"/>
      <c r="B23" s="165"/>
      <c r="C23" s="165">
        <v>70005</v>
      </c>
      <c r="D23" s="166" t="s">
        <v>228</v>
      </c>
      <c r="E23" s="166"/>
      <c r="F23" s="13" t="s">
        <v>35</v>
      </c>
      <c r="G23" s="167">
        <v>212975</v>
      </c>
      <c r="H23" s="167"/>
      <c r="I23" s="10">
        <v>212975</v>
      </c>
      <c r="J23" s="10">
        <v>212975</v>
      </c>
      <c r="K23" s="10">
        <v>46000</v>
      </c>
      <c r="L23" s="10">
        <v>166975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67">
        <v>0</v>
      </c>
      <c r="U23" s="167"/>
      <c r="V23" s="167">
        <v>0</v>
      </c>
      <c r="W23" s="167"/>
    </row>
    <row r="24" spans="1:23" ht="16.5" customHeight="1" thickBot="1">
      <c r="A24" s="165"/>
      <c r="B24" s="165"/>
      <c r="C24" s="165"/>
      <c r="D24" s="166"/>
      <c r="E24" s="166"/>
      <c r="F24" s="12" t="s">
        <v>36</v>
      </c>
      <c r="G24" s="164">
        <v>-3000</v>
      </c>
      <c r="H24" s="164"/>
      <c r="I24" s="9">
        <v>-3000</v>
      </c>
      <c r="J24" s="9">
        <v>-3000</v>
      </c>
      <c r="K24" s="9">
        <v>0</v>
      </c>
      <c r="L24" s="9">
        <v>-3000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64">
        <v>0</v>
      </c>
      <c r="U24" s="164"/>
      <c r="V24" s="164">
        <v>0</v>
      </c>
      <c r="W24" s="164"/>
    </row>
    <row r="25" spans="1:23" ht="15.75" customHeight="1" thickBot="1">
      <c r="A25" s="165"/>
      <c r="B25" s="165"/>
      <c r="C25" s="165"/>
      <c r="D25" s="166"/>
      <c r="E25" s="166"/>
      <c r="F25" s="12" t="s">
        <v>37</v>
      </c>
      <c r="G25" s="164">
        <v>3000</v>
      </c>
      <c r="H25" s="164"/>
      <c r="I25" s="9">
        <v>3000</v>
      </c>
      <c r="J25" s="9">
        <v>3000</v>
      </c>
      <c r="K25" s="9">
        <v>3000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64">
        <v>0</v>
      </c>
      <c r="U25" s="164"/>
      <c r="V25" s="164">
        <v>0</v>
      </c>
      <c r="W25" s="164"/>
    </row>
    <row r="26" spans="1:23" ht="17.25" customHeight="1">
      <c r="A26" s="165"/>
      <c r="B26" s="165"/>
      <c r="C26" s="165"/>
      <c r="D26" s="166"/>
      <c r="E26" s="166"/>
      <c r="F26" s="12" t="s">
        <v>38</v>
      </c>
      <c r="G26" s="164">
        <v>212975</v>
      </c>
      <c r="H26" s="164"/>
      <c r="I26" s="9">
        <v>212975</v>
      </c>
      <c r="J26" s="9">
        <v>212975</v>
      </c>
      <c r="K26" s="9">
        <v>49000</v>
      </c>
      <c r="L26" s="9">
        <v>163975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64">
        <v>0</v>
      </c>
      <c r="U26" s="164"/>
      <c r="V26" s="164">
        <v>0</v>
      </c>
      <c r="W26" s="164"/>
    </row>
    <row r="27" spans="1:23" ht="18.75" customHeight="1">
      <c r="A27" s="168">
        <v>710</v>
      </c>
      <c r="B27" s="168"/>
      <c r="C27" s="168"/>
      <c r="D27" s="169" t="s">
        <v>295</v>
      </c>
      <c r="E27" s="169"/>
      <c r="F27" s="12" t="s">
        <v>35</v>
      </c>
      <c r="G27" s="164">
        <v>1892033</v>
      </c>
      <c r="H27" s="164"/>
      <c r="I27" s="9">
        <v>558700</v>
      </c>
      <c r="J27" s="9">
        <v>558700</v>
      </c>
      <c r="K27" s="9">
        <v>369114</v>
      </c>
      <c r="L27" s="9">
        <v>189586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1333333</v>
      </c>
      <c r="S27" s="9">
        <v>1333333</v>
      </c>
      <c r="T27" s="164">
        <v>1333333</v>
      </c>
      <c r="U27" s="164"/>
      <c r="V27" s="164">
        <v>0</v>
      </c>
      <c r="W27" s="164"/>
    </row>
    <row r="28" spans="1:23" ht="17.25" customHeight="1">
      <c r="A28" s="168"/>
      <c r="B28" s="168"/>
      <c r="C28" s="168"/>
      <c r="D28" s="169"/>
      <c r="E28" s="169"/>
      <c r="F28" s="12" t="s">
        <v>36</v>
      </c>
      <c r="G28" s="164">
        <v>-23700</v>
      </c>
      <c r="H28" s="164"/>
      <c r="I28" s="9">
        <v>-23700</v>
      </c>
      <c r="J28" s="9">
        <v>-23700</v>
      </c>
      <c r="K28" s="9">
        <v>-23700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64">
        <v>0</v>
      </c>
      <c r="U28" s="164"/>
      <c r="V28" s="164">
        <v>0</v>
      </c>
      <c r="W28" s="164"/>
    </row>
    <row r="29" spans="1:23" ht="19.5" customHeight="1">
      <c r="A29" s="168"/>
      <c r="B29" s="168"/>
      <c r="C29" s="168"/>
      <c r="D29" s="169"/>
      <c r="E29" s="169"/>
      <c r="F29" s="12" t="s">
        <v>37</v>
      </c>
      <c r="G29" s="164">
        <v>5000</v>
      </c>
      <c r="H29" s="164"/>
      <c r="I29" s="9">
        <v>5000</v>
      </c>
      <c r="J29" s="9">
        <v>5000</v>
      </c>
      <c r="K29" s="9">
        <v>0</v>
      </c>
      <c r="L29" s="9">
        <v>5000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64">
        <v>0</v>
      </c>
      <c r="U29" s="164"/>
      <c r="V29" s="164">
        <v>0</v>
      </c>
      <c r="W29" s="164"/>
    </row>
    <row r="30" spans="1:23" ht="19.5" customHeight="1" thickBot="1">
      <c r="A30" s="168"/>
      <c r="B30" s="168"/>
      <c r="C30" s="168"/>
      <c r="D30" s="169"/>
      <c r="E30" s="169"/>
      <c r="F30" s="12" t="s">
        <v>38</v>
      </c>
      <c r="G30" s="164">
        <v>1873333</v>
      </c>
      <c r="H30" s="164"/>
      <c r="I30" s="9">
        <v>540000</v>
      </c>
      <c r="J30" s="9">
        <v>540000</v>
      </c>
      <c r="K30" s="9">
        <v>345414</v>
      </c>
      <c r="L30" s="9">
        <v>194586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1333333</v>
      </c>
      <c r="S30" s="9">
        <v>1333333</v>
      </c>
      <c r="T30" s="164">
        <v>1333333</v>
      </c>
      <c r="U30" s="164"/>
      <c r="V30" s="164">
        <v>0</v>
      </c>
      <c r="W30" s="164"/>
    </row>
    <row r="31" spans="1:23" ht="18.75" customHeight="1" thickBot="1">
      <c r="A31" s="165"/>
      <c r="B31" s="165"/>
      <c r="C31" s="165">
        <v>71015</v>
      </c>
      <c r="D31" s="166" t="s">
        <v>300</v>
      </c>
      <c r="E31" s="166"/>
      <c r="F31" s="13" t="s">
        <v>35</v>
      </c>
      <c r="G31" s="167">
        <v>294700</v>
      </c>
      <c r="H31" s="167"/>
      <c r="I31" s="10">
        <v>294700</v>
      </c>
      <c r="J31" s="10">
        <v>294700</v>
      </c>
      <c r="K31" s="10">
        <v>255114</v>
      </c>
      <c r="L31" s="10">
        <v>39586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67">
        <v>0</v>
      </c>
      <c r="U31" s="167"/>
      <c r="V31" s="167">
        <v>0</v>
      </c>
      <c r="W31" s="167"/>
    </row>
    <row r="32" spans="1:23" ht="18" customHeight="1" thickBot="1">
      <c r="A32" s="165"/>
      <c r="B32" s="165"/>
      <c r="C32" s="165"/>
      <c r="D32" s="166"/>
      <c r="E32" s="166"/>
      <c r="F32" s="12" t="s">
        <v>36</v>
      </c>
      <c r="G32" s="164">
        <v>-23700</v>
      </c>
      <c r="H32" s="164"/>
      <c r="I32" s="9">
        <v>-23700</v>
      </c>
      <c r="J32" s="9">
        <v>-23700</v>
      </c>
      <c r="K32" s="9">
        <v>-23700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64">
        <v>0</v>
      </c>
      <c r="U32" s="164"/>
      <c r="V32" s="164">
        <v>0</v>
      </c>
      <c r="W32" s="164"/>
    </row>
    <row r="33" spans="1:23" ht="18" customHeight="1" thickBot="1">
      <c r="A33" s="165"/>
      <c r="B33" s="165"/>
      <c r="C33" s="165"/>
      <c r="D33" s="166"/>
      <c r="E33" s="166"/>
      <c r="F33" s="12" t="s">
        <v>37</v>
      </c>
      <c r="G33" s="164">
        <v>5000</v>
      </c>
      <c r="H33" s="164"/>
      <c r="I33" s="9">
        <v>5000</v>
      </c>
      <c r="J33" s="9">
        <v>5000</v>
      </c>
      <c r="K33" s="9">
        <v>0</v>
      </c>
      <c r="L33" s="9">
        <v>5000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64">
        <v>0</v>
      </c>
      <c r="U33" s="164"/>
      <c r="V33" s="164">
        <v>0</v>
      </c>
      <c r="W33" s="164"/>
    </row>
    <row r="34" spans="1:23" ht="17.25" customHeight="1">
      <c r="A34" s="165"/>
      <c r="B34" s="165"/>
      <c r="C34" s="165"/>
      <c r="D34" s="166"/>
      <c r="E34" s="166"/>
      <c r="F34" s="12" t="s">
        <v>38</v>
      </c>
      <c r="G34" s="164">
        <v>276000</v>
      </c>
      <c r="H34" s="164"/>
      <c r="I34" s="9">
        <v>276000</v>
      </c>
      <c r="J34" s="9">
        <v>276000</v>
      </c>
      <c r="K34" s="9">
        <v>231414</v>
      </c>
      <c r="L34" s="9">
        <v>44586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64">
        <v>0</v>
      </c>
      <c r="U34" s="164"/>
      <c r="V34" s="164">
        <v>0</v>
      </c>
      <c r="W34" s="164"/>
    </row>
    <row r="35" spans="1:23" ht="17.25" customHeight="1">
      <c r="A35" s="168">
        <v>801</v>
      </c>
      <c r="B35" s="168"/>
      <c r="C35" s="168"/>
      <c r="D35" s="169" t="s">
        <v>142</v>
      </c>
      <c r="E35" s="169"/>
      <c r="F35" s="12" t="s">
        <v>35</v>
      </c>
      <c r="G35" s="164">
        <v>20380132</v>
      </c>
      <c r="H35" s="164"/>
      <c r="I35" s="9">
        <v>16849858</v>
      </c>
      <c r="J35" s="9">
        <v>15354775</v>
      </c>
      <c r="K35" s="9">
        <v>12984217</v>
      </c>
      <c r="L35" s="9">
        <v>2370558</v>
      </c>
      <c r="M35" s="9">
        <v>995000</v>
      </c>
      <c r="N35" s="9">
        <v>299440</v>
      </c>
      <c r="O35" s="9">
        <v>200643</v>
      </c>
      <c r="P35" s="9">
        <v>0</v>
      </c>
      <c r="Q35" s="9">
        <v>0</v>
      </c>
      <c r="R35" s="9">
        <v>3530274</v>
      </c>
      <c r="S35" s="9">
        <v>3530274</v>
      </c>
      <c r="T35" s="164">
        <v>3367219</v>
      </c>
      <c r="U35" s="164"/>
      <c r="V35" s="164">
        <v>0</v>
      </c>
      <c r="W35" s="164"/>
    </row>
    <row r="36" spans="1:23" ht="18.75" customHeight="1">
      <c r="A36" s="168"/>
      <c r="B36" s="168"/>
      <c r="C36" s="168"/>
      <c r="D36" s="169"/>
      <c r="E36" s="169"/>
      <c r="F36" s="12" t="s">
        <v>36</v>
      </c>
      <c r="G36" s="164">
        <v>-44524</v>
      </c>
      <c r="H36" s="164"/>
      <c r="I36" s="9">
        <v>-44524</v>
      </c>
      <c r="J36" s="9">
        <v>-44524</v>
      </c>
      <c r="K36" s="9">
        <v>-5000</v>
      </c>
      <c r="L36" s="9">
        <v>-39524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64">
        <v>0</v>
      </c>
      <c r="U36" s="164"/>
      <c r="V36" s="164">
        <v>0</v>
      </c>
      <c r="W36" s="164"/>
    </row>
    <row r="37" spans="1:23" ht="19.5" customHeight="1">
      <c r="A37" s="168"/>
      <c r="B37" s="168"/>
      <c r="C37" s="168"/>
      <c r="D37" s="169"/>
      <c r="E37" s="169"/>
      <c r="F37" s="12" t="s">
        <v>37</v>
      </c>
      <c r="G37" s="164">
        <v>433145</v>
      </c>
      <c r="H37" s="164"/>
      <c r="I37" s="9">
        <v>77223</v>
      </c>
      <c r="J37" s="9">
        <v>77223</v>
      </c>
      <c r="K37" s="9">
        <v>34000</v>
      </c>
      <c r="L37" s="9">
        <v>43223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355922</v>
      </c>
      <c r="S37" s="9">
        <v>355922</v>
      </c>
      <c r="T37" s="164">
        <v>0</v>
      </c>
      <c r="U37" s="164"/>
      <c r="V37" s="164">
        <v>0</v>
      </c>
      <c r="W37" s="164"/>
    </row>
    <row r="38" spans="1:23" ht="19.5" customHeight="1" thickBot="1">
      <c r="A38" s="168"/>
      <c r="B38" s="168"/>
      <c r="C38" s="168"/>
      <c r="D38" s="169"/>
      <c r="E38" s="169"/>
      <c r="F38" s="12" t="s">
        <v>38</v>
      </c>
      <c r="G38" s="164">
        <v>20768753</v>
      </c>
      <c r="H38" s="164"/>
      <c r="I38" s="9">
        <v>16882557</v>
      </c>
      <c r="J38" s="9">
        <v>15387474</v>
      </c>
      <c r="K38" s="9">
        <v>13013217</v>
      </c>
      <c r="L38" s="9">
        <v>2374257</v>
      </c>
      <c r="M38" s="9">
        <v>995000</v>
      </c>
      <c r="N38" s="9">
        <v>299440</v>
      </c>
      <c r="O38" s="9">
        <v>200643</v>
      </c>
      <c r="P38" s="9">
        <v>0</v>
      </c>
      <c r="Q38" s="9">
        <v>0</v>
      </c>
      <c r="R38" s="9">
        <v>3886196</v>
      </c>
      <c r="S38" s="9">
        <v>3886196</v>
      </c>
      <c r="T38" s="164">
        <v>3367219</v>
      </c>
      <c r="U38" s="164"/>
      <c r="V38" s="164">
        <v>0</v>
      </c>
      <c r="W38" s="164"/>
    </row>
    <row r="39" spans="1:23" ht="16.5" customHeight="1" thickBot="1">
      <c r="A39" s="165"/>
      <c r="B39" s="165"/>
      <c r="C39" s="165">
        <v>80102</v>
      </c>
      <c r="D39" s="166" t="s">
        <v>308</v>
      </c>
      <c r="E39" s="166"/>
      <c r="F39" s="13" t="s">
        <v>35</v>
      </c>
      <c r="G39" s="167">
        <v>919185</v>
      </c>
      <c r="H39" s="167"/>
      <c r="I39" s="10">
        <v>919185</v>
      </c>
      <c r="J39" s="10">
        <v>870909</v>
      </c>
      <c r="K39" s="10">
        <v>787049</v>
      </c>
      <c r="L39" s="10">
        <v>83860</v>
      </c>
      <c r="M39" s="10">
        <v>0</v>
      </c>
      <c r="N39" s="10">
        <v>48276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67">
        <v>0</v>
      </c>
      <c r="U39" s="167"/>
      <c r="V39" s="167">
        <v>0</v>
      </c>
      <c r="W39" s="167"/>
    </row>
    <row r="40" spans="1:23" ht="13.5" thickBot="1">
      <c r="A40" s="165"/>
      <c r="B40" s="165"/>
      <c r="C40" s="165"/>
      <c r="D40" s="166"/>
      <c r="E40" s="166"/>
      <c r="F40" s="12" t="s">
        <v>36</v>
      </c>
      <c r="G40" s="164">
        <v>0</v>
      </c>
      <c r="H40" s="164"/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64">
        <v>0</v>
      </c>
      <c r="U40" s="164"/>
      <c r="V40" s="164">
        <v>0</v>
      </c>
      <c r="W40" s="164"/>
    </row>
    <row r="41" spans="1:23" ht="18.75" customHeight="1" thickBot="1">
      <c r="A41" s="165"/>
      <c r="B41" s="165"/>
      <c r="C41" s="165"/>
      <c r="D41" s="166"/>
      <c r="E41" s="166"/>
      <c r="F41" s="12" t="s">
        <v>37</v>
      </c>
      <c r="G41" s="164">
        <v>14561</v>
      </c>
      <c r="H41" s="164"/>
      <c r="I41" s="9">
        <v>14561</v>
      </c>
      <c r="J41" s="9">
        <v>14561</v>
      </c>
      <c r="K41" s="9">
        <v>0</v>
      </c>
      <c r="L41" s="9">
        <v>14561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64">
        <v>0</v>
      </c>
      <c r="U41" s="164"/>
      <c r="V41" s="164">
        <v>0</v>
      </c>
      <c r="W41" s="164"/>
    </row>
    <row r="42" spans="1:23" ht="19.5" customHeight="1" thickBot="1">
      <c r="A42" s="165"/>
      <c r="B42" s="165"/>
      <c r="C42" s="165"/>
      <c r="D42" s="166"/>
      <c r="E42" s="166"/>
      <c r="F42" s="12" t="s">
        <v>38</v>
      </c>
      <c r="G42" s="164">
        <v>933746</v>
      </c>
      <c r="H42" s="164"/>
      <c r="I42" s="9">
        <v>933746</v>
      </c>
      <c r="J42" s="9">
        <v>885470</v>
      </c>
      <c r="K42" s="9">
        <v>787049</v>
      </c>
      <c r="L42" s="9">
        <v>98421</v>
      </c>
      <c r="M42" s="9">
        <v>0</v>
      </c>
      <c r="N42" s="9">
        <v>48276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64">
        <v>0</v>
      </c>
      <c r="U42" s="164"/>
      <c r="V42" s="164">
        <v>0</v>
      </c>
      <c r="W42" s="164"/>
    </row>
    <row r="43" spans="1:23" ht="18" customHeight="1" thickBot="1">
      <c r="A43" s="165"/>
      <c r="B43" s="165"/>
      <c r="C43" s="165">
        <v>80111</v>
      </c>
      <c r="D43" s="166" t="s">
        <v>311</v>
      </c>
      <c r="E43" s="166"/>
      <c r="F43" s="13" t="s">
        <v>35</v>
      </c>
      <c r="G43" s="167">
        <v>1181824</v>
      </c>
      <c r="H43" s="167"/>
      <c r="I43" s="10">
        <v>1181824</v>
      </c>
      <c r="J43" s="10">
        <v>1118348</v>
      </c>
      <c r="K43" s="10">
        <v>1017908</v>
      </c>
      <c r="L43" s="10">
        <v>100440</v>
      </c>
      <c r="M43" s="10">
        <v>0</v>
      </c>
      <c r="N43" s="10">
        <v>63476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67">
        <v>0</v>
      </c>
      <c r="U43" s="167"/>
      <c r="V43" s="167">
        <v>0</v>
      </c>
      <c r="W43" s="167"/>
    </row>
    <row r="44" spans="1:23" ht="16.5" customHeight="1" thickBot="1">
      <c r="A44" s="165"/>
      <c r="B44" s="165"/>
      <c r="C44" s="165"/>
      <c r="D44" s="166"/>
      <c r="E44" s="166"/>
      <c r="F44" s="12" t="s">
        <v>36</v>
      </c>
      <c r="G44" s="164">
        <v>0</v>
      </c>
      <c r="H44" s="164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64">
        <v>0</v>
      </c>
      <c r="U44" s="164"/>
      <c r="V44" s="164">
        <v>0</v>
      </c>
      <c r="W44" s="164"/>
    </row>
    <row r="45" spans="1:23" ht="18.75" customHeight="1" thickBot="1">
      <c r="A45" s="165"/>
      <c r="B45" s="165"/>
      <c r="C45" s="165"/>
      <c r="D45" s="166"/>
      <c r="E45" s="166"/>
      <c r="F45" s="12" t="s">
        <v>37</v>
      </c>
      <c r="G45" s="164">
        <v>13838</v>
      </c>
      <c r="H45" s="164"/>
      <c r="I45" s="9">
        <v>13838</v>
      </c>
      <c r="J45" s="9">
        <v>13838</v>
      </c>
      <c r="K45" s="9">
        <v>0</v>
      </c>
      <c r="L45" s="9">
        <v>13838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64">
        <v>0</v>
      </c>
      <c r="U45" s="164"/>
      <c r="V45" s="164">
        <v>0</v>
      </c>
      <c r="W45" s="164"/>
    </row>
    <row r="46" spans="1:23" ht="18.75" customHeight="1" thickBot="1">
      <c r="A46" s="165"/>
      <c r="B46" s="165"/>
      <c r="C46" s="165"/>
      <c r="D46" s="166"/>
      <c r="E46" s="166"/>
      <c r="F46" s="12" t="s">
        <v>38</v>
      </c>
      <c r="G46" s="164">
        <v>1195662</v>
      </c>
      <c r="H46" s="164"/>
      <c r="I46" s="9">
        <v>1195662</v>
      </c>
      <c r="J46" s="9">
        <v>1132186</v>
      </c>
      <c r="K46" s="9">
        <v>1017908</v>
      </c>
      <c r="L46" s="9">
        <v>114278</v>
      </c>
      <c r="M46" s="9">
        <v>0</v>
      </c>
      <c r="N46" s="9">
        <v>63476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64">
        <v>0</v>
      </c>
      <c r="U46" s="164"/>
      <c r="V46" s="164">
        <v>0</v>
      </c>
      <c r="W46" s="164"/>
    </row>
    <row r="47" spans="1:23" ht="18.75" customHeight="1" thickBot="1">
      <c r="A47" s="165"/>
      <c r="B47" s="165"/>
      <c r="C47" s="165">
        <v>80120</v>
      </c>
      <c r="D47" s="166" t="s">
        <v>339</v>
      </c>
      <c r="E47" s="166"/>
      <c r="F47" s="13" t="s">
        <v>35</v>
      </c>
      <c r="G47" s="167">
        <v>4200380</v>
      </c>
      <c r="H47" s="167"/>
      <c r="I47" s="10">
        <v>4200380</v>
      </c>
      <c r="J47" s="10">
        <v>4032540</v>
      </c>
      <c r="K47" s="10">
        <v>3650840</v>
      </c>
      <c r="L47" s="10">
        <v>381700</v>
      </c>
      <c r="M47" s="10">
        <v>140000</v>
      </c>
      <c r="N47" s="10">
        <v>27840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67">
        <v>0</v>
      </c>
      <c r="U47" s="167"/>
      <c r="V47" s="167">
        <v>0</v>
      </c>
      <c r="W47" s="167"/>
    </row>
    <row r="48" spans="1:23" ht="17.25" customHeight="1" thickBot="1">
      <c r="A48" s="165"/>
      <c r="B48" s="165"/>
      <c r="C48" s="165"/>
      <c r="D48" s="166"/>
      <c r="E48" s="166"/>
      <c r="F48" s="12" t="s">
        <v>36</v>
      </c>
      <c r="G48" s="164">
        <v>-10524</v>
      </c>
      <c r="H48" s="164"/>
      <c r="I48" s="9">
        <v>-10524</v>
      </c>
      <c r="J48" s="9">
        <v>-10524</v>
      </c>
      <c r="K48" s="9">
        <v>0</v>
      </c>
      <c r="L48" s="9">
        <v>-10524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64">
        <v>0</v>
      </c>
      <c r="U48" s="164"/>
      <c r="V48" s="164">
        <v>0</v>
      </c>
      <c r="W48" s="164"/>
    </row>
    <row r="49" spans="1:23" ht="18.75" customHeight="1" thickBot="1">
      <c r="A49" s="165"/>
      <c r="B49" s="165"/>
      <c r="C49" s="165"/>
      <c r="D49" s="166"/>
      <c r="E49" s="166"/>
      <c r="F49" s="12" t="s">
        <v>37</v>
      </c>
      <c r="G49" s="164">
        <v>44524</v>
      </c>
      <c r="H49" s="164"/>
      <c r="I49" s="9">
        <v>44524</v>
      </c>
      <c r="J49" s="9">
        <v>44524</v>
      </c>
      <c r="K49" s="9">
        <v>34000</v>
      </c>
      <c r="L49" s="9">
        <v>10524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64">
        <v>0</v>
      </c>
      <c r="U49" s="164"/>
      <c r="V49" s="164">
        <v>0</v>
      </c>
      <c r="W49" s="164"/>
    </row>
    <row r="50" spans="1:23" ht="20.25" customHeight="1" thickBot="1">
      <c r="A50" s="165"/>
      <c r="B50" s="165"/>
      <c r="C50" s="165"/>
      <c r="D50" s="166"/>
      <c r="E50" s="166"/>
      <c r="F50" s="12" t="s">
        <v>38</v>
      </c>
      <c r="G50" s="164">
        <v>4234380</v>
      </c>
      <c r="H50" s="164"/>
      <c r="I50" s="9">
        <v>4234380</v>
      </c>
      <c r="J50" s="9">
        <v>4066540</v>
      </c>
      <c r="K50" s="9">
        <v>3684840</v>
      </c>
      <c r="L50" s="9">
        <v>381700</v>
      </c>
      <c r="M50" s="9">
        <v>140000</v>
      </c>
      <c r="N50" s="9">
        <v>27840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64">
        <v>0</v>
      </c>
      <c r="U50" s="164"/>
      <c r="V50" s="164">
        <v>0</v>
      </c>
      <c r="W50" s="164"/>
    </row>
    <row r="51" spans="1:23" ht="19.5" customHeight="1" thickBot="1">
      <c r="A51" s="165"/>
      <c r="B51" s="165"/>
      <c r="C51" s="165">
        <v>80130</v>
      </c>
      <c r="D51" s="166" t="s">
        <v>231</v>
      </c>
      <c r="E51" s="166"/>
      <c r="F51" s="13" t="s">
        <v>35</v>
      </c>
      <c r="G51" s="167">
        <v>7581611</v>
      </c>
      <c r="H51" s="167"/>
      <c r="I51" s="10">
        <v>7581611</v>
      </c>
      <c r="J51" s="10">
        <v>6451952</v>
      </c>
      <c r="K51" s="10">
        <v>5460337</v>
      </c>
      <c r="L51" s="10">
        <v>991615</v>
      </c>
      <c r="M51" s="10">
        <v>855000</v>
      </c>
      <c r="N51" s="10">
        <v>74016</v>
      </c>
      <c r="O51" s="10">
        <v>200643</v>
      </c>
      <c r="P51" s="10">
        <v>0</v>
      </c>
      <c r="Q51" s="10">
        <v>0</v>
      </c>
      <c r="R51" s="10">
        <v>0</v>
      </c>
      <c r="S51" s="10">
        <v>0</v>
      </c>
      <c r="T51" s="167">
        <v>0</v>
      </c>
      <c r="U51" s="167"/>
      <c r="V51" s="167">
        <v>0</v>
      </c>
      <c r="W51" s="167"/>
    </row>
    <row r="52" spans="1:23" ht="13.5" thickBot="1">
      <c r="A52" s="165"/>
      <c r="B52" s="165"/>
      <c r="C52" s="165"/>
      <c r="D52" s="166"/>
      <c r="E52" s="166"/>
      <c r="F52" s="12" t="s">
        <v>36</v>
      </c>
      <c r="G52" s="164">
        <v>-34000</v>
      </c>
      <c r="H52" s="164"/>
      <c r="I52" s="9">
        <v>-34000</v>
      </c>
      <c r="J52" s="9">
        <v>-34000</v>
      </c>
      <c r="K52" s="9">
        <v>-5000</v>
      </c>
      <c r="L52" s="9">
        <v>-29000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64">
        <v>0</v>
      </c>
      <c r="U52" s="164"/>
      <c r="V52" s="164">
        <v>0</v>
      </c>
      <c r="W52" s="164"/>
    </row>
    <row r="53" spans="1:23" ht="17.25" customHeight="1" thickBot="1">
      <c r="A53" s="165"/>
      <c r="B53" s="165"/>
      <c r="C53" s="165"/>
      <c r="D53" s="166"/>
      <c r="E53" s="166"/>
      <c r="F53" s="12" t="s">
        <v>37</v>
      </c>
      <c r="G53" s="164">
        <v>0</v>
      </c>
      <c r="H53" s="164"/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64">
        <v>0</v>
      </c>
      <c r="U53" s="164"/>
      <c r="V53" s="164">
        <v>0</v>
      </c>
      <c r="W53" s="164"/>
    </row>
    <row r="54" spans="1:23" ht="20.25" customHeight="1" thickBot="1">
      <c r="A54" s="165"/>
      <c r="B54" s="165"/>
      <c r="C54" s="165"/>
      <c r="D54" s="166"/>
      <c r="E54" s="166"/>
      <c r="F54" s="12" t="s">
        <v>38</v>
      </c>
      <c r="G54" s="164">
        <v>7547611</v>
      </c>
      <c r="H54" s="164"/>
      <c r="I54" s="9">
        <v>7547611</v>
      </c>
      <c r="J54" s="9">
        <v>6417952</v>
      </c>
      <c r="K54" s="9">
        <v>5455337</v>
      </c>
      <c r="L54" s="9">
        <v>962615</v>
      </c>
      <c r="M54" s="9">
        <v>855000</v>
      </c>
      <c r="N54" s="9">
        <v>74016</v>
      </c>
      <c r="O54" s="9">
        <v>200643</v>
      </c>
      <c r="P54" s="9">
        <v>0</v>
      </c>
      <c r="Q54" s="9">
        <v>0</v>
      </c>
      <c r="R54" s="9">
        <v>0</v>
      </c>
      <c r="S54" s="9">
        <v>0</v>
      </c>
      <c r="T54" s="164">
        <v>0</v>
      </c>
      <c r="U54" s="164"/>
      <c r="V54" s="164">
        <v>0</v>
      </c>
      <c r="W54" s="164"/>
    </row>
    <row r="55" spans="1:23" ht="17.25" customHeight="1" thickBot="1">
      <c r="A55" s="165"/>
      <c r="B55" s="165"/>
      <c r="C55" s="165">
        <v>80146</v>
      </c>
      <c r="D55" s="166" t="s">
        <v>340</v>
      </c>
      <c r="E55" s="166"/>
      <c r="F55" s="13" t="s">
        <v>35</v>
      </c>
      <c r="G55" s="167">
        <v>63000</v>
      </c>
      <c r="H55" s="167"/>
      <c r="I55" s="10">
        <v>63000</v>
      </c>
      <c r="J55" s="10">
        <v>63000</v>
      </c>
      <c r="K55" s="10">
        <v>0</v>
      </c>
      <c r="L55" s="10">
        <v>63000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67">
        <v>0</v>
      </c>
      <c r="U55" s="167"/>
      <c r="V55" s="167">
        <v>0</v>
      </c>
      <c r="W55" s="167"/>
    </row>
    <row r="56" spans="1:23" ht="13.5" thickBot="1">
      <c r="A56" s="165"/>
      <c r="B56" s="165"/>
      <c r="C56" s="165"/>
      <c r="D56" s="166"/>
      <c r="E56" s="166"/>
      <c r="F56" s="12" t="s">
        <v>36</v>
      </c>
      <c r="G56" s="164">
        <v>0</v>
      </c>
      <c r="H56" s="164"/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64">
        <v>0</v>
      </c>
      <c r="U56" s="164"/>
      <c r="V56" s="164">
        <v>0</v>
      </c>
      <c r="W56" s="164"/>
    </row>
    <row r="57" spans="1:23" ht="17.25" customHeight="1" thickBot="1">
      <c r="A57" s="165"/>
      <c r="B57" s="165"/>
      <c r="C57" s="165"/>
      <c r="D57" s="166"/>
      <c r="E57" s="166"/>
      <c r="F57" s="12" t="s">
        <v>37</v>
      </c>
      <c r="G57" s="164">
        <v>4300</v>
      </c>
      <c r="H57" s="164"/>
      <c r="I57" s="9">
        <v>4300</v>
      </c>
      <c r="J57" s="9">
        <v>4300</v>
      </c>
      <c r="K57" s="9">
        <v>0</v>
      </c>
      <c r="L57" s="9">
        <v>4300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64">
        <v>0</v>
      </c>
      <c r="U57" s="164"/>
      <c r="V57" s="164">
        <v>0</v>
      </c>
      <c r="W57" s="164"/>
    </row>
    <row r="58" spans="1:23" ht="19.5" customHeight="1" thickBot="1">
      <c r="A58" s="165"/>
      <c r="B58" s="165"/>
      <c r="C58" s="165"/>
      <c r="D58" s="166"/>
      <c r="E58" s="166"/>
      <c r="F58" s="12" t="s">
        <v>38</v>
      </c>
      <c r="G58" s="164">
        <v>67300</v>
      </c>
      <c r="H58" s="164"/>
      <c r="I58" s="9">
        <v>67300</v>
      </c>
      <c r="J58" s="9">
        <v>67300</v>
      </c>
      <c r="K58" s="9">
        <v>0</v>
      </c>
      <c r="L58" s="9">
        <v>67300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64">
        <v>0</v>
      </c>
      <c r="U58" s="164"/>
      <c r="V58" s="164">
        <v>0</v>
      </c>
      <c r="W58" s="164"/>
    </row>
    <row r="59" spans="1:23" ht="21" customHeight="1" thickBot="1">
      <c r="A59" s="165"/>
      <c r="B59" s="165"/>
      <c r="C59" s="165">
        <v>80195</v>
      </c>
      <c r="D59" s="166" t="s">
        <v>323</v>
      </c>
      <c r="E59" s="166"/>
      <c r="F59" s="13" t="s">
        <v>35</v>
      </c>
      <c r="G59" s="167">
        <v>3709663</v>
      </c>
      <c r="H59" s="167"/>
      <c r="I59" s="10">
        <v>179389</v>
      </c>
      <c r="J59" s="10">
        <v>179389</v>
      </c>
      <c r="K59" s="10">
        <v>2000</v>
      </c>
      <c r="L59" s="10">
        <v>177389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3530274</v>
      </c>
      <c r="S59" s="10">
        <v>3530274</v>
      </c>
      <c r="T59" s="167">
        <v>3367219</v>
      </c>
      <c r="U59" s="167"/>
      <c r="V59" s="167">
        <v>0</v>
      </c>
      <c r="W59" s="167"/>
    </row>
    <row r="60" spans="1:23" ht="19.5" customHeight="1" thickBot="1">
      <c r="A60" s="165"/>
      <c r="B60" s="165"/>
      <c r="C60" s="165"/>
      <c r="D60" s="166"/>
      <c r="E60" s="166"/>
      <c r="F60" s="12" t="s">
        <v>36</v>
      </c>
      <c r="G60" s="164">
        <v>0</v>
      </c>
      <c r="H60" s="164"/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64">
        <v>0</v>
      </c>
      <c r="U60" s="164"/>
      <c r="V60" s="164">
        <v>0</v>
      </c>
      <c r="W60" s="164"/>
    </row>
    <row r="61" spans="1:23" ht="19.5" customHeight="1" thickBot="1">
      <c r="A61" s="165"/>
      <c r="B61" s="165"/>
      <c r="C61" s="165"/>
      <c r="D61" s="166"/>
      <c r="E61" s="166"/>
      <c r="F61" s="12" t="s">
        <v>37</v>
      </c>
      <c r="G61" s="164">
        <v>355922</v>
      </c>
      <c r="H61" s="164"/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355922</v>
      </c>
      <c r="S61" s="9">
        <v>355922</v>
      </c>
      <c r="T61" s="164">
        <v>0</v>
      </c>
      <c r="U61" s="164"/>
      <c r="V61" s="164">
        <v>0</v>
      </c>
      <c r="W61" s="164"/>
    </row>
    <row r="62" spans="1:23" ht="16.5" customHeight="1">
      <c r="A62" s="165"/>
      <c r="B62" s="165"/>
      <c r="C62" s="165"/>
      <c r="D62" s="166"/>
      <c r="E62" s="166"/>
      <c r="F62" s="12" t="s">
        <v>38</v>
      </c>
      <c r="G62" s="164">
        <v>4065585</v>
      </c>
      <c r="H62" s="164"/>
      <c r="I62" s="9">
        <v>179389</v>
      </c>
      <c r="J62" s="9">
        <v>179389</v>
      </c>
      <c r="K62" s="9">
        <v>2000</v>
      </c>
      <c r="L62" s="9">
        <v>177389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3886196</v>
      </c>
      <c r="S62" s="9">
        <v>3886196</v>
      </c>
      <c r="T62" s="164">
        <v>3367219</v>
      </c>
      <c r="U62" s="164"/>
      <c r="V62" s="164">
        <v>0</v>
      </c>
      <c r="W62" s="164"/>
    </row>
    <row r="63" spans="1:23" ht="18" customHeight="1">
      <c r="A63" s="168">
        <v>851</v>
      </c>
      <c r="B63" s="168"/>
      <c r="C63" s="168"/>
      <c r="D63" s="169" t="s">
        <v>314</v>
      </c>
      <c r="E63" s="169"/>
      <c r="F63" s="12" t="s">
        <v>35</v>
      </c>
      <c r="G63" s="164">
        <v>6057360</v>
      </c>
      <c r="H63" s="164"/>
      <c r="I63" s="9">
        <v>3265860</v>
      </c>
      <c r="J63" s="9">
        <v>3265860</v>
      </c>
      <c r="K63" s="9">
        <v>0</v>
      </c>
      <c r="L63" s="9">
        <v>3265860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2791500</v>
      </c>
      <c r="S63" s="9">
        <v>7000</v>
      </c>
      <c r="T63" s="164">
        <v>0</v>
      </c>
      <c r="U63" s="164"/>
      <c r="V63" s="164">
        <v>2784500</v>
      </c>
      <c r="W63" s="164"/>
    </row>
    <row r="64" spans="1:23" ht="12.75">
      <c r="A64" s="168"/>
      <c r="B64" s="168"/>
      <c r="C64" s="168"/>
      <c r="D64" s="169"/>
      <c r="E64" s="169"/>
      <c r="F64" s="12" t="s">
        <v>36</v>
      </c>
      <c r="G64" s="164">
        <v>-127311</v>
      </c>
      <c r="H64" s="164"/>
      <c r="I64" s="9">
        <v>-127311</v>
      </c>
      <c r="J64" s="9">
        <v>-127311</v>
      </c>
      <c r="K64" s="9">
        <v>0</v>
      </c>
      <c r="L64" s="9">
        <v>-127311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64">
        <v>0</v>
      </c>
      <c r="U64" s="164"/>
      <c r="V64" s="164">
        <v>0</v>
      </c>
      <c r="W64" s="164"/>
    </row>
    <row r="65" spans="1:23" ht="19.5" customHeight="1">
      <c r="A65" s="168"/>
      <c r="B65" s="168"/>
      <c r="C65" s="168"/>
      <c r="D65" s="169"/>
      <c r="E65" s="169"/>
      <c r="F65" s="12" t="s">
        <v>37</v>
      </c>
      <c r="G65" s="164">
        <v>0</v>
      </c>
      <c r="H65" s="164"/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64">
        <v>0</v>
      </c>
      <c r="U65" s="164"/>
      <c r="V65" s="164">
        <v>0</v>
      </c>
      <c r="W65" s="164"/>
    </row>
    <row r="66" spans="1:23" ht="18" customHeight="1" thickBot="1">
      <c r="A66" s="168"/>
      <c r="B66" s="168"/>
      <c r="C66" s="168"/>
      <c r="D66" s="169"/>
      <c r="E66" s="169"/>
      <c r="F66" s="12" t="s">
        <v>38</v>
      </c>
      <c r="G66" s="164">
        <v>5930049</v>
      </c>
      <c r="H66" s="164"/>
      <c r="I66" s="9">
        <v>3138549</v>
      </c>
      <c r="J66" s="9">
        <v>3138549</v>
      </c>
      <c r="K66" s="9">
        <v>0</v>
      </c>
      <c r="L66" s="9">
        <v>3138549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2791500</v>
      </c>
      <c r="S66" s="9">
        <v>7000</v>
      </c>
      <c r="T66" s="164">
        <v>0</v>
      </c>
      <c r="U66" s="164"/>
      <c r="V66" s="164">
        <v>2784500</v>
      </c>
      <c r="W66" s="164"/>
    </row>
    <row r="67" spans="1:23" ht="16.5" customHeight="1" thickBot="1">
      <c r="A67" s="165"/>
      <c r="B67" s="165"/>
      <c r="C67" s="165">
        <v>85156</v>
      </c>
      <c r="D67" s="166" t="s">
        <v>319</v>
      </c>
      <c r="E67" s="166"/>
      <c r="F67" s="13" t="s">
        <v>35</v>
      </c>
      <c r="G67" s="167">
        <v>2630860</v>
      </c>
      <c r="H67" s="167"/>
      <c r="I67" s="10">
        <v>2630860</v>
      </c>
      <c r="J67" s="10">
        <v>2630860</v>
      </c>
      <c r="K67" s="10">
        <v>0</v>
      </c>
      <c r="L67" s="10">
        <v>2630860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67">
        <v>0</v>
      </c>
      <c r="U67" s="167"/>
      <c r="V67" s="167">
        <v>0</v>
      </c>
      <c r="W67" s="167"/>
    </row>
    <row r="68" spans="1:23" ht="13.5" thickBot="1">
      <c r="A68" s="165"/>
      <c r="B68" s="165"/>
      <c r="C68" s="165"/>
      <c r="D68" s="166"/>
      <c r="E68" s="166"/>
      <c r="F68" s="12" t="s">
        <v>36</v>
      </c>
      <c r="G68" s="164">
        <v>-127311</v>
      </c>
      <c r="H68" s="164"/>
      <c r="I68" s="9">
        <v>-127311</v>
      </c>
      <c r="J68" s="9">
        <v>-127311</v>
      </c>
      <c r="K68" s="9">
        <v>0</v>
      </c>
      <c r="L68" s="9">
        <v>-127311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64">
        <v>0</v>
      </c>
      <c r="U68" s="164"/>
      <c r="V68" s="164">
        <v>0</v>
      </c>
      <c r="W68" s="164"/>
    </row>
    <row r="69" spans="1:23" ht="17.25" customHeight="1" thickBot="1">
      <c r="A69" s="165"/>
      <c r="B69" s="165"/>
      <c r="C69" s="165"/>
      <c r="D69" s="166"/>
      <c r="E69" s="166"/>
      <c r="F69" s="12" t="s">
        <v>37</v>
      </c>
      <c r="G69" s="164">
        <v>0</v>
      </c>
      <c r="H69" s="164"/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64">
        <v>0</v>
      </c>
      <c r="U69" s="164"/>
      <c r="V69" s="164">
        <v>0</v>
      </c>
      <c r="W69" s="164"/>
    </row>
    <row r="70" spans="1:23" ht="17.25" customHeight="1">
      <c r="A70" s="165"/>
      <c r="B70" s="165"/>
      <c r="C70" s="165"/>
      <c r="D70" s="166"/>
      <c r="E70" s="166"/>
      <c r="F70" s="12" t="s">
        <v>38</v>
      </c>
      <c r="G70" s="164">
        <v>2503549</v>
      </c>
      <c r="H70" s="164"/>
      <c r="I70" s="9">
        <v>2503549</v>
      </c>
      <c r="J70" s="9">
        <v>2503549</v>
      </c>
      <c r="K70" s="9">
        <v>0</v>
      </c>
      <c r="L70" s="9">
        <v>2503549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64">
        <v>0</v>
      </c>
      <c r="U70" s="164"/>
      <c r="V70" s="164">
        <v>0</v>
      </c>
      <c r="W70" s="164"/>
    </row>
    <row r="71" spans="1:23" ht="18.75" customHeight="1">
      <c r="A71" s="168">
        <v>852</v>
      </c>
      <c r="B71" s="168"/>
      <c r="C71" s="168"/>
      <c r="D71" s="169" t="s">
        <v>148</v>
      </c>
      <c r="E71" s="169"/>
      <c r="F71" s="12" t="s">
        <v>35</v>
      </c>
      <c r="G71" s="164">
        <v>19204727</v>
      </c>
      <c r="H71" s="164"/>
      <c r="I71" s="9">
        <v>17393539</v>
      </c>
      <c r="J71" s="9">
        <v>16869576</v>
      </c>
      <c r="K71" s="9">
        <v>11971091</v>
      </c>
      <c r="L71" s="9">
        <v>4898485</v>
      </c>
      <c r="M71" s="9">
        <v>0</v>
      </c>
      <c r="N71" s="9">
        <v>47300</v>
      </c>
      <c r="O71" s="9">
        <v>476663</v>
      </c>
      <c r="P71" s="9">
        <v>0</v>
      </c>
      <c r="Q71" s="9">
        <v>0</v>
      </c>
      <c r="R71" s="9">
        <v>1811188</v>
      </c>
      <c r="S71" s="9">
        <v>1811188</v>
      </c>
      <c r="T71" s="164">
        <v>0</v>
      </c>
      <c r="U71" s="164"/>
      <c r="V71" s="164">
        <v>0</v>
      </c>
      <c r="W71" s="164"/>
    </row>
    <row r="72" spans="1:23" ht="15.75" customHeight="1">
      <c r="A72" s="168"/>
      <c r="B72" s="168"/>
      <c r="C72" s="168"/>
      <c r="D72" s="169"/>
      <c r="E72" s="169"/>
      <c r="F72" s="12" t="s">
        <v>36</v>
      </c>
      <c r="G72" s="164">
        <v>-35828</v>
      </c>
      <c r="H72" s="164"/>
      <c r="I72" s="9">
        <v>-29828</v>
      </c>
      <c r="J72" s="9">
        <v>-29828</v>
      </c>
      <c r="K72" s="9">
        <v>0</v>
      </c>
      <c r="L72" s="9">
        <v>-29828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-6000</v>
      </c>
      <c r="S72" s="9">
        <v>-6000</v>
      </c>
      <c r="T72" s="164">
        <v>0</v>
      </c>
      <c r="U72" s="164"/>
      <c r="V72" s="164">
        <v>0</v>
      </c>
      <c r="W72" s="164"/>
    </row>
    <row r="73" spans="1:23" ht="12.75">
      <c r="A73" s="168"/>
      <c r="B73" s="168"/>
      <c r="C73" s="168"/>
      <c r="D73" s="169"/>
      <c r="E73" s="169"/>
      <c r="F73" s="12" t="s">
        <v>37</v>
      </c>
      <c r="G73" s="164">
        <v>35828</v>
      </c>
      <c r="H73" s="164"/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35828</v>
      </c>
      <c r="S73" s="9">
        <v>35828</v>
      </c>
      <c r="T73" s="164">
        <v>0</v>
      </c>
      <c r="U73" s="164"/>
      <c r="V73" s="164">
        <v>0</v>
      </c>
      <c r="W73" s="164"/>
    </row>
    <row r="74" spans="1:23" ht="18" customHeight="1" thickBot="1">
      <c r="A74" s="168"/>
      <c r="B74" s="168"/>
      <c r="C74" s="168"/>
      <c r="D74" s="169"/>
      <c r="E74" s="169"/>
      <c r="F74" s="12" t="s">
        <v>38</v>
      </c>
      <c r="G74" s="164">
        <v>19204727</v>
      </c>
      <c r="H74" s="164"/>
      <c r="I74" s="9">
        <v>17363711</v>
      </c>
      <c r="J74" s="9">
        <v>16839748</v>
      </c>
      <c r="K74" s="9">
        <v>11971091</v>
      </c>
      <c r="L74" s="9">
        <v>4868657</v>
      </c>
      <c r="M74" s="9">
        <v>0</v>
      </c>
      <c r="N74" s="9">
        <v>47300</v>
      </c>
      <c r="O74" s="9">
        <v>476663</v>
      </c>
      <c r="P74" s="9">
        <v>0</v>
      </c>
      <c r="Q74" s="9">
        <v>0</v>
      </c>
      <c r="R74" s="9">
        <v>1841016</v>
      </c>
      <c r="S74" s="9">
        <v>1841016</v>
      </c>
      <c r="T74" s="164">
        <v>0</v>
      </c>
      <c r="U74" s="164"/>
      <c r="V74" s="164">
        <v>0</v>
      </c>
      <c r="W74" s="164"/>
    </row>
    <row r="75" spans="1:23" ht="18" customHeight="1" thickBot="1">
      <c r="A75" s="165"/>
      <c r="B75" s="165"/>
      <c r="C75" s="165">
        <v>85202</v>
      </c>
      <c r="D75" s="166" t="s">
        <v>150</v>
      </c>
      <c r="E75" s="166"/>
      <c r="F75" s="13" t="s">
        <v>35</v>
      </c>
      <c r="G75" s="167">
        <v>17899103</v>
      </c>
      <c r="H75" s="167"/>
      <c r="I75" s="10">
        <v>16187915</v>
      </c>
      <c r="J75" s="10">
        <v>16016715</v>
      </c>
      <c r="K75" s="10">
        <v>11327700</v>
      </c>
      <c r="L75" s="10">
        <v>4689015</v>
      </c>
      <c r="M75" s="10">
        <v>0</v>
      </c>
      <c r="N75" s="10">
        <v>46200</v>
      </c>
      <c r="O75" s="10">
        <v>125000</v>
      </c>
      <c r="P75" s="10">
        <v>0</v>
      </c>
      <c r="Q75" s="10">
        <v>0</v>
      </c>
      <c r="R75" s="10">
        <v>1711188</v>
      </c>
      <c r="S75" s="10">
        <v>1711188</v>
      </c>
      <c r="T75" s="167">
        <v>0</v>
      </c>
      <c r="U75" s="167"/>
      <c r="V75" s="167">
        <v>0</v>
      </c>
      <c r="W75" s="167"/>
    </row>
    <row r="76" spans="1:23" ht="18.75" customHeight="1" thickBot="1">
      <c r="A76" s="165"/>
      <c r="B76" s="165"/>
      <c r="C76" s="165"/>
      <c r="D76" s="166"/>
      <c r="E76" s="166"/>
      <c r="F76" s="12" t="s">
        <v>36</v>
      </c>
      <c r="G76" s="164">
        <v>-35828</v>
      </c>
      <c r="H76" s="164"/>
      <c r="I76" s="9">
        <v>-29828</v>
      </c>
      <c r="J76" s="9">
        <v>-29828</v>
      </c>
      <c r="K76" s="9">
        <v>0</v>
      </c>
      <c r="L76" s="9">
        <v>-29828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-6000</v>
      </c>
      <c r="S76" s="9">
        <v>-6000</v>
      </c>
      <c r="T76" s="164">
        <v>0</v>
      </c>
      <c r="U76" s="164"/>
      <c r="V76" s="164">
        <v>0</v>
      </c>
      <c r="W76" s="164"/>
    </row>
    <row r="77" spans="1:23" ht="16.5" customHeight="1" thickBot="1">
      <c r="A77" s="165"/>
      <c r="B77" s="165"/>
      <c r="C77" s="165"/>
      <c r="D77" s="166"/>
      <c r="E77" s="166"/>
      <c r="F77" s="12" t="s">
        <v>37</v>
      </c>
      <c r="G77" s="164">
        <v>35828</v>
      </c>
      <c r="H77" s="164"/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35828</v>
      </c>
      <c r="S77" s="9">
        <v>35828</v>
      </c>
      <c r="T77" s="164">
        <v>0</v>
      </c>
      <c r="U77" s="164"/>
      <c r="V77" s="164">
        <v>0</v>
      </c>
      <c r="W77" s="164"/>
    </row>
    <row r="78" spans="1:23" ht="16.5" customHeight="1">
      <c r="A78" s="165"/>
      <c r="B78" s="165"/>
      <c r="C78" s="165"/>
      <c r="D78" s="166"/>
      <c r="E78" s="166"/>
      <c r="F78" s="12" t="s">
        <v>38</v>
      </c>
      <c r="G78" s="164">
        <v>17899103</v>
      </c>
      <c r="H78" s="164"/>
      <c r="I78" s="9">
        <v>16158087</v>
      </c>
      <c r="J78" s="9">
        <v>15986887</v>
      </c>
      <c r="K78" s="9">
        <v>11327700</v>
      </c>
      <c r="L78" s="9">
        <v>4659187</v>
      </c>
      <c r="M78" s="9">
        <v>0</v>
      </c>
      <c r="N78" s="9">
        <v>46200</v>
      </c>
      <c r="O78" s="9">
        <v>125000</v>
      </c>
      <c r="P78" s="9">
        <v>0</v>
      </c>
      <c r="Q78" s="9">
        <v>0</v>
      </c>
      <c r="R78" s="9">
        <v>1741016</v>
      </c>
      <c r="S78" s="9">
        <v>1741016</v>
      </c>
      <c r="T78" s="164">
        <v>0</v>
      </c>
      <c r="U78" s="164"/>
      <c r="V78" s="164">
        <v>0</v>
      </c>
      <c r="W78" s="164"/>
    </row>
    <row r="79" spans="1:23" ht="19.5" customHeight="1">
      <c r="A79" s="168">
        <v>854</v>
      </c>
      <c r="B79" s="168"/>
      <c r="C79" s="168"/>
      <c r="D79" s="169" t="s">
        <v>151</v>
      </c>
      <c r="E79" s="169"/>
      <c r="F79" s="12" t="s">
        <v>35</v>
      </c>
      <c r="G79" s="164">
        <v>9428755</v>
      </c>
      <c r="H79" s="164"/>
      <c r="I79" s="9">
        <v>9089496</v>
      </c>
      <c r="J79" s="9">
        <v>8839316</v>
      </c>
      <c r="K79" s="9">
        <v>7498952</v>
      </c>
      <c r="L79" s="9">
        <v>1340364</v>
      </c>
      <c r="M79" s="9">
        <v>0</v>
      </c>
      <c r="N79" s="9">
        <v>250180</v>
      </c>
      <c r="O79" s="9">
        <v>0</v>
      </c>
      <c r="P79" s="9">
        <v>0</v>
      </c>
      <c r="Q79" s="9">
        <v>0</v>
      </c>
      <c r="R79" s="9">
        <v>339259</v>
      </c>
      <c r="S79" s="9">
        <v>339259</v>
      </c>
      <c r="T79" s="164">
        <v>0</v>
      </c>
      <c r="U79" s="164"/>
      <c r="V79" s="164">
        <v>0</v>
      </c>
      <c r="W79" s="164"/>
    </row>
    <row r="80" spans="1:23" ht="18.75" customHeight="1">
      <c r="A80" s="168"/>
      <c r="B80" s="168"/>
      <c r="C80" s="168"/>
      <c r="D80" s="169"/>
      <c r="E80" s="169"/>
      <c r="F80" s="12" t="s">
        <v>36</v>
      </c>
      <c r="G80" s="164">
        <v>-45000</v>
      </c>
      <c r="H80" s="164"/>
      <c r="I80" s="9">
        <v>-45000</v>
      </c>
      <c r="J80" s="9">
        <v>-45000</v>
      </c>
      <c r="K80" s="9">
        <v>-2000</v>
      </c>
      <c r="L80" s="9">
        <v>-43000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64">
        <v>0</v>
      </c>
      <c r="U80" s="164"/>
      <c r="V80" s="164">
        <v>0</v>
      </c>
      <c r="W80" s="164"/>
    </row>
    <row r="81" spans="1:23" ht="15.75" customHeight="1">
      <c r="A81" s="168"/>
      <c r="B81" s="168"/>
      <c r="C81" s="168"/>
      <c r="D81" s="169"/>
      <c r="E81" s="169"/>
      <c r="F81" s="12" t="s">
        <v>37</v>
      </c>
      <c r="G81" s="164">
        <v>54320</v>
      </c>
      <c r="H81" s="164"/>
      <c r="I81" s="9">
        <v>11320</v>
      </c>
      <c r="J81" s="9">
        <v>11320</v>
      </c>
      <c r="K81" s="9">
        <v>2000</v>
      </c>
      <c r="L81" s="9">
        <v>9320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43000</v>
      </c>
      <c r="S81" s="9">
        <v>43000</v>
      </c>
      <c r="T81" s="164">
        <v>0</v>
      </c>
      <c r="U81" s="164"/>
      <c r="V81" s="164">
        <v>0</v>
      </c>
      <c r="W81" s="164"/>
    </row>
    <row r="82" spans="1:23" ht="17.25" customHeight="1" thickBot="1">
      <c r="A82" s="168"/>
      <c r="B82" s="168"/>
      <c r="C82" s="168"/>
      <c r="D82" s="169"/>
      <c r="E82" s="169"/>
      <c r="F82" s="12" t="s">
        <v>38</v>
      </c>
      <c r="G82" s="164">
        <v>9438075</v>
      </c>
      <c r="H82" s="164"/>
      <c r="I82" s="9">
        <v>9055816</v>
      </c>
      <c r="J82" s="9">
        <v>8805636</v>
      </c>
      <c r="K82" s="9">
        <v>7498952</v>
      </c>
      <c r="L82" s="9">
        <v>1306684</v>
      </c>
      <c r="M82" s="9">
        <v>0</v>
      </c>
      <c r="N82" s="9">
        <v>250180</v>
      </c>
      <c r="O82" s="9">
        <v>0</v>
      </c>
      <c r="P82" s="9">
        <v>0</v>
      </c>
      <c r="Q82" s="9">
        <v>0</v>
      </c>
      <c r="R82" s="9">
        <v>382259</v>
      </c>
      <c r="S82" s="9">
        <v>382259</v>
      </c>
      <c r="T82" s="164">
        <v>0</v>
      </c>
      <c r="U82" s="164"/>
      <c r="V82" s="164">
        <v>0</v>
      </c>
      <c r="W82" s="164"/>
    </row>
    <row r="83" spans="1:23" ht="15.75" customHeight="1" thickBot="1">
      <c r="A83" s="165"/>
      <c r="B83" s="165"/>
      <c r="C83" s="165">
        <v>85403</v>
      </c>
      <c r="D83" s="166" t="s">
        <v>152</v>
      </c>
      <c r="E83" s="166"/>
      <c r="F83" s="13" t="s">
        <v>35</v>
      </c>
      <c r="G83" s="167">
        <v>7065497</v>
      </c>
      <c r="H83" s="167"/>
      <c r="I83" s="10">
        <v>6726238</v>
      </c>
      <c r="J83" s="10">
        <v>6522530</v>
      </c>
      <c r="K83" s="10">
        <v>5492027</v>
      </c>
      <c r="L83" s="10">
        <v>1030503</v>
      </c>
      <c r="M83" s="10">
        <v>0</v>
      </c>
      <c r="N83" s="10">
        <v>203708</v>
      </c>
      <c r="O83" s="10">
        <v>0</v>
      </c>
      <c r="P83" s="10">
        <v>0</v>
      </c>
      <c r="Q83" s="10">
        <v>0</v>
      </c>
      <c r="R83" s="10">
        <v>339259</v>
      </c>
      <c r="S83" s="10">
        <v>339259</v>
      </c>
      <c r="T83" s="167">
        <v>0</v>
      </c>
      <c r="U83" s="167"/>
      <c r="V83" s="167">
        <v>0</v>
      </c>
      <c r="W83" s="167"/>
    </row>
    <row r="84" spans="1:23" ht="16.5" customHeight="1" thickBot="1">
      <c r="A84" s="165"/>
      <c r="B84" s="165"/>
      <c r="C84" s="165"/>
      <c r="D84" s="166"/>
      <c r="E84" s="166"/>
      <c r="F84" s="12" t="s">
        <v>36</v>
      </c>
      <c r="G84" s="164">
        <v>-45000</v>
      </c>
      <c r="H84" s="164"/>
      <c r="I84" s="9">
        <v>-45000</v>
      </c>
      <c r="J84" s="9">
        <v>-45000</v>
      </c>
      <c r="K84" s="9">
        <v>-2000</v>
      </c>
      <c r="L84" s="9">
        <v>-43000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64">
        <v>0</v>
      </c>
      <c r="U84" s="164"/>
      <c r="V84" s="164">
        <v>0</v>
      </c>
      <c r="W84" s="164"/>
    </row>
    <row r="85" spans="1:23" ht="15.75" customHeight="1" thickBot="1">
      <c r="A85" s="165"/>
      <c r="B85" s="165"/>
      <c r="C85" s="165"/>
      <c r="D85" s="166"/>
      <c r="E85" s="166"/>
      <c r="F85" s="12" t="s">
        <v>37</v>
      </c>
      <c r="G85" s="164">
        <v>50310</v>
      </c>
      <c r="H85" s="164"/>
      <c r="I85" s="9">
        <v>7310</v>
      </c>
      <c r="J85" s="9">
        <v>7310</v>
      </c>
      <c r="K85" s="9">
        <v>2000</v>
      </c>
      <c r="L85" s="9">
        <v>5310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43000</v>
      </c>
      <c r="S85" s="9">
        <v>43000</v>
      </c>
      <c r="T85" s="164">
        <v>0</v>
      </c>
      <c r="U85" s="164"/>
      <c r="V85" s="164">
        <v>0</v>
      </c>
      <c r="W85" s="164"/>
    </row>
    <row r="86" spans="1:23" ht="18.75" customHeight="1" thickBot="1">
      <c r="A86" s="165"/>
      <c r="B86" s="165"/>
      <c r="C86" s="165"/>
      <c r="D86" s="166"/>
      <c r="E86" s="166"/>
      <c r="F86" s="12" t="s">
        <v>38</v>
      </c>
      <c r="G86" s="164">
        <v>7070807</v>
      </c>
      <c r="H86" s="164"/>
      <c r="I86" s="9">
        <v>6688548</v>
      </c>
      <c r="J86" s="9">
        <v>6484840</v>
      </c>
      <c r="K86" s="9">
        <v>5492027</v>
      </c>
      <c r="L86" s="9">
        <v>992813</v>
      </c>
      <c r="M86" s="9">
        <v>0</v>
      </c>
      <c r="N86" s="9">
        <v>203708</v>
      </c>
      <c r="O86" s="9">
        <v>0</v>
      </c>
      <c r="P86" s="9">
        <v>0</v>
      </c>
      <c r="Q86" s="9">
        <v>0</v>
      </c>
      <c r="R86" s="9">
        <v>382259</v>
      </c>
      <c r="S86" s="9">
        <v>382259</v>
      </c>
      <c r="T86" s="164">
        <v>0</v>
      </c>
      <c r="U86" s="164"/>
      <c r="V86" s="164">
        <v>0</v>
      </c>
      <c r="W86" s="164"/>
    </row>
    <row r="87" spans="1:23" ht="18.75" customHeight="1" thickBot="1">
      <c r="A87" s="165"/>
      <c r="B87" s="165"/>
      <c r="C87" s="165">
        <v>85446</v>
      </c>
      <c r="D87" s="166" t="s">
        <v>340</v>
      </c>
      <c r="E87" s="166"/>
      <c r="F87" s="13" t="s">
        <v>35</v>
      </c>
      <c r="G87" s="167">
        <v>29900</v>
      </c>
      <c r="H87" s="167"/>
      <c r="I87" s="10">
        <v>29900</v>
      </c>
      <c r="J87" s="10">
        <v>29900</v>
      </c>
      <c r="K87" s="10">
        <v>0</v>
      </c>
      <c r="L87" s="10">
        <v>29900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67">
        <v>0</v>
      </c>
      <c r="U87" s="167"/>
      <c r="V87" s="167">
        <v>0</v>
      </c>
      <c r="W87" s="167"/>
    </row>
    <row r="88" spans="1:23" ht="18.75" customHeight="1" thickBot="1">
      <c r="A88" s="165"/>
      <c r="B88" s="165"/>
      <c r="C88" s="165"/>
      <c r="D88" s="166"/>
      <c r="E88" s="166"/>
      <c r="F88" s="12" t="s">
        <v>36</v>
      </c>
      <c r="G88" s="164">
        <v>0</v>
      </c>
      <c r="H88" s="164"/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64">
        <v>0</v>
      </c>
      <c r="U88" s="164"/>
      <c r="V88" s="164">
        <v>0</v>
      </c>
      <c r="W88" s="164"/>
    </row>
    <row r="89" spans="1:23" ht="18" customHeight="1" thickBot="1">
      <c r="A89" s="165"/>
      <c r="B89" s="165"/>
      <c r="C89" s="165"/>
      <c r="D89" s="166"/>
      <c r="E89" s="166"/>
      <c r="F89" s="12" t="s">
        <v>37</v>
      </c>
      <c r="G89" s="164">
        <v>4010</v>
      </c>
      <c r="H89" s="164"/>
      <c r="I89" s="9">
        <v>4010</v>
      </c>
      <c r="J89" s="9">
        <v>4010</v>
      </c>
      <c r="K89" s="9">
        <v>0</v>
      </c>
      <c r="L89" s="9">
        <v>4010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64">
        <v>0</v>
      </c>
      <c r="U89" s="164"/>
      <c r="V89" s="164">
        <v>0</v>
      </c>
      <c r="W89" s="164"/>
    </row>
    <row r="90" spans="1:23" ht="18" customHeight="1">
      <c r="A90" s="165"/>
      <c r="B90" s="165"/>
      <c r="C90" s="165"/>
      <c r="D90" s="166"/>
      <c r="E90" s="166"/>
      <c r="F90" s="12" t="s">
        <v>38</v>
      </c>
      <c r="G90" s="164">
        <v>33910</v>
      </c>
      <c r="H90" s="164"/>
      <c r="I90" s="9">
        <v>33910</v>
      </c>
      <c r="J90" s="9">
        <v>33910</v>
      </c>
      <c r="K90" s="9">
        <v>0</v>
      </c>
      <c r="L90" s="9">
        <v>33910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64">
        <v>0</v>
      </c>
      <c r="U90" s="164"/>
      <c r="V90" s="164">
        <v>0</v>
      </c>
      <c r="W90" s="164"/>
    </row>
    <row r="91" spans="1:23" ht="18.75" customHeight="1">
      <c r="A91" s="173" t="s">
        <v>16</v>
      </c>
      <c r="B91" s="173"/>
      <c r="C91" s="173"/>
      <c r="D91" s="173"/>
      <c r="E91" s="173"/>
      <c r="F91" s="12" t="s">
        <v>35</v>
      </c>
      <c r="G91" s="172">
        <v>90319735</v>
      </c>
      <c r="H91" s="172"/>
      <c r="I91" s="11">
        <v>75582239</v>
      </c>
      <c r="J91" s="11">
        <v>70062154</v>
      </c>
      <c r="K91" s="11">
        <v>46671019</v>
      </c>
      <c r="L91" s="11">
        <v>23391135</v>
      </c>
      <c r="M91" s="11">
        <v>1588986</v>
      </c>
      <c r="N91" s="11">
        <v>2798187</v>
      </c>
      <c r="O91" s="11">
        <v>825489</v>
      </c>
      <c r="P91" s="11">
        <v>282098</v>
      </c>
      <c r="Q91" s="11">
        <v>25325</v>
      </c>
      <c r="R91" s="99">
        <v>14737496</v>
      </c>
      <c r="S91" s="99">
        <v>11952996</v>
      </c>
      <c r="T91" s="172">
        <v>7702402</v>
      </c>
      <c r="U91" s="172"/>
      <c r="V91" s="172">
        <v>2784500</v>
      </c>
      <c r="W91" s="172"/>
    </row>
    <row r="92" spans="1:23" ht="12.75">
      <c r="A92" s="173"/>
      <c r="B92" s="173"/>
      <c r="C92" s="173"/>
      <c r="D92" s="173"/>
      <c r="E92" s="173"/>
      <c r="F92" s="12" t="s">
        <v>36</v>
      </c>
      <c r="G92" s="172">
        <v>-279363</v>
      </c>
      <c r="H92" s="172"/>
      <c r="I92" s="11">
        <v>-273363</v>
      </c>
      <c r="J92" s="11">
        <v>-273363</v>
      </c>
      <c r="K92" s="11">
        <v>-30700</v>
      </c>
      <c r="L92" s="11">
        <v>-242663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-6000</v>
      </c>
      <c r="S92" s="11">
        <v>-6000</v>
      </c>
      <c r="T92" s="172">
        <v>0</v>
      </c>
      <c r="U92" s="172"/>
      <c r="V92" s="172">
        <v>0</v>
      </c>
      <c r="W92" s="172"/>
    </row>
    <row r="93" spans="1:23" ht="17.25" customHeight="1">
      <c r="A93" s="173"/>
      <c r="B93" s="173"/>
      <c r="C93" s="173"/>
      <c r="D93" s="173"/>
      <c r="E93" s="173"/>
      <c r="F93" s="12" t="s">
        <v>37</v>
      </c>
      <c r="G93" s="172">
        <v>534941</v>
      </c>
      <c r="H93" s="172"/>
      <c r="I93" s="11">
        <v>100191</v>
      </c>
      <c r="J93" s="11">
        <v>100191</v>
      </c>
      <c r="K93" s="11">
        <v>39000</v>
      </c>
      <c r="L93" s="11">
        <v>61191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434750</v>
      </c>
      <c r="S93" s="11">
        <v>434750</v>
      </c>
      <c r="T93" s="172">
        <v>0</v>
      </c>
      <c r="U93" s="172"/>
      <c r="V93" s="172">
        <v>0</v>
      </c>
      <c r="W93" s="172"/>
    </row>
    <row r="94" spans="1:23" ht="17.25" customHeight="1">
      <c r="A94" s="173"/>
      <c r="B94" s="173"/>
      <c r="C94" s="173"/>
      <c r="D94" s="173"/>
      <c r="E94" s="173"/>
      <c r="F94" s="12" t="s">
        <v>38</v>
      </c>
      <c r="G94" s="172">
        <v>90575313</v>
      </c>
      <c r="H94" s="172"/>
      <c r="I94" s="11">
        <v>75409067</v>
      </c>
      <c r="J94" s="11">
        <v>69888982</v>
      </c>
      <c r="K94" s="11">
        <v>46679319</v>
      </c>
      <c r="L94" s="11">
        <v>23209663</v>
      </c>
      <c r="M94" s="11">
        <v>1588986</v>
      </c>
      <c r="N94" s="11">
        <v>2798187</v>
      </c>
      <c r="O94" s="11">
        <v>825489</v>
      </c>
      <c r="P94" s="11">
        <v>282098</v>
      </c>
      <c r="Q94" s="11">
        <v>25325</v>
      </c>
      <c r="R94" s="99">
        <v>15166246</v>
      </c>
      <c r="S94" s="99">
        <v>12381746</v>
      </c>
      <c r="T94" s="172">
        <v>7702402</v>
      </c>
      <c r="U94" s="172"/>
      <c r="V94" s="172">
        <v>2784500</v>
      </c>
      <c r="W94" s="172"/>
    </row>
  </sheetData>
  <sheetProtection/>
  <mergeCells count="340">
    <mergeCell ref="A91:E94"/>
    <mergeCell ref="G94:H94"/>
    <mergeCell ref="T94:U94"/>
    <mergeCell ref="V94:W94"/>
    <mergeCell ref="V91:W91"/>
    <mergeCell ref="G92:H92"/>
    <mergeCell ref="T92:U92"/>
    <mergeCell ref="V92:W92"/>
    <mergeCell ref="G93:H93"/>
    <mergeCell ref="T93:U93"/>
    <mergeCell ref="V93:W93"/>
    <mergeCell ref="T89:U89"/>
    <mergeCell ref="V89:W89"/>
    <mergeCell ref="G90:H90"/>
    <mergeCell ref="T90:U90"/>
    <mergeCell ref="V90:W90"/>
    <mergeCell ref="G91:H91"/>
    <mergeCell ref="T91:U91"/>
    <mergeCell ref="A87:B90"/>
    <mergeCell ref="C87:C90"/>
    <mergeCell ref="D87:E90"/>
    <mergeCell ref="G87:H87"/>
    <mergeCell ref="T87:U87"/>
    <mergeCell ref="V87:W87"/>
    <mergeCell ref="G88:H88"/>
    <mergeCell ref="T88:U88"/>
    <mergeCell ref="V88:W88"/>
    <mergeCell ref="G89:H89"/>
    <mergeCell ref="G85:H85"/>
    <mergeCell ref="T85:U85"/>
    <mergeCell ref="V85:W85"/>
    <mergeCell ref="G86:H86"/>
    <mergeCell ref="T86:U86"/>
    <mergeCell ref="V86:W86"/>
    <mergeCell ref="G83:H83"/>
    <mergeCell ref="T83:U83"/>
    <mergeCell ref="V83:W83"/>
    <mergeCell ref="G84:H84"/>
    <mergeCell ref="T84:U84"/>
    <mergeCell ref="V84:W84"/>
    <mergeCell ref="A79:B82"/>
    <mergeCell ref="C79:C82"/>
    <mergeCell ref="D79:E82"/>
    <mergeCell ref="A83:B86"/>
    <mergeCell ref="C83:C86"/>
    <mergeCell ref="D83:E86"/>
    <mergeCell ref="G25:H25"/>
    <mergeCell ref="V28:W28"/>
    <mergeCell ref="V25:W25"/>
    <mergeCell ref="V27:W27"/>
    <mergeCell ref="G28:H28"/>
    <mergeCell ref="T28:U28"/>
    <mergeCell ref="G26:H26"/>
    <mergeCell ref="T26:U26"/>
    <mergeCell ref="V26:W26"/>
    <mergeCell ref="V29:W29"/>
    <mergeCell ref="G27:H27"/>
    <mergeCell ref="T27:U27"/>
    <mergeCell ref="C19:C22"/>
    <mergeCell ref="D19:E22"/>
    <mergeCell ref="G19:H19"/>
    <mergeCell ref="T19:U19"/>
    <mergeCell ref="T25:U25"/>
    <mergeCell ref="V21:W21"/>
    <mergeCell ref="G22:H22"/>
    <mergeCell ref="V30:W30"/>
    <mergeCell ref="V22:W22"/>
    <mergeCell ref="A23:B26"/>
    <mergeCell ref="C23:C26"/>
    <mergeCell ref="D23:E26"/>
    <mergeCell ref="G23:H23"/>
    <mergeCell ref="T23:U23"/>
    <mergeCell ref="A19:B22"/>
    <mergeCell ref="G29:H29"/>
    <mergeCell ref="T29:U29"/>
    <mergeCell ref="A15:B18"/>
    <mergeCell ref="C15:C18"/>
    <mergeCell ref="D15:E18"/>
    <mergeCell ref="G15:H15"/>
    <mergeCell ref="T15:U15"/>
    <mergeCell ref="G30:H30"/>
    <mergeCell ref="T30:U30"/>
    <mergeCell ref="G20:H20"/>
    <mergeCell ref="T20:U20"/>
    <mergeCell ref="T21:U21"/>
    <mergeCell ref="G24:H24"/>
    <mergeCell ref="T24:U24"/>
    <mergeCell ref="V24:W24"/>
    <mergeCell ref="V20:W20"/>
    <mergeCell ref="G21:H21"/>
    <mergeCell ref="V17:W17"/>
    <mergeCell ref="V18:W18"/>
    <mergeCell ref="G18:H18"/>
    <mergeCell ref="V15:W15"/>
    <mergeCell ref="V23:W23"/>
    <mergeCell ref="T22:U22"/>
    <mergeCell ref="T18:U18"/>
    <mergeCell ref="T16:U16"/>
    <mergeCell ref="A10:B10"/>
    <mergeCell ref="V12:W12"/>
    <mergeCell ref="G14:H14"/>
    <mergeCell ref="V16:W16"/>
    <mergeCell ref="G17:H17"/>
    <mergeCell ref="G16:H16"/>
    <mergeCell ref="V14:W14"/>
    <mergeCell ref="T17:U17"/>
    <mergeCell ref="T14:U14"/>
    <mergeCell ref="A11:B14"/>
    <mergeCell ref="C11:C14"/>
    <mergeCell ref="D11:E14"/>
    <mergeCell ref="G11:H11"/>
    <mergeCell ref="T11:U11"/>
    <mergeCell ref="G12:H12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T13:U13"/>
    <mergeCell ref="V13:W13"/>
    <mergeCell ref="V6:W9"/>
    <mergeCell ref="T12:U12"/>
    <mergeCell ref="V10:W10"/>
    <mergeCell ref="G13:H13"/>
    <mergeCell ref="O1:U1"/>
    <mergeCell ref="I5:I9"/>
    <mergeCell ref="J5:Q6"/>
    <mergeCell ref="R5:R9"/>
    <mergeCell ref="S5:W5"/>
    <mergeCell ref="G4:H9"/>
    <mergeCell ref="Q7:Q9"/>
    <mergeCell ref="T8:U9"/>
    <mergeCell ref="T6:U7"/>
    <mergeCell ref="A2:W2"/>
    <mergeCell ref="A4:B9"/>
    <mergeCell ref="C4:C9"/>
    <mergeCell ref="P7:P9"/>
    <mergeCell ref="D4:F9"/>
    <mergeCell ref="I4:W4"/>
    <mergeCell ref="A27:B30"/>
    <mergeCell ref="C27:C30"/>
    <mergeCell ref="D27:E30"/>
    <mergeCell ref="V11:W11"/>
    <mergeCell ref="V19:W19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T37:U37"/>
    <mergeCell ref="V37:W37"/>
    <mergeCell ref="G33:H33"/>
    <mergeCell ref="T33:U33"/>
    <mergeCell ref="V33:W33"/>
    <mergeCell ref="G34:H34"/>
    <mergeCell ref="T34:U34"/>
    <mergeCell ref="V34:W34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G37:H37"/>
    <mergeCell ref="A35:B38"/>
    <mergeCell ref="C35:C38"/>
    <mergeCell ref="D35:E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A55:B58"/>
    <mergeCell ref="C55:C58"/>
    <mergeCell ref="D55:E58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76:H76"/>
    <mergeCell ref="T81:U81"/>
    <mergeCell ref="V81:W81"/>
    <mergeCell ref="T76:U76"/>
    <mergeCell ref="V76:W76"/>
    <mergeCell ref="G77:H77"/>
    <mergeCell ref="T77:U77"/>
    <mergeCell ref="V77:W77"/>
    <mergeCell ref="G78:H78"/>
    <mergeCell ref="T78:U78"/>
    <mergeCell ref="V78:W78"/>
    <mergeCell ref="G82:H82"/>
    <mergeCell ref="T82:U82"/>
    <mergeCell ref="V82:W82"/>
    <mergeCell ref="G79:H79"/>
    <mergeCell ref="T79:U79"/>
    <mergeCell ref="V79:W79"/>
    <mergeCell ref="G80:H80"/>
    <mergeCell ref="T80:U80"/>
    <mergeCell ref="V80:W80"/>
    <mergeCell ref="G81:H81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zoomScalePageLayoutView="0" workbookViewId="0" topLeftCell="A6">
      <pane ySplit="2010" topLeftCell="A1" activePane="bottomLeft" state="split"/>
      <selection pane="topLeft" activeCell="R9" sqref="R9"/>
      <selection pane="bottomLeft" activeCell="R1" sqref="R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71"/>
      <c r="B1" s="71"/>
      <c r="C1" s="71"/>
      <c r="D1" s="71"/>
      <c r="E1" s="71"/>
      <c r="F1" s="71"/>
      <c r="G1" s="71"/>
      <c r="H1" s="71"/>
      <c r="I1" s="71"/>
      <c r="J1" s="190" t="s">
        <v>343</v>
      </c>
      <c r="K1" s="190"/>
      <c r="L1" s="190"/>
      <c r="M1" s="190"/>
    </row>
    <row r="2" spans="1:13" ht="15.75">
      <c r="A2" s="191" t="s">
        <v>172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61" t="s">
        <v>0</v>
      </c>
    </row>
    <row r="4" spans="1:13" ht="12.75">
      <c r="A4" s="185" t="s">
        <v>82</v>
      </c>
      <c r="B4" s="185" t="s">
        <v>1</v>
      </c>
      <c r="C4" s="185" t="s">
        <v>81</v>
      </c>
      <c r="D4" s="185" t="s">
        <v>171</v>
      </c>
      <c r="E4" s="185" t="s">
        <v>170</v>
      </c>
      <c r="F4" s="180" t="s">
        <v>79</v>
      </c>
      <c r="G4" s="181"/>
      <c r="H4" s="181"/>
      <c r="I4" s="181"/>
      <c r="J4" s="181"/>
      <c r="K4" s="181"/>
      <c r="L4" s="182"/>
      <c r="M4" s="185" t="s">
        <v>78</v>
      </c>
    </row>
    <row r="5" spans="1:13" ht="12.75">
      <c r="A5" s="185"/>
      <c r="B5" s="185"/>
      <c r="C5" s="185"/>
      <c r="D5" s="185"/>
      <c r="E5" s="185"/>
      <c r="F5" s="185" t="s">
        <v>169</v>
      </c>
      <c r="G5" s="185" t="s">
        <v>77</v>
      </c>
      <c r="H5" s="185"/>
      <c r="I5" s="185"/>
      <c r="J5" s="185"/>
      <c r="K5" s="185"/>
      <c r="L5" s="185"/>
      <c r="M5" s="185"/>
    </row>
    <row r="6" spans="1:13" ht="12.75">
      <c r="A6" s="185"/>
      <c r="B6" s="185"/>
      <c r="C6" s="185"/>
      <c r="D6" s="185"/>
      <c r="E6" s="185"/>
      <c r="F6" s="185"/>
      <c r="G6" s="185" t="s">
        <v>76</v>
      </c>
      <c r="H6" s="185" t="s">
        <v>75</v>
      </c>
      <c r="I6" s="85" t="s">
        <v>27</v>
      </c>
      <c r="J6" s="185" t="s">
        <v>168</v>
      </c>
      <c r="K6" s="185"/>
      <c r="L6" s="185" t="s">
        <v>73</v>
      </c>
      <c r="M6" s="185"/>
    </row>
    <row r="7" spans="1:13" ht="12.75">
      <c r="A7" s="185"/>
      <c r="B7" s="185"/>
      <c r="C7" s="185"/>
      <c r="D7" s="185"/>
      <c r="E7" s="185"/>
      <c r="F7" s="185"/>
      <c r="G7" s="185"/>
      <c r="H7" s="185"/>
      <c r="I7" s="185" t="s">
        <v>72</v>
      </c>
      <c r="J7" s="185"/>
      <c r="K7" s="185"/>
      <c r="L7" s="185"/>
      <c r="M7" s="185"/>
    </row>
    <row r="8" spans="1:13" ht="12.7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ht="59.2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2.75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186">
        <v>10</v>
      </c>
      <c r="K10" s="187"/>
      <c r="L10" s="88">
        <v>11</v>
      </c>
      <c r="M10" s="88">
        <v>12</v>
      </c>
    </row>
    <row r="11" spans="1:13" ht="90" customHeight="1">
      <c r="A11" s="67" t="s">
        <v>71</v>
      </c>
      <c r="B11" s="67">
        <v>600</v>
      </c>
      <c r="C11" s="67">
        <v>60014</v>
      </c>
      <c r="D11" s="69" t="s">
        <v>167</v>
      </c>
      <c r="E11" s="65">
        <v>1652957</v>
      </c>
      <c r="F11" s="65">
        <f>F12</f>
        <v>1652957</v>
      </c>
      <c r="G11" s="65">
        <v>401479</v>
      </c>
      <c r="H11" s="65">
        <v>0</v>
      </c>
      <c r="I11" s="65">
        <v>0</v>
      </c>
      <c r="J11" s="178" t="s">
        <v>166</v>
      </c>
      <c r="K11" s="179"/>
      <c r="L11" s="65">
        <v>0</v>
      </c>
      <c r="M11" s="64" t="s">
        <v>165</v>
      </c>
    </row>
    <row r="12" spans="1:13" ht="12.75">
      <c r="A12" s="67"/>
      <c r="B12" s="67"/>
      <c r="C12" s="67"/>
      <c r="D12" s="66" t="s">
        <v>157</v>
      </c>
      <c r="E12" s="65">
        <f>E11</f>
        <v>1652957</v>
      </c>
      <c r="F12" s="65">
        <f>G12+H12++J12+L12</f>
        <v>1652957</v>
      </c>
      <c r="G12" s="65">
        <v>401479</v>
      </c>
      <c r="H12" s="65">
        <v>0</v>
      </c>
      <c r="I12" s="65">
        <v>0</v>
      </c>
      <c r="J12" s="174">
        <v>1251478</v>
      </c>
      <c r="K12" s="175"/>
      <c r="L12" s="65">
        <v>0</v>
      </c>
      <c r="M12" s="64"/>
    </row>
    <row r="13" spans="1:13" ht="12.75">
      <c r="A13" s="67"/>
      <c r="B13" s="67"/>
      <c r="C13" s="67"/>
      <c r="D13" s="66" t="s">
        <v>156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174">
        <v>0</v>
      </c>
      <c r="K13" s="175"/>
      <c r="L13" s="65">
        <f>L11</f>
        <v>0</v>
      </c>
      <c r="M13" s="64"/>
    </row>
    <row r="14" spans="1:13" ht="67.5">
      <c r="A14" s="67" t="s">
        <v>70</v>
      </c>
      <c r="B14" s="67">
        <v>630</v>
      </c>
      <c r="C14" s="67">
        <v>63095</v>
      </c>
      <c r="D14" s="68" t="s">
        <v>164</v>
      </c>
      <c r="E14" s="65">
        <v>1660</v>
      </c>
      <c r="F14" s="65">
        <f>F15</f>
        <v>332</v>
      </c>
      <c r="G14" s="65">
        <v>332</v>
      </c>
      <c r="H14" s="65">
        <v>0</v>
      </c>
      <c r="I14" s="65">
        <v>0</v>
      </c>
      <c r="J14" s="178" t="s">
        <v>59</v>
      </c>
      <c r="K14" s="179"/>
      <c r="L14" s="65">
        <v>0</v>
      </c>
      <c r="M14" s="64" t="s">
        <v>54</v>
      </c>
    </row>
    <row r="15" spans="1:13" ht="12.75">
      <c r="A15" s="67"/>
      <c r="B15" s="67"/>
      <c r="C15" s="67"/>
      <c r="D15" s="66" t="s">
        <v>157</v>
      </c>
      <c r="E15" s="65">
        <v>1660</v>
      </c>
      <c r="F15" s="65">
        <f>G15+H15++J15+L15</f>
        <v>332</v>
      </c>
      <c r="G15" s="65">
        <f>G14</f>
        <v>332</v>
      </c>
      <c r="H15" s="65">
        <v>0</v>
      </c>
      <c r="I15" s="65">
        <v>0</v>
      </c>
      <c r="J15" s="174">
        <v>0</v>
      </c>
      <c r="K15" s="175"/>
      <c r="L15" s="65">
        <v>0</v>
      </c>
      <c r="M15" s="64"/>
    </row>
    <row r="16" spans="1:13" ht="12.75">
      <c r="A16" s="67"/>
      <c r="B16" s="67"/>
      <c r="C16" s="67"/>
      <c r="D16" s="66" t="s">
        <v>156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174">
        <v>0</v>
      </c>
      <c r="K16" s="175"/>
      <c r="L16" s="65">
        <f>L14</f>
        <v>0</v>
      </c>
      <c r="M16" s="64"/>
    </row>
    <row r="17" spans="1:13" ht="56.25">
      <c r="A17" s="67" t="s">
        <v>69</v>
      </c>
      <c r="B17" s="67">
        <v>710</v>
      </c>
      <c r="C17" s="67">
        <v>71095</v>
      </c>
      <c r="D17" s="66" t="s">
        <v>163</v>
      </c>
      <c r="E17" s="65">
        <v>6691667</v>
      </c>
      <c r="F17" s="65">
        <f>G17+H17+L17</f>
        <v>1333333</v>
      </c>
      <c r="G17" s="65">
        <v>200000</v>
      </c>
      <c r="H17" s="65">
        <v>0</v>
      </c>
      <c r="I17" s="65">
        <v>0</v>
      </c>
      <c r="J17" s="178" t="s">
        <v>59</v>
      </c>
      <c r="K17" s="179"/>
      <c r="L17" s="65">
        <v>1133333</v>
      </c>
      <c r="M17" s="64" t="s">
        <v>54</v>
      </c>
    </row>
    <row r="18" spans="1:13" ht="12.75">
      <c r="A18" s="67"/>
      <c r="B18" s="67"/>
      <c r="C18" s="67"/>
      <c r="D18" s="66" t="s">
        <v>157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174">
        <v>0</v>
      </c>
      <c r="K18" s="175"/>
      <c r="L18" s="65">
        <v>0</v>
      </c>
      <c r="M18" s="64"/>
    </row>
    <row r="19" spans="1:13" ht="12.75">
      <c r="A19" s="67"/>
      <c r="B19" s="67"/>
      <c r="C19" s="67"/>
      <c r="D19" s="66" t="s">
        <v>156</v>
      </c>
      <c r="E19" s="65">
        <f>E17</f>
        <v>6691667</v>
      </c>
      <c r="F19" s="65">
        <f>F17</f>
        <v>1333333</v>
      </c>
      <c r="G19" s="65">
        <f>G17</f>
        <v>200000</v>
      </c>
      <c r="H19" s="65">
        <v>0</v>
      </c>
      <c r="I19" s="65">
        <v>0</v>
      </c>
      <c r="J19" s="174">
        <v>0</v>
      </c>
      <c r="K19" s="175"/>
      <c r="L19" s="65">
        <f>L17</f>
        <v>1133333</v>
      </c>
      <c r="M19" s="64"/>
    </row>
    <row r="20" spans="1:13" ht="56.25">
      <c r="A20" s="67" t="s">
        <v>67</v>
      </c>
      <c r="B20" s="67">
        <v>801</v>
      </c>
      <c r="C20" s="67">
        <v>80130</v>
      </c>
      <c r="D20" s="66" t="s">
        <v>162</v>
      </c>
      <c r="E20" s="65">
        <f>(E21+E22)</f>
        <v>228745</v>
      </c>
      <c r="F20" s="65">
        <f>(F21+F22)</f>
        <v>200643</v>
      </c>
      <c r="G20" s="65">
        <v>14696</v>
      </c>
      <c r="H20" s="65">
        <v>0</v>
      </c>
      <c r="I20" s="65">
        <v>0</v>
      </c>
      <c r="J20" s="178" t="s">
        <v>160</v>
      </c>
      <c r="K20" s="179"/>
      <c r="L20" s="65">
        <f>(L21+L22)</f>
        <v>185947</v>
      </c>
      <c r="M20" s="64" t="s">
        <v>154</v>
      </c>
    </row>
    <row r="21" spans="1:13" ht="12.75">
      <c r="A21" s="67"/>
      <c r="B21" s="67"/>
      <c r="C21" s="67"/>
      <c r="D21" s="66" t="s">
        <v>157</v>
      </c>
      <c r="E21" s="65">
        <v>228745</v>
      </c>
      <c r="F21" s="65">
        <f>G21+H21++J21+L21</f>
        <v>200643</v>
      </c>
      <c r="G21" s="65">
        <f>G20</f>
        <v>14696</v>
      </c>
      <c r="H21" s="65">
        <v>0</v>
      </c>
      <c r="I21" s="65">
        <v>0</v>
      </c>
      <c r="J21" s="174">
        <v>0</v>
      </c>
      <c r="K21" s="175"/>
      <c r="L21" s="65">
        <v>185947</v>
      </c>
      <c r="M21" s="64"/>
    </row>
    <row r="22" spans="1:13" ht="12.75">
      <c r="A22" s="67"/>
      <c r="B22" s="67"/>
      <c r="C22" s="67"/>
      <c r="D22" s="66" t="s">
        <v>156</v>
      </c>
      <c r="E22" s="65">
        <v>0</v>
      </c>
      <c r="F22" s="65">
        <f>G22+H22++J22+L22</f>
        <v>0</v>
      </c>
      <c r="G22" s="65">
        <v>0</v>
      </c>
      <c r="H22" s="65">
        <v>0</v>
      </c>
      <c r="I22" s="65">
        <v>0</v>
      </c>
      <c r="J22" s="174">
        <v>0</v>
      </c>
      <c r="K22" s="175"/>
      <c r="L22" s="65">
        <v>0</v>
      </c>
      <c r="M22" s="64"/>
    </row>
    <row r="23" spans="1:13" ht="78.75">
      <c r="A23" s="67" t="s">
        <v>65</v>
      </c>
      <c r="B23" s="67">
        <v>801</v>
      </c>
      <c r="C23" s="67">
        <v>80195</v>
      </c>
      <c r="D23" s="66" t="s">
        <v>216</v>
      </c>
      <c r="E23" s="65">
        <v>2794158</v>
      </c>
      <c r="F23" s="65">
        <f>G23+H23+L23</f>
        <v>793272</v>
      </c>
      <c r="G23" s="65">
        <v>210080</v>
      </c>
      <c r="H23" s="65">
        <v>0</v>
      </c>
      <c r="I23" s="65">
        <v>0</v>
      </c>
      <c r="J23" s="178" t="s">
        <v>59</v>
      </c>
      <c r="K23" s="179"/>
      <c r="L23" s="65">
        <v>583192</v>
      </c>
      <c r="M23" s="64" t="s">
        <v>54</v>
      </c>
    </row>
    <row r="24" spans="1:13" ht="12.75">
      <c r="A24" s="67"/>
      <c r="B24" s="67"/>
      <c r="C24" s="67"/>
      <c r="D24" s="66" t="s">
        <v>157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174">
        <v>0</v>
      </c>
      <c r="K24" s="175"/>
      <c r="L24" s="65">
        <v>0</v>
      </c>
      <c r="M24" s="64"/>
    </row>
    <row r="25" spans="1:13" ht="12.75">
      <c r="A25" s="67"/>
      <c r="B25" s="67"/>
      <c r="C25" s="67"/>
      <c r="D25" s="66" t="s">
        <v>156</v>
      </c>
      <c r="E25" s="65">
        <f>E23</f>
        <v>2794158</v>
      </c>
      <c r="F25" s="65">
        <f>F23</f>
        <v>793272</v>
      </c>
      <c r="G25" s="65">
        <f>G23</f>
        <v>210080</v>
      </c>
      <c r="H25" s="65">
        <v>0</v>
      </c>
      <c r="I25" s="65">
        <v>0</v>
      </c>
      <c r="J25" s="174">
        <v>0</v>
      </c>
      <c r="K25" s="175"/>
      <c r="L25" s="65">
        <f>L23</f>
        <v>583192</v>
      </c>
      <c r="M25" s="64"/>
    </row>
    <row r="26" spans="1:13" ht="90">
      <c r="A26" s="67" t="s">
        <v>64</v>
      </c>
      <c r="B26" s="67">
        <v>801</v>
      </c>
      <c r="C26" s="67">
        <v>80195</v>
      </c>
      <c r="D26" s="66" t="s">
        <v>217</v>
      </c>
      <c r="E26" s="65">
        <v>6446631</v>
      </c>
      <c r="F26" s="65">
        <f>G26+H26+L26</f>
        <v>3092924</v>
      </c>
      <c r="G26" s="65">
        <v>1694524</v>
      </c>
      <c r="H26" s="65">
        <v>0</v>
      </c>
      <c r="I26" s="65">
        <v>0</v>
      </c>
      <c r="J26" s="178" t="s">
        <v>59</v>
      </c>
      <c r="K26" s="179"/>
      <c r="L26" s="65">
        <v>1398400</v>
      </c>
      <c r="M26" s="64" t="s">
        <v>54</v>
      </c>
    </row>
    <row r="27" spans="1:13" ht="12.75">
      <c r="A27" s="67"/>
      <c r="B27" s="67"/>
      <c r="C27" s="67"/>
      <c r="D27" s="66" t="s">
        <v>157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174">
        <v>0</v>
      </c>
      <c r="K27" s="175"/>
      <c r="L27" s="65">
        <v>0</v>
      </c>
      <c r="M27" s="64"/>
    </row>
    <row r="28" spans="1:13" ht="12.75">
      <c r="A28" s="67"/>
      <c r="B28" s="67"/>
      <c r="C28" s="67"/>
      <c r="D28" s="66" t="s">
        <v>156</v>
      </c>
      <c r="E28" s="65">
        <f>E26</f>
        <v>6446631</v>
      </c>
      <c r="F28" s="65">
        <f>F26</f>
        <v>3092924</v>
      </c>
      <c r="G28" s="65">
        <f>G26</f>
        <v>1694524</v>
      </c>
      <c r="H28" s="65">
        <v>0</v>
      </c>
      <c r="I28" s="65">
        <v>0</v>
      </c>
      <c r="J28" s="174">
        <v>0</v>
      </c>
      <c r="K28" s="175"/>
      <c r="L28" s="65">
        <f>L26</f>
        <v>1398400</v>
      </c>
      <c r="M28" s="64"/>
    </row>
    <row r="29" spans="1:13" ht="95.25" customHeight="1">
      <c r="A29" s="67" t="s">
        <v>63</v>
      </c>
      <c r="B29" s="67">
        <v>852</v>
      </c>
      <c r="C29" s="67">
        <v>85202</v>
      </c>
      <c r="D29" s="68" t="s">
        <v>226</v>
      </c>
      <c r="E29" s="65">
        <v>2967375</v>
      </c>
      <c r="F29" s="65">
        <f>F31</f>
        <v>1483688</v>
      </c>
      <c r="G29" s="65">
        <v>1483688</v>
      </c>
      <c r="H29" s="65">
        <v>0</v>
      </c>
      <c r="I29" s="65">
        <v>0</v>
      </c>
      <c r="J29" s="178" t="s">
        <v>59</v>
      </c>
      <c r="K29" s="179"/>
      <c r="L29" s="65">
        <v>0</v>
      </c>
      <c r="M29" s="64" t="s">
        <v>84</v>
      </c>
    </row>
    <row r="30" spans="1:13" ht="12.75">
      <c r="A30" s="67"/>
      <c r="B30" s="67"/>
      <c r="C30" s="67"/>
      <c r="D30" s="66" t="s">
        <v>157</v>
      </c>
      <c r="E30" s="65">
        <v>0</v>
      </c>
      <c r="F30" s="65">
        <f>G30+H30++J30+L30</f>
        <v>0</v>
      </c>
      <c r="G30" s="65">
        <v>0</v>
      </c>
      <c r="H30" s="65">
        <v>0</v>
      </c>
      <c r="I30" s="65">
        <v>0</v>
      </c>
      <c r="J30" s="174">
        <v>0</v>
      </c>
      <c r="K30" s="175"/>
      <c r="L30" s="65">
        <v>0</v>
      </c>
      <c r="M30" s="64"/>
    </row>
    <row r="31" spans="1:13" ht="12.75">
      <c r="A31" s="67"/>
      <c r="B31" s="67"/>
      <c r="C31" s="67"/>
      <c r="D31" s="66" t="s">
        <v>156</v>
      </c>
      <c r="E31" s="65">
        <v>2967375</v>
      </c>
      <c r="F31" s="65">
        <f>G31+H31++J31+L31</f>
        <v>1483688</v>
      </c>
      <c r="G31" s="65">
        <f>G29</f>
        <v>1483688</v>
      </c>
      <c r="H31" s="65">
        <v>0</v>
      </c>
      <c r="I31" s="65">
        <v>0</v>
      </c>
      <c r="J31" s="174">
        <v>0</v>
      </c>
      <c r="K31" s="175"/>
      <c r="L31" s="65">
        <f>L29</f>
        <v>0</v>
      </c>
      <c r="M31" s="64"/>
    </row>
    <row r="32" spans="1:13" ht="54.75" customHeight="1">
      <c r="A32" s="67" t="s">
        <v>62</v>
      </c>
      <c r="B32" s="67">
        <v>852</v>
      </c>
      <c r="C32" s="67">
        <v>85295</v>
      </c>
      <c r="D32" s="66" t="s">
        <v>161</v>
      </c>
      <c r="E32" s="65">
        <f>(E33+E34)</f>
        <v>511384</v>
      </c>
      <c r="F32" s="65">
        <f>(F33+F34)</f>
        <v>351663</v>
      </c>
      <c r="G32" s="65">
        <v>90000</v>
      </c>
      <c r="H32" s="65">
        <v>0</v>
      </c>
      <c r="I32" s="65">
        <v>0</v>
      </c>
      <c r="J32" s="178" t="s">
        <v>160</v>
      </c>
      <c r="K32" s="179"/>
      <c r="L32" s="65">
        <f>(L33+L34)</f>
        <v>261663</v>
      </c>
      <c r="M32" s="64" t="s">
        <v>153</v>
      </c>
    </row>
    <row r="33" spans="1:13" ht="12.75">
      <c r="A33" s="67"/>
      <c r="B33" s="67"/>
      <c r="C33" s="67"/>
      <c r="D33" s="66" t="s">
        <v>157</v>
      </c>
      <c r="E33" s="65">
        <v>471384</v>
      </c>
      <c r="F33" s="65">
        <f>G33+H33++J33+L33</f>
        <v>351663</v>
      </c>
      <c r="G33" s="65">
        <f>G32</f>
        <v>90000</v>
      </c>
      <c r="H33" s="65">
        <v>0</v>
      </c>
      <c r="I33" s="65">
        <v>0</v>
      </c>
      <c r="J33" s="174">
        <v>0</v>
      </c>
      <c r="K33" s="175"/>
      <c r="L33" s="65">
        <v>261663</v>
      </c>
      <c r="M33" s="64"/>
    </row>
    <row r="34" spans="1:13" ht="12.75">
      <c r="A34" s="67"/>
      <c r="B34" s="67"/>
      <c r="C34" s="67"/>
      <c r="D34" s="66" t="s">
        <v>156</v>
      </c>
      <c r="E34" s="65">
        <v>40000</v>
      </c>
      <c r="F34" s="65">
        <f>G34+H34++J34+L34</f>
        <v>0</v>
      </c>
      <c r="G34" s="65">
        <v>0</v>
      </c>
      <c r="H34" s="65">
        <v>0</v>
      </c>
      <c r="I34" s="65">
        <v>0</v>
      </c>
      <c r="J34" s="174">
        <v>0</v>
      </c>
      <c r="K34" s="175"/>
      <c r="L34" s="65">
        <v>0</v>
      </c>
      <c r="M34" s="64"/>
    </row>
    <row r="35" spans="1:13" ht="48.75" customHeight="1">
      <c r="A35" s="67" t="s">
        <v>61</v>
      </c>
      <c r="B35" s="67">
        <v>852</v>
      </c>
      <c r="C35" s="67">
        <v>85295</v>
      </c>
      <c r="D35" s="66" t="s">
        <v>159</v>
      </c>
      <c r="E35" s="65">
        <f>(E36+E37)</f>
        <v>947231</v>
      </c>
      <c r="F35" s="65">
        <f>F36</f>
        <v>224058</v>
      </c>
      <c r="G35" s="65">
        <v>170922</v>
      </c>
      <c r="H35" s="65">
        <v>0</v>
      </c>
      <c r="I35" s="65">
        <v>0</v>
      </c>
      <c r="J35" s="178" t="s">
        <v>173</v>
      </c>
      <c r="K35" s="179"/>
      <c r="L35" s="65">
        <v>0</v>
      </c>
      <c r="M35" s="64" t="s">
        <v>158</v>
      </c>
    </row>
    <row r="36" spans="1:13" ht="12.75">
      <c r="A36" s="67"/>
      <c r="B36" s="67"/>
      <c r="C36" s="67"/>
      <c r="D36" s="66" t="s">
        <v>157</v>
      </c>
      <c r="E36" s="65">
        <v>646731</v>
      </c>
      <c r="F36" s="65">
        <f>G36+H36++J36+L36</f>
        <v>224058</v>
      </c>
      <c r="G36" s="65">
        <f>G35</f>
        <v>170922</v>
      </c>
      <c r="H36" s="65">
        <v>0</v>
      </c>
      <c r="I36" s="65">
        <v>0</v>
      </c>
      <c r="J36" s="174">
        <v>53136</v>
      </c>
      <c r="K36" s="175"/>
      <c r="L36" s="65">
        <f>L35</f>
        <v>0</v>
      </c>
      <c r="M36" s="64"/>
    </row>
    <row r="37" spans="1:13" ht="12.75" customHeight="1">
      <c r="A37" s="67"/>
      <c r="B37" s="67"/>
      <c r="C37" s="67"/>
      <c r="D37" s="66" t="s">
        <v>156</v>
      </c>
      <c r="E37" s="65">
        <v>300500</v>
      </c>
      <c r="F37" s="65">
        <v>0</v>
      </c>
      <c r="G37" s="65">
        <v>0</v>
      </c>
      <c r="H37" s="65">
        <v>0</v>
      </c>
      <c r="I37" s="65">
        <v>0</v>
      </c>
      <c r="J37" s="174">
        <v>0</v>
      </c>
      <c r="K37" s="175"/>
      <c r="L37" s="65">
        <v>0</v>
      </c>
      <c r="M37" s="64"/>
    </row>
    <row r="38" spans="1:13" ht="56.25" customHeight="1">
      <c r="A38" s="67" t="s">
        <v>60</v>
      </c>
      <c r="B38" s="67">
        <v>853</v>
      </c>
      <c r="C38" s="67">
        <v>85395</v>
      </c>
      <c r="D38" s="66" t="s">
        <v>212</v>
      </c>
      <c r="E38" s="65">
        <f>(E39+E40)</f>
        <v>734840</v>
      </c>
      <c r="F38" s="65">
        <f>(F39+F40)</f>
        <v>148183</v>
      </c>
      <c r="G38" s="65">
        <v>0</v>
      </c>
      <c r="H38" s="65">
        <v>0</v>
      </c>
      <c r="I38" s="65">
        <v>0</v>
      </c>
      <c r="J38" s="178" t="s">
        <v>211</v>
      </c>
      <c r="K38" s="179"/>
      <c r="L38" s="65">
        <f>(L39+L40)</f>
        <v>136431</v>
      </c>
      <c r="M38" s="64" t="s">
        <v>153</v>
      </c>
    </row>
    <row r="39" spans="1:13" ht="17.25" customHeight="1">
      <c r="A39" s="67"/>
      <c r="B39" s="67"/>
      <c r="C39" s="67"/>
      <c r="D39" s="66" t="s">
        <v>157</v>
      </c>
      <c r="E39" s="65">
        <v>734840</v>
      </c>
      <c r="F39" s="65">
        <f>G39+H39++J39+L39</f>
        <v>148183</v>
      </c>
      <c r="G39" s="65">
        <f>G38</f>
        <v>0</v>
      </c>
      <c r="H39" s="65">
        <v>0</v>
      </c>
      <c r="I39" s="65">
        <v>0</v>
      </c>
      <c r="J39" s="174">
        <v>11752</v>
      </c>
      <c r="K39" s="175"/>
      <c r="L39" s="65">
        <v>136431</v>
      </c>
      <c r="M39" s="64"/>
    </row>
    <row r="40" spans="1:13" ht="19.5" customHeight="1">
      <c r="A40" s="67"/>
      <c r="B40" s="67"/>
      <c r="C40" s="67"/>
      <c r="D40" s="66" t="s">
        <v>156</v>
      </c>
      <c r="E40" s="65">
        <v>0</v>
      </c>
      <c r="F40" s="65">
        <f>G40+H40++J40+L40</f>
        <v>0</v>
      </c>
      <c r="G40" s="65">
        <v>0</v>
      </c>
      <c r="H40" s="65">
        <v>0</v>
      </c>
      <c r="I40" s="65">
        <v>0</v>
      </c>
      <c r="J40" s="174">
        <v>0</v>
      </c>
      <c r="K40" s="175"/>
      <c r="L40" s="65">
        <v>0</v>
      </c>
      <c r="M40" s="64"/>
    </row>
    <row r="41" spans="1:13" ht="21" customHeight="1">
      <c r="A41" s="180" t="s">
        <v>52</v>
      </c>
      <c r="B41" s="181"/>
      <c r="C41" s="181"/>
      <c r="D41" s="182"/>
      <c r="E41" s="63">
        <f>SUM(E12+E13+E15+E16+E18+E19+E21+E22+E24+E25+E27+E28+E30+E31+E33+E34+E36+E37+E39+E40)</f>
        <v>22976648</v>
      </c>
      <c r="F41" s="63">
        <f>SUM(F12+F13+F15+F16+F18+F19+F21+F22+F24+F25+F27+F28+F30+F31+F33+F34+F36+F37+F39+F40)</f>
        <v>9281053</v>
      </c>
      <c r="G41" s="63">
        <f>SUM(G12+G13+G15+G16+G18+G19+G21+G22+G24+G25+G27+G28+G30+G31+G33+G34+G36+G37+G39+G40)</f>
        <v>4265721</v>
      </c>
      <c r="H41" s="63">
        <f>SUM(H12+H13+H15+H16+H18+H19+H21+H22+H24+H25+H27+H28+H30+H31+H33+H34+H36+H37+H39+H40)</f>
        <v>0</v>
      </c>
      <c r="I41" s="63">
        <f>SUM(I12+I13+I15+I16+I18+I19+I21+I22+I24+I25+I27+I28+I30+I31+I33+I34+I36+I37+I39+I40)</f>
        <v>0</v>
      </c>
      <c r="J41" s="183">
        <v>1316366</v>
      </c>
      <c r="K41" s="184"/>
      <c r="L41" s="63">
        <f>SUM(L12+L13+L15+L16+L18+L19+L21+L22+L24+L25+L27+L28+L30+L31+L33+L34+L36+L37+L39+L40)</f>
        <v>3698966</v>
      </c>
      <c r="M41" s="86" t="s">
        <v>51</v>
      </c>
    </row>
    <row r="42" spans="1:13" ht="6" customHeight="1">
      <c r="A42" s="61"/>
      <c r="B42" s="61"/>
      <c r="C42" s="61"/>
      <c r="D42" s="61"/>
      <c r="E42" s="61"/>
      <c r="F42" s="61"/>
      <c r="G42" s="62"/>
      <c r="H42" s="61"/>
      <c r="I42" s="61"/>
      <c r="J42" s="176"/>
      <c r="K42" s="176"/>
      <c r="L42" s="61"/>
      <c r="M42" s="61"/>
    </row>
    <row r="43" spans="1:13" ht="12.75">
      <c r="A43" s="177" t="s">
        <v>50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</row>
    <row r="44" spans="1:13" ht="12.75">
      <c r="A44" s="177" t="s">
        <v>49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</row>
    <row r="45" spans="1:13" ht="12.75">
      <c r="A45" s="177" t="s">
        <v>48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</row>
    <row r="46" spans="1:13" ht="12.75">
      <c r="A46" s="177" t="s">
        <v>155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</row>
    <row r="47" spans="1:13" ht="12.75">
      <c r="A47" s="177" t="s">
        <v>46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</row>
    <row r="48" ht="7.5" customHeight="1"/>
    <row r="49" spans="1:13" ht="21" customHeight="1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</sheetData>
  <sheetProtection/>
  <mergeCells count="56">
    <mergeCell ref="A49:M49"/>
    <mergeCell ref="J1:M1"/>
    <mergeCell ref="L6:L9"/>
    <mergeCell ref="J25:K25"/>
    <mergeCell ref="J26:K26"/>
    <mergeCell ref="J27:K27"/>
    <mergeCell ref="J28:K28"/>
    <mergeCell ref="A2:M2"/>
    <mergeCell ref="A4:A9"/>
    <mergeCell ref="B4:B9"/>
    <mergeCell ref="C4:C9"/>
    <mergeCell ref="D4:D9"/>
    <mergeCell ref="E4:E9"/>
    <mergeCell ref="F4:L4"/>
    <mergeCell ref="M4:M9"/>
    <mergeCell ref="F5:F9"/>
    <mergeCell ref="G5:L5"/>
    <mergeCell ref="G6:G9"/>
    <mergeCell ref="H6:H9"/>
    <mergeCell ref="J6:K9"/>
    <mergeCell ref="J11:K11"/>
    <mergeCell ref="J12:K12"/>
    <mergeCell ref="J13:K13"/>
    <mergeCell ref="I7:I9"/>
    <mergeCell ref="J10:K10"/>
    <mergeCell ref="J14:K14"/>
    <mergeCell ref="J15:K15"/>
    <mergeCell ref="J16:K16"/>
    <mergeCell ref="J35:K35"/>
    <mergeCell ref="J36:K36"/>
    <mergeCell ref="J20:K20"/>
    <mergeCell ref="J21:K21"/>
    <mergeCell ref="J22:K22"/>
    <mergeCell ref="J23:K23"/>
    <mergeCell ref="J24:K24"/>
    <mergeCell ref="J29:K29"/>
    <mergeCell ref="A46:M46"/>
    <mergeCell ref="A47:M47"/>
    <mergeCell ref="A41:D41"/>
    <mergeCell ref="J41:K41"/>
    <mergeCell ref="J37:K37"/>
    <mergeCell ref="J17:K17"/>
    <mergeCell ref="J18:K18"/>
    <mergeCell ref="J19:K19"/>
    <mergeCell ref="J32:K32"/>
    <mergeCell ref="J33:K33"/>
    <mergeCell ref="J30:K30"/>
    <mergeCell ref="J31:K31"/>
    <mergeCell ref="J42:K42"/>
    <mergeCell ref="A43:M43"/>
    <mergeCell ref="A44:M44"/>
    <mergeCell ref="A45:M45"/>
    <mergeCell ref="J34:K34"/>
    <mergeCell ref="J38:K38"/>
    <mergeCell ref="J39:K39"/>
    <mergeCell ref="J40:K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view="pageLayout" workbookViewId="0" topLeftCell="A1">
      <selection activeCell="L2" sqref="L2"/>
    </sheetView>
  </sheetViews>
  <sheetFormatPr defaultColWidth="9.33203125" defaultRowHeight="12.75"/>
  <cols>
    <col min="1" max="1" width="6.5" style="15" customWidth="1"/>
    <col min="2" max="2" width="8" style="15" customWidth="1"/>
    <col min="3" max="3" width="9" style="15" customWidth="1"/>
    <col min="4" max="4" width="29.16015625" style="15" customWidth="1"/>
    <col min="5" max="5" width="14.83203125" style="15" customWidth="1"/>
    <col min="6" max="6" width="12.83203125" style="15" customWidth="1"/>
    <col min="7" max="7" width="16.33203125" style="15" customWidth="1"/>
    <col min="8" max="8" width="11.83203125" style="15" customWidth="1"/>
    <col min="9" max="9" width="15.33203125" style="15" customWidth="1"/>
    <col min="10" max="10" width="12.83203125" style="15" customWidth="1"/>
    <col min="11" max="11" width="19.5" style="15" customWidth="1"/>
    <col min="12" max="16384" width="9.33203125" style="15" customWidth="1"/>
  </cols>
  <sheetData>
    <row r="1" spans="1:11" ht="18">
      <c r="A1" s="203" t="s">
        <v>96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0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24" t="s">
        <v>0</v>
      </c>
    </row>
    <row r="3" spans="1:11" s="16" customFormat="1" ht="19.5" customHeight="1">
      <c r="A3" s="204" t="s">
        <v>82</v>
      </c>
      <c r="B3" s="204" t="s">
        <v>1</v>
      </c>
      <c r="C3" s="204" t="s">
        <v>81</v>
      </c>
      <c r="D3" s="205" t="s">
        <v>80</v>
      </c>
      <c r="E3" s="205" t="s">
        <v>79</v>
      </c>
      <c r="F3" s="205"/>
      <c r="G3" s="205"/>
      <c r="H3" s="205"/>
      <c r="I3" s="205"/>
      <c r="J3" s="205"/>
      <c r="K3" s="205" t="s">
        <v>78</v>
      </c>
    </row>
    <row r="4" spans="1:11" s="16" customFormat="1" ht="19.5" customHeight="1">
      <c r="A4" s="204"/>
      <c r="B4" s="204"/>
      <c r="C4" s="204"/>
      <c r="D4" s="205"/>
      <c r="E4" s="205" t="s">
        <v>95</v>
      </c>
      <c r="F4" s="205" t="s">
        <v>77</v>
      </c>
      <c r="G4" s="205"/>
      <c r="H4" s="205"/>
      <c r="I4" s="205"/>
      <c r="J4" s="205"/>
      <c r="K4" s="205"/>
    </row>
    <row r="5" spans="1:11" s="16" customFormat="1" ht="19.5" customHeight="1">
      <c r="A5" s="204"/>
      <c r="B5" s="204"/>
      <c r="C5" s="204"/>
      <c r="D5" s="205"/>
      <c r="E5" s="205"/>
      <c r="F5" s="198" t="s">
        <v>76</v>
      </c>
      <c r="G5" s="195" t="s">
        <v>75</v>
      </c>
      <c r="H5" s="23" t="s">
        <v>27</v>
      </c>
      <c r="I5" s="198" t="s">
        <v>74</v>
      </c>
      <c r="J5" s="199" t="s">
        <v>73</v>
      </c>
      <c r="K5" s="205"/>
    </row>
    <row r="6" spans="1:11" s="16" customFormat="1" ht="29.25" customHeight="1">
      <c r="A6" s="204"/>
      <c r="B6" s="204"/>
      <c r="C6" s="204"/>
      <c r="D6" s="205"/>
      <c r="E6" s="205"/>
      <c r="F6" s="196"/>
      <c r="G6" s="196"/>
      <c r="H6" s="202" t="s">
        <v>72</v>
      </c>
      <c r="I6" s="196"/>
      <c r="J6" s="200"/>
      <c r="K6" s="205"/>
    </row>
    <row r="7" spans="1:11" s="16" customFormat="1" ht="19.5" customHeight="1">
      <c r="A7" s="204"/>
      <c r="B7" s="204"/>
      <c r="C7" s="204"/>
      <c r="D7" s="205"/>
      <c r="E7" s="205"/>
      <c r="F7" s="196"/>
      <c r="G7" s="196"/>
      <c r="H7" s="202"/>
      <c r="I7" s="196"/>
      <c r="J7" s="200"/>
      <c r="K7" s="205"/>
    </row>
    <row r="8" spans="1:11" s="16" customFormat="1" ht="51.75" customHeight="1">
      <c r="A8" s="204"/>
      <c r="B8" s="204"/>
      <c r="C8" s="204"/>
      <c r="D8" s="205"/>
      <c r="E8" s="205"/>
      <c r="F8" s="197"/>
      <c r="G8" s="197"/>
      <c r="H8" s="202"/>
      <c r="I8" s="197"/>
      <c r="J8" s="201"/>
      <c r="K8" s="205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57" customHeight="1">
      <c r="A10" s="21" t="s">
        <v>71</v>
      </c>
      <c r="B10" s="21">
        <v>600</v>
      </c>
      <c r="C10" s="21">
        <v>60014</v>
      </c>
      <c r="D10" s="19" t="s">
        <v>94</v>
      </c>
      <c r="E10" s="20">
        <v>60000</v>
      </c>
      <c r="F10" s="20">
        <v>60000</v>
      </c>
      <c r="G10" s="20">
        <v>0</v>
      </c>
      <c r="H10" s="20">
        <v>0</v>
      </c>
      <c r="I10" s="19" t="s">
        <v>68</v>
      </c>
      <c r="J10" s="18">
        <v>0</v>
      </c>
      <c r="K10" s="17" t="s">
        <v>66</v>
      </c>
    </row>
    <row r="11" spans="1:11" ht="51" customHeight="1">
      <c r="A11" s="21" t="s">
        <v>70</v>
      </c>
      <c r="B11" s="21">
        <v>600</v>
      </c>
      <c r="C11" s="21">
        <v>60014</v>
      </c>
      <c r="D11" s="19" t="s">
        <v>93</v>
      </c>
      <c r="E11" s="20">
        <v>150000</v>
      </c>
      <c r="F11" s="20">
        <v>150000</v>
      </c>
      <c r="G11" s="20">
        <v>0</v>
      </c>
      <c r="H11" s="20">
        <v>0</v>
      </c>
      <c r="I11" s="19" t="s">
        <v>68</v>
      </c>
      <c r="J11" s="18">
        <v>0</v>
      </c>
      <c r="K11" s="17" t="s">
        <v>66</v>
      </c>
    </row>
    <row r="12" spans="1:11" ht="51" customHeight="1">
      <c r="A12" s="21" t="s">
        <v>69</v>
      </c>
      <c r="B12" s="21">
        <v>600</v>
      </c>
      <c r="C12" s="21">
        <v>60014</v>
      </c>
      <c r="D12" s="19" t="s">
        <v>92</v>
      </c>
      <c r="E12" s="20">
        <v>180000</v>
      </c>
      <c r="F12" s="20">
        <v>180000</v>
      </c>
      <c r="G12" s="20">
        <v>0</v>
      </c>
      <c r="H12" s="20">
        <v>0</v>
      </c>
      <c r="I12" s="19" t="s">
        <v>68</v>
      </c>
      <c r="J12" s="18">
        <v>0</v>
      </c>
      <c r="K12" s="17" t="s">
        <v>66</v>
      </c>
    </row>
    <row r="13" spans="1:11" ht="51" customHeight="1">
      <c r="A13" s="21" t="s">
        <v>67</v>
      </c>
      <c r="B13" s="21">
        <v>600</v>
      </c>
      <c r="C13" s="21">
        <v>60014</v>
      </c>
      <c r="D13" s="19" t="s">
        <v>91</v>
      </c>
      <c r="E13" s="20">
        <v>20000</v>
      </c>
      <c r="F13" s="20">
        <v>20000</v>
      </c>
      <c r="G13" s="20">
        <v>0</v>
      </c>
      <c r="H13" s="20">
        <v>0</v>
      </c>
      <c r="I13" s="19" t="s">
        <v>68</v>
      </c>
      <c r="J13" s="18">
        <v>0</v>
      </c>
      <c r="K13" s="17" t="s">
        <v>66</v>
      </c>
    </row>
    <row r="14" spans="1:11" ht="60" customHeight="1">
      <c r="A14" s="21" t="s">
        <v>65</v>
      </c>
      <c r="B14" s="21">
        <v>600</v>
      </c>
      <c r="C14" s="21">
        <v>60014</v>
      </c>
      <c r="D14" s="29" t="s">
        <v>214</v>
      </c>
      <c r="E14" s="20">
        <v>1088000</v>
      </c>
      <c r="F14" s="20">
        <v>634000</v>
      </c>
      <c r="G14" s="20">
        <v>0</v>
      </c>
      <c r="H14" s="20">
        <v>0</v>
      </c>
      <c r="I14" s="19" t="s">
        <v>213</v>
      </c>
      <c r="J14" s="18">
        <v>0</v>
      </c>
      <c r="K14" s="17" t="s">
        <v>66</v>
      </c>
    </row>
    <row r="15" spans="1:11" ht="47.25" customHeight="1">
      <c r="A15" s="21" t="s">
        <v>64</v>
      </c>
      <c r="B15" s="21">
        <v>750</v>
      </c>
      <c r="C15" s="21">
        <v>75020</v>
      </c>
      <c r="D15" s="19" t="s">
        <v>90</v>
      </c>
      <c r="E15" s="20">
        <f>F15</f>
        <v>60000</v>
      </c>
      <c r="F15" s="20">
        <v>60000</v>
      </c>
      <c r="G15" s="20">
        <v>0</v>
      </c>
      <c r="H15" s="20">
        <v>0</v>
      </c>
      <c r="I15" s="19" t="s">
        <v>59</v>
      </c>
      <c r="J15" s="18">
        <v>0</v>
      </c>
      <c r="K15" s="17" t="s">
        <v>54</v>
      </c>
    </row>
    <row r="16" spans="1:11" ht="45">
      <c r="A16" s="21" t="s">
        <v>63</v>
      </c>
      <c r="B16" s="21">
        <v>750</v>
      </c>
      <c r="C16" s="21">
        <v>75020</v>
      </c>
      <c r="D16" s="19" t="s">
        <v>89</v>
      </c>
      <c r="E16" s="20">
        <v>30000</v>
      </c>
      <c r="F16" s="20">
        <v>30000</v>
      </c>
      <c r="G16" s="20">
        <v>0</v>
      </c>
      <c r="H16" s="20">
        <v>0</v>
      </c>
      <c r="I16" s="19" t="s">
        <v>59</v>
      </c>
      <c r="J16" s="18">
        <v>0</v>
      </c>
      <c r="K16" s="17" t="s">
        <v>54</v>
      </c>
    </row>
    <row r="17" spans="1:11" ht="61.5" customHeight="1">
      <c r="A17" s="21" t="s">
        <v>62</v>
      </c>
      <c r="B17" s="21">
        <v>754</v>
      </c>
      <c r="C17" s="21">
        <v>75405</v>
      </c>
      <c r="D17" s="19" t="s">
        <v>111</v>
      </c>
      <c r="E17" s="20">
        <v>16000</v>
      </c>
      <c r="F17" s="20">
        <v>16000</v>
      </c>
      <c r="G17" s="20">
        <v>0</v>
      </c>
      <c r="H17" s="20">
        <v>0</v>
      </c>
      <c r="I17" s="19" t="s">
        <v>59</v>
      </c>
      <c r="J17" s="18">
        <v>0</v>
      </c>
      <c r="K17" s="17" t="s">
        <v>54</v>
      </c>
    </row>
    <row r="18" spans="1:11" ht="50.25" customHeight="1">
      <c r="A18" s="21" t="s">
        <v>61</v>
      </c>
      <c r="B18" s="21">
        <v>851</v>
      </c>
      <c r="C18" s="21">
        <v>85195</v>
      </c>
      <c r="D18" s="19" t="s">
        <v>113</v>
      </c>
      <c r="E18" s="20">
        <v>2784500</v>
      </c>
      <c r="F18" s="20">
        <v>2784500</v>
      </c>
      <c r="G18" s="20">
        <v>0</v>
      </c>
      <c r="H18" s="20">
        <v>0</v>
      </c>
      <c r="I18" s="19" t="s">
        <v>59</v>
      </c>
      <c r="J18" s="18">
        <v>0</v>
      </c>
      <c r="K18" s="17" t="s">
        <v>54</v>
      </c>
    </row>
    <row r="19" spans="1:11" ht="78.75" customHeight="1">
      <c r="A19" s="21" t="s">
        <v>60</v>
      </c>
      <c r="B19" s="21">
        <v>852</v>
      </c>
      <c r="C19" s="21">
        <v>85202</v>
      </c>
      <c r="D19" s="19" t="s">
        <v>139</v>
      </c>
      <c r="E19" s="20">
        <v>90000</v>
      </c>
      <c r="F19" s="20">
        <v>90000</v>
      </c>
      <c r="G19" s="20">
        <v>0</v>
      </c>
      <c r="H19" s="20">
        <v>0</v>
      </c>
      <c r="I19" s="19" t="s">
        <v>59</v>
      </c>
      <c r="J19" s="18">
        <v>0</v>
      </c>
      <c r="K19" s="17" t="s">
        <v>54</v>
      </c>
    </row>
    <row r="20" spans="1:11" ht="45">
      <c r="A20" s="21" t="s">
        <v>58</v>
      </c>
      <c r="B20" s="21">
        <v>852</v>
      </c>
      <c r="C20" s="21">
        <v>85202</v>
      </c>
      <c r="D20" s="19" t="s">
        <v>88</v>
      </c>
      <c r="E20" s="20">
        <v>107328</v>
      </c>
      <c r="F20" s="20">
        <v>107328</v>
      </c>
      <c r="G20" s="20">
        <v>0</v>
      </c>
      <c r="H20" s="20">
        <v>0</v>
      </c>
      <c r="I20" s="19" t="s">
        <v>57</v>
      </c>
      <c r="J20" s="18">
        <v>0</v>
      </c>
      <c r="K20" s="17" t="s">
        <v>84</v>
      </c>
    </row>
    <row r="21" spans="1:11" ht="47.25" customHeight="1">
      <c r="A21" s="21" t="s">
        <v>284</v>
      </c>
      <c r="B21" s="21">
        <v>852</v>
      </c>
      <c r="C21" s="21">
        <v>85202</v>
      </c>
      <c r="D21" s="19" t="s">
        <v>87</v>
      </c>
      <c r="E21" s="20">
        <v>5000</v>
      </c>
      <c r="F21" s="20">
        <v>5000</v>
      </c>
      <c r="G21" s="20">
        <v>0</v>
      </c>
      <c r="H21" s="20">
        <v>0</v>
      </c>
      <c r="I21" s="19" t="s">
        <v>53</v>
      </c>
      <c r="J21" s="18">
        <v>0</v>
      </c>
      <c r="K21" s="17" t="s">
        <v>83</v>
      </c>
    </row>
    <row r="22" spans="1:11" ht="47.25" customHeight="1">
      <c r="A22" s="21" t="s">
        <v>56</v>
      </c>
      <c r="B22" s="21">
        <v>852</v>
      </c>
      <c r="C22" s="21">
        <v>85202</v>
      </c>
      <c r="D22" s="19" t="s">
        <v>103</v>
      </c>
      <c r="E22" s="20">
        <v>55000</v>
      </c>
      <c r="F22" s="20">
        <v>55000</v>
      </c>
      <c r="G22" s="20">
        <v>0</v>
      </c>
      <c r="H22" s="20">
        <v>0</v>
      </c>
      <c r="I22" s="19" t="s">
        <v>53</v>
      </c>
      <c r="J22" s="18">
        <v>0</v>
      </c>
      <c r="K22" s="17" t="s">
        <v>83</v>
      </c>
    </row>
    <row r="23" spans="1:11" ht="72.75" customHeight="1">
      <c r="A23" s="21" t="s">
        <v>55</v>
      </c>
      <c r="B23" s="21">
        <v>852</v>
      </c>
      <c r="C23" s="21">
        <v>85295</v>
      </c>
      <c r="D23" s="19" t="s">
        <v>86</v>
      </c>
      <c r="E23" s="20">
        <v>100000</v>
      </c>
      <c r="F23" s="20">
        <v>100000</v>
      </c>
      <c r="G23" s="20">
        <v>0</v>
      </c>
      <c r="H23" s="20">
        <v>0</v>
      </c>
      <c r="I23" s="19" t="s">
        <v>53</v>
      </c>
      <c r="J23" s="18">
        <v>0</v>
      </c>
      <c r="K23" s="17" t="s">
        <v>54</v>
      </c>
    </row>
    <row r="24" spans="1:11" ht="63" customHeight="1">
      <c r="A24" s="21" t="s">
        <v>100</v>
      </c>
      <c r="B24" s="21">
        <v>853</v>
      </c>
      <c r="C24" s="21">
        <v>85311</v>
      </c>
      <c r="D24" s="19" t="s">
        <v>101</v>
      </c>
      <c r="E24" s="20">
        <v>110000</v>
      </c>
      <c r="F24" s="20">
        <v>110000</v>
      </c>
      <c r="G24" s="20">
        <v>0</v>
      </c>
      <c r="H24" s="20">
        <v>0</v>
      </c>
      <c r="I24" s="19" t="s">
        <v>53</v>
      </c>
      <c r="J24" s="18">
        <v>0</v>
      </c>
      <c r="K24" s="17" t="s">
        <v>54</v>
      </c>
    </row>
    <row r="25" spans="1:11" ht="57" customHeight="1">
      <c r="A25" s="21" t="s">
        <v>99</v>
      </c>
      <c r="B25" s="21">
        <v>854</v>
      </c>
      <c r="C25" s="21">
        <v>85403</v>
      </c>
      <c r="D25" s="19" t="s">
        <v>109</v>
      </c>
      <c r="E25" s="20">
        <v>12500</v>
      </c>
      <c r="F25" s="20">
        <v>12500</v>
      </c>
      <c r="G25" s="20">
        <v>0</v>
      </c>
      <c r="H25" s="20">
        <v>0</v>
      </c>
      <c r="I25" s="19" t="s">
        <v>53</v>
      </c>
      <c r="J25" s="18">
        <v>0</v>
      </c>
      <c r="K25" s="17" t="s">
        <v>105</v>
      </c>
    </row>
    <row r="26" spans="1:11" ht="57" customHeight="1">
      <c r="A26" s="21" t="s">
        <v>102</v>
      </c>
      <c r="B26" s="21">
        <v>854</v>
      </c>
      <c r="C26" s="21">
        <v>85403</v>
      </c>
      <c r="D26" s="29" t="s">
        <v>242</v>
      </c>
      <c r="E26" s="20">
        <v>15000</v>
      </c>
      <c r="F26" s="20">
        <v>15000</v>
      </c>
      <c r="G26" s="20">
        <v>0</v>
      </c>
      <c r="H26" s="20">
        <v>0</v>
      </c>
      <c r="I26" s="19" t="s">
        <v>53</v>
      </c>
      <c r="J26" s="18">
        <v>0</v>
      </c>
      <c r="K26" s="17" t="s">
        <v>105</v>
      </c>
    </row>
    <row r="27" spans="1:11" ht="57" customHeight="1">
      <c r="A27" s="21" t="s">
        <v>104</v>
      </c>
      <c r="B27" s="21">
        <v>854</v>
      </c>
      <c r="C27" s="21">
        <v>85403</v>
      </c>
      <c r="D27" s="19" t="s">
        <v>225</v>
      </c>
      <c r="E27" s="20">
        <v>25000</v>
      </c>
      <c r="F27" s="20">
        <v>25000</v>
      </c>
      <c r="G27" s="20">
        <v>0</v>
      </c>
      <c r="H27" s="20">
        <v>0</v>
      </c>
      <c r="I27" s="19" t="s">
        <v>53</v>
      </c>
      <c r="J27" s="18">
        <v>0</v>
      </c>
      <c r="K27" s="17" t="s">
        <v>105</v>
      </c>
    </row>
    <row r="28" spans="1:11" ht="45" customHeight="1">
      <c r="A28" s="21" t="s">
        <v>106</v>
      </c>
      <c r="B28" s="21">
        <v>854</v>
      </c>
      <c r="C28" s="21">
        <v>85403</v>
      </c>
      <c r="D28" s="29" t="s">
        <v>242</v>
      </c>
      <c r="E28" s="20">
        <v>14000</v>
      </c>
      <c r="F28" s="20">
        <v>14000</v>
      </c>
      <c r="G28" s="20">
        <v>0</v>
      </c>
      <c r="H28" s="20">
        <v>0</v>
      </c>
      <c r="I28" s="19" t="s">
        <v>53</v>
      </c>
      <c r="J28" s="18">
        <v>0</v>
      </c>
      <c r="K28" s="17" t="s">
        <v>107</v>
      </c>
    </row>
    <row r="29" spans="1:11" ht="57.75" customHeight="1">
      <c r="A29" s="21" t="s">
        <v>110</v>
      </c>
      <c r="B29" s="21">
        <v>854</v>
      </c>
      <c r="C29" s="21">
        <v>85403</v>
      </c>
      <c r="D29" s="29" t="s">
        <v>108</v>
      </c>
      <c r="E29" s="20">
        <v>8150</v>
      </c>
      <c r="F29" s="20">
        <v>8150</v>
      </c>
      <c r="G29" s="20">
        <v>0</v>
      </c>
      <c r="H29" s="20">
        <v>0</v>
      </c>
      <c r="I29" s="19" t="s">
        <v>53</v>
      </c>
      <c r="J29" s="18">
        <v>0</v>
      </c>
      <c r="K29" s="17" t="s">
        <v>107</v>
      </c>
    </row>
    <row r="30" spans="1:11" ht="57.75" customHeight="1">
      <c r="A30" s="21" t="s">
        <v>112</v>
      </c>
      <c r="B30" s="21">
        <v>854</v>
      </c>
      <c r="C30" s="21">
        <v>85403</v>
      </c>
      <c r="D30" s="19" t="s">
        <v>115</v>
      </c>
      <c r="E30" s="20">
        <v>138240</v>
      </c>
      <c r="F30" s="20">
        <v>69120</v>
      </c>
      <c r="G30" s="20">
        <v>0</v>
      </c>
      <c r="H30" s="20">
        <v>0</v>
      </c>
      <c r="I30" s="19" t="s">
        <v>114</v>
      </c>
      <c r="J30" s="18">
        <v>0</v>
      </c>
      <c r="K30" s="17" t="s">
        <v>107</v>
      </c>
    </row>
    <row r="31" spans="1:11" ht="57.75" customHeight="1">
      <c r="A31" s="21" t="s">
        <v>119</v>
      </c>
      <c r="B31" s="21">
        <v>854</v>
      </c>
      <c r="C31" s="21">
        <v>85403</v>
      </c>
      <c r="D31" s="19" t="s">
        <v>242</v>
      </c>
      <c r="E31" s="20">
        <v>14000</v>
      </c>
      <c r="F31" s="20">
        <v>14000</v>
      </c>
      <c r="G31" s="20">
        <v>0</v>
      </c>
      <c r="H31" s="20">
        <v>0</v>
      </c>
      <c r="I31" s="19" t="s">
        <v>53</v>
      </c>
      <c r="J31" s="18">
        <v>0</v>
      </c>
      <c r="K31" s="17" t="s">
        <v>241</v>
      </c>
    </row>
    <row r="32" spans="1:11" ht="57.75" customHeight="1">
      <c r="A32" s="21" t="s">
        <v>120</v>
      </c>
      <c r="B32" s="21">
        <v>854</v>
      </c>
      <c r="C32" s="21">
        <v>85403</v>
      </c>
      <c r="D32" s="19" t="s">
        <v>118</v>
      </c>
      <c r="E32" s="20">
        <v>155369</v>
      </c>
      <c r="F32" s="20">
        <v>80837</v>
      </c>
      <c r="G32" s="20">
        <v>0</v>
      </c>
      <c r="H32" s="20">
        <v>0</v>
      </c>
      <c r="I32" s="19" t="s">
        <v>117</v>
      </c>
      <c r="J32" s="18">
        <v>0</v>
      </c>
      <c r="K32" s="17" t="s">
        <v>116</v>
      </c>
    </row>
    <row r="33" spans="1:11" ht="66" customHeight="1">
      <c r="A33" s="21" t="s">
        <v>121</v>
      </c>
      <c r="B33" s="21">
        <v>900</v>
      </c>
      <c r="C33" s="21">
        <v>90019</v>
      </c>
      <c r="D33" s="19" t="s">
        <v>85</v>
      </c>
      <c r="E33" s="20">
        <v>94727</v>
      </c>
      <c r="F33" s="20">
        <v>94727</v>
      </c>
      <c r="G33" s="20">
        <v>0</v>
      </c>
      <c r="H33" s="20">
        <v>0</v>
      </c>
      <c r="I33" s="19" t="s">
        <v>53</v>
      </c>
      <c r="J33" s="18">
        <v>0</v>
      </c>
      <c r="K33" s="17" t="s">
        <v>54</v>
      </c>
    </row>
    <row r="34" spans="1:11" ht="71.25" customHeight="1">
      <c r="A34" s="21" t="s">
        <v>224</v>
      </c>
      <c r="B34" s="21">
        <v>900</v>
      </c>
      <c r="C34" s="21">
        <v>90019</v>
      </c>
      <c r="D34" s="19" t="s">
        <v>140</v>
      </c>
      <c r="E34" s="20">
        <v>102505</v>
      </c>
      <c r="F34" s="20">
        <v>102505</v>
      </c>
      <c r="G34" s="20">
        <v>0</v>
      </c>
      <c r="H34" s="20">
        <v>0</v>
      </c>
      <c r="I34" s="19" t="s">
        <v>53</v>
      </c>
      <c r="J34" s="18">
        <v>0</v>
      </c>
      <c r="K34" s="17" t="s">
        <v>54</v>
      </c>
    </row>
    <row r="35" spans="1:11" ht="54" customHeight="1">
      <c r="A35" s="21" t="s">
        <v>285</v>
      </c>
      <c r="B35" s="21">
        <v>921</v>
      </c>
      <c r="C35" s="21">
        <v>92195</v>
      </c>
      <c r="D35" s="19" t="s">
        <v>215</v>
      </c>
      <c r="E35" s="20">
        <v>18860</v>
      </c>
      <c r="F35" s="20">
        <v>18860</v>
      </c>
      <c r="G35" s="20">
        <v>0</v>
      </c>
      <c r="H35" s="20">
        <v>0</v>
      </c>
      <c r="I35" s="19" t="s">
        <v>53</v>
      </c>
      <c r="J35" s="18">
        <v>0</v>
      </c>
      <c r="K35" s="17" t="s">
        <v>54</v>
      </c>
    </row>
    <row r="36" spans="1:11" ht="60.75" customHeight="1">
      <c r="A36" s="21" t="s">
        <v>286</v>
      </c>
      <c r="B36" s="21">
        <v>921</v>
      </c>
      <c r="C36" s="21">
        <v>92195</v>
      </c>
      <c r="D36" s="19" t="s">
        <v>122</v>
      </c>
      <c r="E36" s="20">
        <v>3001850</v>
      </c>
      <c r="F36" s="20">
        <v>450278</v>
      </c>
      <c r="G36" s="20">
        <v>0</v>
      </c>
      <c r="H36" s="20">
        <v>0</v>
      </c>
      <c r="I36" s="19" t="s">
        <v>59</v>
      </c>
      <c r="J36" s="18">
        <v>2551572</v>
      </c>
      <c r="K36" s="17" t="s">
        <v>54</v>
      </c>
    </row>
    <row r="37" spans="1:11" ht="48.75" customHeight="1">
      <c r="A37" s="192" t="s">
        <v>52</v>
      </c>
      <c r="B37" s="193"/>
      <c r="C37" s="193"/>
      <c r="D37" s="194"/>
      <c r="E37" s="89">
        <f>SUM(E10:E36)</f>
        <v>8456029</v>
      </c>
      <c r="F37" s="89">
        <f>SUM(F10:F36)</f>
        <v>5306805</v>
      </c>
      <c r="G37" s="89">
        <f>SUM(G10:G36)</f>
        <v>0</v>
      </c>
      <c r="H37" s="89">
        <f>SUM(H10:H36)</f>
        <v>0</v>
      </c>
      <c r="I37" s="90">
        <v>597652</v>
      </c>
      <c r="J37" s="89">
        <f>SUM(J10:J36)</f>
        <v>2551572</v>
      </c>
      <c r="K37" s="140" t="s">
        <v>51</v>
      </c>
    </row>
    <row r="38" spans="1:1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2.75">
      <c r="A39" s="16" t="s">
        <v>50</v>
      </c>
      <c r="B39" s="16"/>
      <c r="C39" s="16"/>
      <c r="D39" s="16"/>
      <c r="E39" s="16"/>
      <c r="F39" s="16"/>
      <c r="G39" s="16"/>
      <c r="H39" s="16"/>
      <c r="I39" s="16"/>
      <c r="J39" s="28"/>
      <c r="K39" s="28"/>
    </row>
    <row r="40" spans="1:11" ht="12.75">
      <c r="A40" s="16" t="s">
        <v>49</v>
      </c>
      <c r="B40" s="16"/>
      <c r="C40" s="16"/>
      <c r="D40" s="16"/>
      <c r="E40" s="16"/>
      <c r="F40" s="16"/>
      <c r="G40" s="16"/>
      <c r="H40" s="16"/>
      <c r="I40" s="16"/>
      <c r="J40" s="28"/>
      <c r="K40" s="28"/>
    </row>
    <row r="41" spans="1:11" ht="12.75">
      <c r="A41" s="16" t="s">
        <v>48</v>
      </c>
      <c r="B41" s="16"/>
      <c r="C41" s="16"/>
      <c r="D41" s="16"/>
      <c r="E41" s="16"/>
      <c r="F41" s="16"/>
      <c r="G41" s="16"/>
      <c r="H41" s="16"/>
      <c r="I41" s="16"/>
      <c r="J41" s="28"/>
      <c r="K41" s="28"/>
    </row>
    <row r="42" spans="1:11" ht="12.75">
      <c r="A42" s="16" t="s">
        <v>47</v>
      </c>
      <c r="B42" s="16"/>
      <c r="C42" s="16"/>
      <c r="D42" s="16"/>
      <c r="E42" s="16"/>
      <c r="F42" s="16"/>
      <c r="G42" s="16"/>
      <c r="H42" s="16"/>
      <c r="I42" s="16"/>
      <c r="J42" s="28"/>
      <c r="K42" s="28"/>
    </row>
    <row r="43" spans="1:11" ht="12.75">
      <c r="A43" s="16" t="s">
        <v>46</v>
      </c>
      <c r="B43" s="16"/>
      <c r="C43" s="16"/>
      <c r="D43" s="16"/>
      <c r="E43" s="16"/>
      <c r="F43" s="16"/>
      <c r="G43" s="16"/>
      <c r="H43" s="16"/>
      <c r="I43" s="16"/>
      <c r="J43" s="28"/>
      <c r="K43" s="28"/>
    </row>
    <row r="44" spans="1:11" ht="12.75">
      <c r="A44" s="16"/>
      <c r="B44" s="16"/>
      <c r="C44" s="16"/>
      <c r="D44" s="16"/>
      <c r="E44" s="16"/>
      <c r="F44" s="16"/>
      <c r="G44" s="16"/>
      <c r="H44" s="16"/>
      <c r="I44" s="16"/>
      <c r="J44" s="28"/>
      <c r="K44" s="28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27"/>
      <c r="F47" s="16"/>
      <c r="G47" s="16"/>
      <c r="H47" s="16"/>
      <c r="I47" s="16"/>
    </row>
    <row r="48" spans="1:9" ht="12.7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2.75">
      <c r="A49" s="16"/>
      <c r="B49" s="16"/>
      <c r="C49" s="16"/>
      <c r="D49" s="16"/>
      <c r="E49" s="16"/>
      <c r="F49" s="16"/>
      <c r="G49" s="16"/>
      <c r="H49" s="16"/>
      <c r="I49" s="16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7:D37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70" r:id="rId1"/>
  <headerFooter alignWithMargins="0">
    <oddHeader>&amp;R&amp;9Załącznik nr &amp;A
do uchwały Rady Powiatu w Opatowie Nr  XXXV.39.2017
z dnia 28 czerwca 2017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5"/>
  <sheetViews>
    <sheetView zoomScalePageLayoutView="0" workbookViewId="0" topLeftCell="A1">
      <selection activeCell="T7" sqref="T7"/>
    </sheetView>
  </sheetViews>
  <sheetFormatPr defaultColWidth="9.33203125" defaultRowHeight="12.75"/>
  <cols>
    <col min="1" max="1" width="4.66015625" style="115" customWidth="1"/>
    <col min="2" max="2" width="20.66015625" style="115" customWidth="1"/>
    <col min="3" max="3" width="10.66015625" style="115" customWidth="1"/>
    <col min="4" max="4" width="12" style="115" customWidth="1"/>
    <col min="5" max="5" width="7" style="115" customWidth="1"/>
    <col min="6" max="6" width="8.83203125" style="115" customWidth="1"/>
    <col min="7" max="7" width="19" style="115" customWidth="1"/>
    <col min="8" max="8" width="12.33203125" style="115" customWidth="1"/>
    <col min="9" max="9" width="12.83203125" style="115" customWidth="1"/>
    <col min="10" max="16384" width="9.33203125" style="115" customWidth="1"/>
  </cols>
  <sheetData>
    <row r="1" spans="1:9" ht="40.5" customHeight="1">
      <c r="A1" s="26"/>
      <c r="B1" s="26"/>
      <c r="C1" s="26"/>
      <c r="D1" s="26"/>
      <c r="E1" s="26"/>
      <c r="F1" s="26"/>
      <c r="G1" s="228" t="s">
        <v>344</v>
      </c>
      <c r="H1" s="228"/>
      <c r="I1" s="228"/>
    </row>
    <row r="2" spans="1:9" ht="12.75">
      <c r="A2" s="229" t="s">
        <v>283</v>
      </c>
      <c r="B2" s="229"/>
      <c r="C2" s="229"/>
      <c r="D2" s="229"/>
      <c r="E2" s="229"/>
      <c r="F2" s="229"/>
      <c r="G2" s="229"/>
      <c r="H2" s="229"/>
      <c r="I2" s="229"/>
    </row>
    <row r="3" spans="1:9" ht="12.75">
      <c r="A3" s="229"/>
      <c r="B3" s="229"/>
      <c r="C3" s="229"/>
      <c r="D3" s="229"/>
      <c r="E3" s="229"/>
      <c r="F3" s="229"/>
      <c r="G3" s="229"/>
      <c r="H3" s="229"/>
      <c r="I3" s="229"/>
    </row>
    <row r="4" spans="1:9" ht="12.75">
      <c r="A4" s="229"/>
      <c r="B4" s="229"/>
      <c r="C4" s="229"/>
      <c r="D4" s="229"/>
      <c r="E4" s="229"/>
      <c r="F4" s="229"/>
      <c r="G4" s="229"/>
      <c r="H4" s="229"/>
      <c r="I4" s="229"/>
    </row>
    <row r="5" spans="1:9" ht="12.75">
      <c r="A5" s="139"/>
      <c r="B5" s="139"/>
      <c r="C5" s="139"/>
      <c r="D5" s="139"/>
      <c r="E5" s="139"/>
      <c r="F5" s="139"/>
      <c r="G5" s="139"/>
      <c r="H5" s="139"/>
      <c r="I5" s="139"/>
    </row>
    <row r="6" spans="1:9" ht="22.5" customHeight="1">
      <c r="A6" s="219" t="s">
        <v>282</v>
      </c>
      <c r="B6" s="219" t="s">
        <v>281</v>
      </c>
      <c r="C6" s="219" t="s">
        <v>280</v>
      </c>
      <c r="D6" s="219" t="s">
        <v>78</v>
      </c>
      <c r="E6" s="219" t="s">
        <v>1</v>
      </c>
      <c r="F6" s="219" t="s">
        <v>2</v>
      </c>
      <c r="G6" s="219" t="s">
        <v>279</v>
      </c>
      <c r="H6" s="219"/>
      <c r="I6" s="219" t="s">
        <v>278</v>
      </c>
    </row>
    <row r="7" spans="1:9" ht="66" customHeight="1">
      <c r="A7" s="219"/>
      <c r="B7" s="219"/>
      <c r="C7" s="219"/>
      <c r="D7" s="219"/>
      <c r="E7" s="219"/>
      <c r="F7" s="219"/>
      <c r="G7" s="107" t="s">
        <v>277</v>
      </c>
      <c r="H7" s="107" t="s">
        <v>276</v>
      </c>
      <c r="I7" s="219"/>
    </row>
    <row r="8" spans="1:9" ht="12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59.25" customHeight="1">
      <c r="A9" s="230" t="s">
        <v>71</v>
      </c>
      <c r="B9" s="125" t="s">
        <v>255</v>
      </c>
      <c r="C9" s="233" t="s">
        <v>275</v>
      </c>
      <c r="D9" s="233" t="s">
        <v>54</v>
      </c>
      <c r="E9" s="222" t="s">
        <v>274</v>
      </c>
      <c r="F9" s="222" t="s">
        <v>273</v>
      </c>
      <c r="G9" s="128" t="s">
        <v>254</v>
      </c>
      <c r="H9" s="138">
        <f>H10+H14</f>
        <v>6691667</v>
      </c>
      <c r="I9" s="118">
        <f>I10+I14</f>
        <v>1333333</v>
      </c>
    </row>
    <row r="10" spans="1:9" ht="25.5" customHeight="1">
      <c r="A10" s="231"/>
      <c r="B10" s="125" t="s">
        <v>253</v>
      </c>
      <c r="C10" s="234"/>
      <c r="D10" s="234"/>
      <c r="E10" s="223"/>
      <c r="F10" s="223"/>
      <c r="G10" s="128" t="s">
        <v>249</v>
      </c>
      <c r="H10" s="138">
        <f>H11+H12+H13</f>
        <v>0</v>
      </c>
      <c r="I10" s="118">
        <f>I11+I12+I13</f>
        <v>0</v>
      </c>
    </row>
    <row r="11" spans="1:9" ht="39" customHeight="1">
      <c r="A11" s="231"/>
      <c r="B11" s="225" t="s">
        <v>272</v>
      </c>
      <c r="C11" s="234"/>
      <c r="D11" s="234"/>
      <c r="E11" s="223"/>
      <c r="F11" s="223"/>
      <c r="G11" s="127" t="s">
        <v>247</v>
      </c>
      <c r="H11" s="137">
        <v>0</v>
      </c>
      <c r="I11" s="121">
        <v>0</v>
      </c>
    </row>
    <row r="12" spans="1:9" ht="27.75" customHeight="1">
      <c r="A12" s="231"/>
      <c r="B12" s="220"/>
      <c r="C12" s="234"/>
      <c r="D12" s="234"/>
      <c r="E12" s="223"/>
      <c r="F12" s="223"/>
      <c r="G12" s="126" t="s">
        <v>246</v>
      </c>
      <c r="H12" s="137">
        <v>0</v>
      </c>
      <c r="I12" s="121">
        <v>0</v>
      </c>
    </row>
    <row r="13" spans="1:9" ht="35.25" customHeight="1">
      <c r="A13" s="231"/>
      <c r="B13" s="220"/>
      <c r="C13" s="234"/>
      <c r="D13" s="234"/>
      <c r="E13" s="223"/>
      <c r="F13" s="223"/>
      <c r="G13" s="126" t="s">
        <v>245</v>
      </c>
      <c r="H13" s="137">
        <v>0</v>
      </c>
      <c r="I13" s="121">
        <v>0</v>
      </c>
    </row>
    <row r="14" spans="1:9" ht="15.75" customHeight="1">
      <c r="A14" s="231"/>
      <c r="B14" s="220"/>
      <c r="C14" s="234"/>
      <c r="D14" s="234"/>
      <c r="E14" s="223"/>
      <c r="F14" s="223"/>
      <c r="G14" s="128" t="s">
        <v>248</v>
      </c>
      <c r="H14" s="138">
        <f>H15+H16+H17+H18</f>
        <v>6691667</v>
      </c>
      <c r="I14" s="118">
        <f>I15+I16+I17+I18</f>
        <v>1333333</v>
      </c>
    </row>
    <row r="15" spans="1:9" ht="15" customHeight="1">
      <c r="A15" s="231"/>
      <c r="B15" s="220"/>
      <c r="C15" s="234"/>
      <c r="D15" s="234"/>
      <c r="E15" s="223"/>
      <c r="F15" s="223"/>
      <c r="G15" s="127" t="s">
        <v>247</v>
      </c>
      <c r="H15" s="137">
        <v>1025000</v>
      </c>
      <c r="I15" s="121">
        <v>200000</v>
      </c>
    </row>
    <row r="16" spans="1:9" ht="22.5">
      <c r="A16" s="231"/>
      <c r="B16" s="220"/>
      <c r="C16" s="234"/>
      <c r="D16" s="234"/>
      <c r="E16" s="223"/>
      <c r="F16" s="223"/>
      <c r="G16" s="126" t="s">
        <v>246</v>
      </c>
      <c r="H16" s="137">
        <v>0</v>
      </c>
      <c r="I16" s="121">
        <v>0</v>
      </c>
    </row>
    <row r="17" spans="1:9" ht="33.75">
      <c r="A17" s="231"/>
      <c r="B17" s="220"/>
      <c r="C17" s="234"/>
      <c r="D17" s="234"/>
      <c r="E17" s="223"/>
      <c r="F17" s="223"/>
      <c r="G17" s="126" t="s">
        <v>245</v>
      </c>
      <c r="H17" s="137">
        <v>5666667</v>
      </c>
      <c r="I17" s="121">
        <v>1133333</v>
      </c>
    </row>
    <row r="18" spans="1:9" ht="48.75" customHeight="1">
      <c r="A18" s="232"/>
      <c r="B18" s="221"/>
      <c r="C18" s="235"/>
      <c r="D18" s="235"/>
      <c r="E18" s="224"/>
      <c r="F18" s="224"/>
      <c r="G18" s="125" t="s">
        <v>244</v>
      </c>
      <c r="H18" s="137">
        <v>0</v>
      </c>
      <c r="I18" s="121">
        <v>0</v>
      </c>
    </row>
    <row r="19" spans="1:9" ht="22.5" customHeight="1">
      <c r="A19" s="230" t="s">
        <v>70</v>
      </c>
      <c r="B19" s="225" t="s">
        <v>255</v>
      </c>
      <c r="C19" s="132" t="s">
        <v>271</v>
      </c>
      <c r="D19" s="225" t="s">
        <v>154</v>
      </c>
      <c r="E19" s="135">
        <v>801</v>
      </c>
      <c r="F19" s="135">
        <v>80130</v>
      </c>
      <c r="G19" s="128" t="s">
        <v>254</v>
      </c>
      <c r="H19" s="118">
        <f>SUM(H20+H24)</f>
        <v>228745</v>
      </c>
      <c r="I19" s="118">
        <f>SUM(I20+I24)</f>
        <v>200643</v>
      </c>
    </row>
    <row r="20" spans="1:9" ht="12.75" customHeight="1">
      <c r="A20" s="231"/>
      <c r="B20" s="226"/>
      <c r="C20" s="134"/>
      <c r="D20" s="220"/>
      <c r="E20" s="133"/>
      <c r="F20" s="133"/>
      <c r="G20" s="128" t="s">
        <v>249</v>
      </c>
      <c r="H20" s="118">
        <f>SUM(H21:H23)</f>
        <v>228745</v>
      </c>
      <c r="I20" s="118">
        <f>SUM(I21:I23)</f>
        <v>200643</v>
      </c>
    </row>
    <row r="21" spans="1:9" ht="12.75" customHeight="1">
      <c r="A21" s="231"/>
      <c r="B21" s="226"/>
      <c r="C21" s="134"/>
      <c r="D21" s="220"/>
      <c r="E21" s="133"/>
      <c r="F21" s="133"/>
      <c r="G21" s="127" t="s">
        <v>247</v>
      </c>
      <c r="H21" s="121">
        <v>14696</v>
      </c>
      <c r="I21" s="121">
        <v>14696</v>
      </c>
    </row>
    <row r="22" spans="1:9" ht="25.5" customHeight="1">
      <c r="A22" s="231"/>
      <c r="B22" s="227"/>
      <c r="C22" s="134"/>
      <c r="D22" s="220"/>
      <c r="E22" s="133"/>
      <c r="F22" s="133"/>
      <c r="G22" s="126" t="s">
        <v>246</v>
      </c>
      <c r="H22" s="121">
        <v>0</v>
      </c>
      <c r="I22" s="121">
        <v>0</v>
      </c>
    </row>
    <row r="23" spans="1:9" ht="39.75" customHeight="1">
      <c r="A23" s="231"/>
      <c r="B23" s="132" t="s">
        <v>270</v>
      </c>
      <c r="C23" s="134"/>
      <c r="D23" s="220"/>
      <c r="E23" s="133"/>
      <c r="F23" s="133"/>
      <c r="G23" s="126" t="s">
        <v>245</v>
      </c>
      <c r="H23" s="121">
        <v>214049</v>
      </c>
      <c r="I23" s="121">
        <v>185947</v>
      </c>
    </row>
    <row r="24" spans="1:9" ht="19.5" customHeight="1">
      <c r="A24" s="231"/>
      <c r="B24" s="220" t="s">
        <v>269</v>
      </c>
      <c r="C24" s="134"/>
      <c r="D24" s="220"/>
      <c r="E24" s="133"/>
      <c r="F24" s="133"/>
      <c r="G24" s="128" t="s">
        <v>248</v>
      </c>
      <c r="H24" s="118">
        <f>SUM(H25:H28)</f>
        <v>0</v>
      </c>
      <c r="I24" s="118">
        <f>SUM(I25:I28)</f>
        <v>0</v>
      </c>
    </row>
    <row r="25" spans="1:9" ht="15.75" customHeight="1">
      <c r="A25" s="231"/>
      <c r="B25" s="220"/>
      <c r="C25" s="134"/>
      <c r="D25" s="220"/>
      <c r="E25" s="133"/>
      <c r="F25" s="133"/>
      <c r="G25" s="127" t="s">
        <v>247</v>
      </c>
      <c r="H25" s="121">
        <v>0</v>
      </c>
      <c r="I25" s="121">
        <v>0</v>
      </c>
    </row>
    <row r="26" spans="1:9" ht="26.25" customHeight="1">
      <c r="A26" s="231"/>
      <c r="B26" s="220"/>
      <c r="C26" s="134"/>
      <c r="D26" s="220"/>
      <c r="E26" s="133"/>
      <c r="F26" s="133"/>
      <c r="G26" s="126" t="s">
        <v>246</v>
      </c>
      <c r="H26" s="121">
        <v>0</v>
      </c>
      <c r="I26" s="121">
        <v>0</v>
      </c>
    </row>
    <row r="27" spans="1:9" ht="35.25" customHeight="1">
      <c r="A27" s="231"/>
      <c r="B27" s="221"/>
      <c r="C27" s="134"/>
      <c r="D27" s="220"/>
      <c r="E27" s="133"/>
      <c r="F27" s="133"/>
      <c r="G27" s="126" t="s">
        <v>245</v>
      </c>
      <c r="H27" s="121">
        <v>0</v>
      </c>
      <c r="I27" s="121">
        <v>0</v>
      </c>
    </row>
    <row r="28" spans="1:9" ht="49.5" customHeight="1">
      <c r="A28" s="232"/>
      <c r="B28" s="132" t="s">
        <v>268</v>
      </c>
      <c r="C28" s="131"/>
      <c r="D28" s="221"/>
      <c r="E28" s="130"/>
      <c r="F28" s="130"/>
      <c r="G28" s="125" t="s">
        <v>244</v>
      </c>
      <c r="H28" s="121">
        <v>0</v>
      </c>
      <c r="I28" s="121">
        <v>0</v>
      </c>
    </row>
    <row r="29" spans="1:9" ht="17.25" customHeight="1">
      <c r="A29" s="230" t="s">
        <v>69</v>
      </c>
      <c r="B29" s="225" t="s">
        <v>255</v>
      </c>
      <c r="C29" s="132" t="s">
        <v>266</v>
      </c>
      <c r="D29" s="225" t="s">
        <v>54</v>
      </c>
      <c r="E29" s="135">
        <v>801</v>
      </c>
      <c r="F29" s="135">
        <v>80195</v>
      </c>
      <c r="G29" s="128" t="s">
        <v>254</v>
      </c>
      <c r="H29" s="118">
        <f>SUM(H30+H34)</f>
        <v>2794158</v>
      </c>
      <c r="I29" s="118">
        <f>SUM(I30+I34)</f>
        <v>793272</v>
      </c>
    </row>
    <row r="30" spans="1:9" ht="15.75" customHeight="1">
      <c r="A30" s="231"/>
      <c r="B30" s="226"/>
      <c r="C30" s="134"/>
      <c r="D30" s="220"/>
      <c r="E30" s="133"/>
      <c r="F30" s="133"/>
      <c r="G30" s="128" t="s">
        <v>249</v>
      </c>
      <c r="H30" s="118">
        <f>SUM(H31:H33)</f>
        <v>0</v>
      </c>
      <c r="I30" s="118">
        <f>SUM(I31:I33)</f>
        <v>0</v>
      </c>
    </row>
    <row r="31" spans="1:9" ht="13.5" customHeight="1">
      <c r="A31" s="231"/>
      <c r="B31" s="226"/>
      <c r="C31" s="134"/>
      <c r="D31" s="220"/>
      <c r="E31" s="133"/>
      <c r="F31" s="133"/>
      <c r="G31" s="127" t="s">
        <v>247</v>
      </c>
      <c r="H31" s="121">
        <v>0</v>
      </c>
      <c r="I31" s="121">
        <v>0</v>
      </c>
    </row>
    <row r="32" spans="1:9" ht="25.5" customHeight="1">
      <c r="A32" s="231"/>
      <c r="B32" s="227"/>
      <c r="C32" s="134"/>
      <c r="D32" s="220"/>
      <c r="E32" s="133"/>
      <c r="F32" s="133"/>
      <c r="G32" s="126" t="s">
        <v>246</v>
      </c>
      <c r="H32" s="121">
        <v>0</v>
      </c>
      <c r="I32" s="121">
        <v>0</v>
      </c>
    </row>
    <row r="33" spans="1:9" ht="36" customHeight="1">
      <c r="A33" s="231"/>
      <c r="B33" s="132" t="s">
        <v>253</v>
      </c>
      <c r="C33" s="134"/>
      <c r="D33" s="220"/>
      <c r="E33" s="133"/>
      <c r="F33" s="133"/>
      <c r="G33" s="126" t="s">
        <v>245</v>
      </c>
      <c r="H33" s="121">
        <v>0</v>
      </c>
      <c r="I33" s="121">
        <v>0</v>
      </c>
    </row>
    <row r="34" spans="1:9" ht="17.25" customHeight="1">
      <c r="A34" s="231"/>
      <c r="B34" s="220" t="s">
        <v>265</v>
      </c>
      <c r="C34" s="134"/>
      <c r="D34" s="220"/>
      <c r="E34" s="133"/>
      <c r="F34" s="133"/>
      <c r="G34" s="128" t="s">
        <v>248</v>
      </c>
      <c r="H34" s="118">
        <f>SUM(H35:H38)</f>
        <v>2794158</v>
      </c>
      <c r="I34" s="118">
        <f>SUM(I35:I38)</f>
        <v>793272</v>
      </c>
    </row>
    <row r="35" spans="1:9" ht="15.75" customHeight="1">
      <c r="A35" s="231"/>
      <c r="B35" s="220"/>
      <c r="C35" s="134"/>
      <c r="D35" s="220"/>
      <c r="E35" s="133"/>
      <c r="F35" s="133"/>
      <c r="G35" s="127" t="s">
        <v>247</v>
      </c>
      <c r="H35" s="121">
        <v>719112</v>
      </c>
      <c r="I35" s="121">
        <v>210080</v>
      </c>
    </row>
    <row r="36" spans="1:9" ht="24.75" customHeight="1">
      <c r="A36" s="231"/>
      <c r="B36" s="220"/>
      <c r="C36" s="134"/>
      <c r="D36" s="220"/>
      <c r="E36" s="133"/>
      <c r="F36" s="133"/>
      <c r="G36" s="126" t="s">
        <v>246</v>
      </c>
      <c r="H36" s="121">
        <v>0</v>
      </c>
      <c r="I36" s="121">
        <v>0</v>
      </c>
    </row>
    <row r="37" spans="1:9" ht="34.5" customHeight="1">
      <c r="A37" s="231"/>
      <c r="B37" s="221"/>
      <c r="C37" s="134"/>
      <c r="D37" s="220"/>
      <c r="E37" s="133"/>
      <c r="F37" s="133"/>
      <c r="G37" s="126" t="s">
        <v>245</v>
      </c>
      <c r="H37" s="121">
        <v>2075046</v>
      </c>
      <c r="I37" s="121">
        <v>583192</v>
      </c>
    </row>
    <row r="38" spans="1:9" ht="64.5" customHeight="1">
      <c r="A38" s="232"/>
      <c r="B38" s="136" t="s">
        <v>267</v>
      </c>
      <c r="C38" s="131"/>
      <c r="D38" s="221"/>
      <c r="E38" s="130"/>
      <c r="F38" s="130"/>
      <c r="G38" s="125" t="s">
        <v>244</v>
      </c>
      <c r="H38" s="121">
        <v>0</v>
      </c>
      <c r="I38" s="121">
        <v>0</v>
      </c>
    </row>
    <row r="39" spans="1:9" ht="21" customHeight="1">
      <c r="A39" s="230" t="s">
        <v>67</v>
      </c>
      <c r="B39" s="225" t="s">
        <v>255</v>
      </c>
      <c r="C39" s="143" t="s">
        <v>266</v>
      </c>
      <c r="D39" s="225" t="s">
        <v>54</v>
      </c>
      <c r="E39" s="135">
        <v>801</v>
      </c>
      <c r="F39" s="135">
        <v>80195</v>
      </c>
      <c r="G39" s="128" t="s">
        <v>254</v>
      </c>
      <c r="H39" s="118">
        <f>SUM(H40+H44)</f>
        <v>6446631</v>
      </c>
      <c r="I39" s="118">
        <f>SUM(I40+I44)</f>
        <v>3092924</v>
      </c>
    </row>
    <row r="40" spans="1:9" ht="17.25" customHeight="1">
      <c r="A40" s="231"/>
      <c r="B40" s="226"/>
      <c r="C40" s="141"/>
      <c r="D40" s="220"/>
      <c r="E40" s="133"/>
      <c r="F40" s="133"/>
      <c r="G40" s="128" t="s">
        <v>249</v>
      </c>
      <c r="H40" s="118">
        <f>SUM(H41:H43)</f>
        <v>0</v>
      </c>
      <c r="I40" s="118">
        <f>SUM(I41:I43)</f>
        <v>0</v>
      </c>
    </row>
    <row r="41" spans="1:9" ht="16.5" customHeight="1">
      <c r="A41" s="231"/>
      <c r="B41" s="226"/>
      <c r="C41" s="141"/>
      <c r="D41" s="220"/>
      <c r="E41" s="133"/>
      <c r="F41" s="133"/>
      <c r="G41" s="127" t="s">
        <v>247</v>
      </c>
      <c r="H41" s="121">
        <v>0</v>
      </c>
      <c r="I41" s="121">
        <v>0</v>
      </c>
    </row>
    <row r="42" spans="1:9" ht="25.5" customHeight="1">
      <c r="A42" s="231"/>
      <c r="B42" s="227"/>
      <c r="C42" s="141"/>
      <c r="D42" s="220"/>
      <c r="E42" s="133"/>
      <c r="F42" s="133"/>
      <c r="G42" s="126" t="s">
        <v>246</v>
      </c>
      <c r="H42" s="121">
        <v>0</v>
      </c>
      <c r="I42" s="121">
        <v>0</v>
      </c>
    </row>
    <row r="43" spans="1:9" ht="35.25" customHeight="1">
      <c r="A43" s="231"/>
      <c r="B43" s="143" t="s">
        <v>253</v>
      </c>
      <c r="C43" s="141"/>
      <c r="D43" s="220"/>
      <c r="E43" s="133"/>
      <c r="F43" s="133"/>
      <c r="G43" s="126" t="s">
        <v>245</v>
      </c>
      <c r="H43" s="121">
        <v>0</v>
      </c>
      <c r="I43" s="121">
        <v>0</v>
      </c>
    </row>
    <row r="44" spans="1:9" ht="18" customHeight="1">
      <c r="A44" s="231"/>
      <c r="B44" s="220" t="s">
        <v>265</v>
      </c>
      <c r="C44" s="141"/>
      <c r="D44" s="220"/>
      <c r="E44" s="133"/>
      <c r="F44" s="133"/>
      <c r="G44" s="128" t="s">
        <v>248</v>
      </c>
      <c r="H44" s="118">
        <f>SUM(H45:H48)</f>
        <v>6446631</v>
      </c>
      <c r="I44" s="118">
        <f>SUM(I45:I48)</f>
        <v>3092924</v>
      </c>
    </row>
    <row r="45" spans="1:9" ht="16.5" customHeight="1">
      <c r="A45" s="231"/>
      <c r="B45" s="220"/>
      <c r="C45" s="141"/>
      <c r="D45" s="220"/>
      <c r="E45" s="133"/>
      <c r="F45" s="133"/>
      <c r="G45" s="127" t="s">
        <v>247</v>
      </c>
      <c r="H45" s="121">
        <v>3446630</v>
      </c>
      <c r="I45" s="121">
        <v>1694524</v>
      </c>
    </row>
    <row r="46" spans="1:9" ht="24.75" customHeight="1">
      <c r="A46" s="231"/>
      <c r="B46" s="220"/>
      <c r="C46" s="141"/>
      <c r="D46" s="220"/>
      <c r="E46" s="133"/>
      <c r="F46" s="133"/>
      <c r="G46" s="126" t="s">
        <v>246</v>
      </c>
      <c r="H46" s="121">
        <v>0</v>
      </c>
      <c r="I46" s="121">
        <v>0</v>
      </c>
    </row>
    <row r="47" spans="1:9" ht="35.25" customHeight="1">
      <c r="A47" s="231"/>
      <c r="B47" s="221"/>
      <c r="C47" s="141"/>
      <c r="D47" s="220"/>
      <c r="E47" s="133"/>
      <c r="F47" s="133"/>
      <c r="G47" s="126" t="s">
        <v>245</v>
      </c>
      <c r="H47" s="121">
        <v>3000001</v>
      </c>
      <c r="I47" s="121">
        <v>1398400</v>
      </c>
    </row>
    <row r="48" spans="1:9" ht="75.75" customHeight="1">
      <c r="A48" s="232"/>
      <c r="B48" s="136" t="s">
        <v>264</v>
      </c>
      <c r="C48" s="142"/>
      <c r="D48" s="221"/>
      <c r="E48" s="130"/>
      <c r="F48" s="130"/>
      <c r="G48" s="145" t="s">
        <v>244</v>
      </c>
      <c r="H48" s="121">
        <v>0</v>
      </c>
      <c r="I48" s="121">
        <v>0</v>
      </c>
    </row>
    <row r="49" spans="1:9" ht="33" customHeight="1">
      <c r="A49" s="230" t="s">
        <v>65</v>
      </c>
      <c r="B49" s="225" t="s">
        <v>263</v>
      </c>
      <c r="C49" s="135">
        <v>2017</v>
      </c>
      <c r="D49" s="225" t="s">
        <v>84</v>
      </c>
      <c r="E49" s="135">
        <v>852</v>
      </c>
      <c r="F49" s="135">
        <v>85202</v>
      </c>
      <c r="G49" s="128" t="s">
        <v>254</v>
      </c>
      <c r="H49" s="118">
        <f>SUM(H50+H54)</f>
        <v>125000</v>
      </c>
      <c r="I49" s="118">
        <f>SUM(I50+I54)</f>
        <v>125000</v>
      </c>
    </row>
    <row r="50" spans="1:9" ht="18" customHeight="1">
      <c r="A50" s="231"/>
      <c r="B50" s="220"/>
      <c r="C50" s="134"/>
      <c r="D50" s="220"/>
      <c r="E50" s="133"/>
      <c r="F50" s="133"/>
      <c r="G50" s="128" t="s">
        <v>249</v>
      </c>
      <c r="H50" s="118">
        <f>SUM(H51:H53)</f>
        <v>125000</v>
      </c>
      <c r="I50" s="118">
        <f>SUM(I51:I53)</f>
        <v>125000</v>
      </c>
    </row>
    <row r="51" spans="1:9" ht="15" customHeight="1">
      <c r="A51" s="231"/>
      <c r="B51" s="220"/>
      <c r="C51" s="134"/>
      <c r="D51" s="220"/>
      <c r="E51" s="133"/>
      <c r="F51" s="133"/>
      <c r="G51" s="127" t="s">
        <v>247</v>
      </c>
      <c r="H51" s="121">
        <v>0</v>
      </c>
      <c r="I51" s="121">
        <v>0</v>
      </c>
    </row>
    <row r="52" spans="1:9" ht="23.25" customHeight="1">
      <c r="A52" s="231"/>
      <c r="B52" s="220"/>
      <c r="C52" s="134"/>
      <c r="D52" s="220"/>
      <c r="E52" s="133"/>
      <c r="F52" s="133"/>
      <c r="G52" s="126" t="s">
        <v>246</v>
      </c>
      <c r="H52" s="121">
        <v>25000</v>
      </c>
      <c r="I52" s="121">
        <v>25000</v>
      </c>
    </row>
    <row r="53" spans="1:9" ht="33" customHeight="1">
      <c r="A53" s="231"/>
      <c r="B53" s="220"/>
      <c r="C53" s="134"/>
      <c r="D53" s="220"/>
      <c r="E53" s="133"/>
      <c r="F53" s="133"/>
      <c r="G53" s="126" t="s">
        <v>245</v>
      </c>
      <c r="H53" s="121">
        <v>100000</v>
      </c>
      <c r="I53" s="121">
        <v>100000</v>
      </c>
    </row>
    <row r="54" spans="1:9" ht="15" customHeight="1">
      <c r="A54" s="231"/>
      <c r="B54" s="220" t="s">
        <v>262</v>
      </c>
      <c r="C54" s="134"/>
      <c r="D54" s="220"/>
      <c r="E54" s="133"/>
      <c r="F54" s="133"/>
      <c r="G54" s="128" t="s">
        <v>248</v>
      </c>
      <c r="H54" s="118">
        <f>SUM(H55:H58)</f>
        <v>0</v>
      </c>
      <c r="I54" s="118">
        <f>SUM(I55:I58)</f>
        <v>0</v>
      </c>
    </row>
    <row r="55" spans="1:9" ht="18" customHeight="1">
      <c r="A55" s="231"/>
      <c r="B55" s="220"/>
      <c r="C55" s="134"/>
      <c r="D55" s="220"/>
      <c r="E55" s="133"/>
      <c r="F55" s="133"/>
      <c r="G55" s="127" t="s">
        <v>247</v>
      </c>
      <c r="H55" s="121">
        <v>0</v>
      </c>
      <c r="I55" s="121">
        <v>0</v>
      </c>
    </row>
    <row r="56" spans="1:9" ht="24" customHeight="1">
      <c r="A56" s="231"/>
      <c r="B56" s="220"/>
      <c r="C56" s="134"/>
      <c r="D56" s="220"/>
      <c r="E56" s="133"/>
      <c r="F56" s="133"/>
      <c r="G56" s="126" t="s">
        <v>246</v>
      </c>
      <c r="H56" s="121">
        <v>0</v>
      </c>
      <c r="I56" s="121">
        <v>0</v>
      </c>
    </row>
    <row r="57" spans="1:9" ht="36" customHeight="1">
      <c r="A57" s="231"/>
      <c r="B57" s="220"/>
      <c r="C57" s="134"/>
      <c r="D57" s="220"/>
      <c r="E57" s="133"/>
      <c r="F57" s="133"/>
      <c r="G57" s="126" t="s">
        <v>245</v>
      </c>
      <c r="H57" s="121">
        <v>0</v>
      </c>
      <c r="I57" s="121">
        <v>0</v>
      </c>
    </row>
    <row r="58" spans="1:9" ht="49.5" customHeight="1">
      <c r="A58" s="232"/>
      <c r="B58" s="221"/>
      <c r="C58" s="131"/>
      <c r="D58" s="221"/>
      <c r="E58" s="130"/>
      <c r="F58" s="130"/>
      <c r="G58" s="125" t="s">
        <v>244</v>
      </c>
      <c r="H58" s="121">
        <v>0</v>
      </c>
      <c r="I58" s="121">
        <v>0</v>
      </c>
    </row>
    <row r="59" spans="1:9" ht="18" customHeight="1">
      <c r="A59" s="230" t="s">
        <v>64</v>
      </c>
      <c r="B59" s="225" t="s">
        <v>255</v>
      </c>
      <c r="C59" s="132" t="s">
        <v>261</v>
      </c>
      <c r="D59" s="225" t="s">
        <v>153</v>
      </c>
      <c r="E59" s="135">
        <v>852</v>
      </c>
      <c r="F59" s="135">
        <v>85295</v>
      </c>
      <c r="G59" s="128" t="s">
        <v>254</v>
      </c>
      <c r="H59" s="118">
        <f>SUM(H60+H64)</f>
        <v>511384</v>
      </c>
      <c r="I59" s="118">
        <f>SUM(I60+I64)</f>
        <v>351663</v>
      </c>
    </row>
    <row r="60" spans="1:9" ht="14.25" customHeight="1">
      <c r="A60" s="231"/>
      <c r="B60" s="226"/>
      <c r="C60" s="134"/>
      <c r="D60" s="220"/>
      <c r="E60" s="133"/>
      <c r="F60" s="133"/>
      <c r="G60" s="128" t="s">
        <v>249</v>
      </c>
      <c r="H60" s="118">
        <f>SUM(H61:H63)</f>
        <v>471384</v>
      </c>
      <c r="I60" s="118">
        <f>SUM(I61:I63)</f>
        <v>351663</v>
      </c>
    </row>
    <row r="61" spans="1:9" ht="15" customHeight="1">
      <c r="A61" s="231"/>
      <c r="B61" s="226"/>
      <c r="C61" s="134"/>
      <c r="D61" s="220"/>
      <c r="E61" s="133"/>
      <c r="F61" s="133"/>
      <c r="G61" s="127" t="s">
        <v>247</v>
      </c>
      <c r="H61" s="121">
        <v>120000</v>
      </c>
      <c r="I61" s="121">
        <v>90000</v>
      </c>
    </row>
    <row r="62" spans="1:9" ht="24" customHeight="1">
      <c r="A62" s="231"/>
      <c r="B62" s="227"/>
      <c r="C62" s="134"/>
      <c r="D62" s="220"/>
      <c r="E62" s="133"/>
      <c r="F62" s="133"/>
      <c r="G62" s="126" t="s">
        <v>246</v>
      </c>
      <c r="H62" s="121">
        <v>0</v>
      </c>
      <c r="I62" s="121">
        <v>0</v>
      </c>
    </row>
    <row r="63" spans="1:9" ht="40.5" customHeight="1">
      <c r="A63" s="231"/>
      <c r="B63" s="132" t="s">
        <v>258</v>
      </c>
      <c r="C63" s="134"/>
      <c r="D63" s="220"/>
      <c r="E63" s="133"/>
      <c r="F63" s="133"/>
      <c r="G63" s="126" t="s">
        <v>245</v>
      </c>
      <c r="H63" s="121">
        <v>351384</v>
      </c>
      <c r="I63" s="121">
        <v>261663</v>
      </c>
    </row>
    <row r="64" spans="1:9" ht="18.75" customHeight="1">
      <c r="A64" s="231"/>
      <c r="B64" s="220" t="s">
        <v>257</v>
      </c>
      <c r="C64" s="134"/>
      <c r="D64" s="220"/>
      <c r="E64" s="133"/>
      <c r="F64" s="133"/>
      <c r="G64" s="128" t="s">
        <v>248</v>
      </c>
      <c r="H64" s="118">
        <f>SUM(H65:H68)</f>
        <v>40000</v>
      </c>
      <c r="I64" s="118">
        <f>SUM(I65:I68)</f>
        <v>0</v>
      </c>
    </row>
    <row r="65" spans="1:9" ht="13.5" customHeight="1">
      <c r="A65" s="231"/>
      <c r="B65" s="220"/>
      <c r="C65" s="134"/>
      <c r="D65" s="220"/>
      <c r="E65" s="133"/>
      <c r="F65" s="133"/>
      <c r="G65" s="127" t="s">
        <v>247</v>
      </c>
      <c r="H65" s="121">
        <v>0</v>
      </c>
      <c r="I65" s="121">
        <v>0</v>
      </c>
    </row>
    <row r="66" spans="1:9" ht="24.75" customHeight="1">
      <c r="A66" s="231"/>
      <c r="B66" s="220"/>
      <c r="C66" s="134"/>
      <c r="D66" s="220"/>
      <c r="E66" s="133"/>
      <c r="F66" s="133"/>
      <c r="G66" s="126" t="s">
        <v>246</v>
      </c>
      <c r="H66" s="121">
        <v>0</v>
      </c>
      <c r="I66" s="121">
        <v>0</v>
      </c>
    </row>
    <row r="67" spans="1:9" ht="37.5" customHeight="1">
      <c r="A67" s="231"/>
      <c r="B67" s="221"/>
      <c r="C67" s="134"/>
      <c r="D67" s="220"/>
      <c r="E67" s="133"/>
      <c r="F67" s="133"/>
      <c r="G67" s="126" t="s">
        <v>245</v>
      </c>
      <c r="H67" s="121">
        <v>40000</v>
      </c>
      <c r="I67" s="121">
        <v>0</v>
      </c>
    </row>
    <row r="68" spans="1:9" ht="49.5" customHeight="1">
      <c r="A68" s="232"/>
      <c r="B68" s="132" t="s">
        <v>260</v>
      </c>
      <c r="C68" s="131"/>
      <c r="D68" s="221"/>
      <c r="E68" s="130"/>
      <c r="F68" s="130"/>
      <c r="G68" s="125" t="s">
        <v>244</v>
      </c>
      <c r="H68" s="121">
        <v>0</v>
      </c>
      <c r="I68" s="121">
        <v>0</v>
      </c>
    </row>
    <row r="69" spans="1:9" ht="20.25" customHeight="1">
      <c r="A69" s="230" t="s">
        <v>63</v>
      </c>
      <c r="B69" s="225" t="s">
        <v>255</v>
      </c>
      <c r="C69" s="132" t="s">
        <v>259</v>
      </c>
      <c r="D69" s="225" t="s">
        <v>153</v>
      </c>
      <c r="E69" s="135">
        <v>853</v>
      </c>
      <c r="F69" s="135">
        <v>85395</v>
      </c>
      <c r="G69" s="128" t="s">
        <v>254</v>
      </c>
      <c r="H69" s="118">
        <f>SUM(H70+H74)</f>
        <v>734840</v>
      </c>
      <c r="I69" s="118">
        <f>SUM(I70+I74)</f>
        <v>148183</v>
      </c>
    </row>
    <row r="70" spans="1:9" ht="16.5" customHeight="1">
      <c r="A70" s="231"/>
      <c r="B70" s="226"/>
      <c r="C70" s="134"/>
      <c r="D70" s="220"/>
      <c r="E70" s="133"/>
      <c r="F70" s="133"/>
      <c r="G70" s="128" t="s">
        <v>249</v>
      </c>
      <c r="H70" s="118">
        <f>SUM(H71:H73)</f>
        <v>734840</v>
      </c>
      <c r="I70" s="118">
        <f>SUM(I71:I73)</f>
        <v>148183</v>
      </c>
    </row>
    <row r="71" spans="1:9" ht="15.75" customHeight="1">
      <c r="A71" s="231"/>
      <c r="B71" s="226"/>
      <c r="C71" s="134"/>
      <c r="D71" s="220"/>
      <c r="E71" s="133"/>
      <c r="F71" s="133"/>
      <c r="G71" s="127" t="s">
        <v>247</v>
      </c>
      <c r="H71" s="121">
        <v>0</v>
      </c>
      <c r="I71" s="121">
        <v>0</v>
      </c>
    </row>
    <row r="72" spans="1:9" ht="25.5" customHeight="1">
      <c r="A72" s="231"/>
      <c r="B72" s="227"/>
      <c r="C72" s="134"/>
      <c r="D72" s="220"/>
      <c r="E72" s="133"/>
      <c r="F72" s="133"/>
      <c r="G72" s="126" t="s">
        <v>246</v>
      </c>
      <c r="H72" s="121">
        <v>58279</v>
      </c>
      <c r="I72" s="121">
        <v>11752</v>
      </c>
    </row>
    <row r="73" spans="1:9" ht="36.75" customHeight="1">
      <c r="A73" s="231"/>
      <c r="B73" s="132" t="s">
        <v>258</v>
      </c>
      <c r="C73" s="134"/>
      <c r="D73" s="220"/>
      <c r="E73" s="133"/>
      <c r="F73" s="133"/>
      <c r="G73" s="126" t="s">
        <v>245</v>
      </c>
      <c r="H73" s="121">
        <v>676561</v>
      </c>
      <c r="I73" s="121">
        <v>136431</v>
      </c>
    </row>
    <row r="74" spans="1:9" ht="18.75" customHeight="1">
      <c r="A74" s="231"/>
      <c r="B74" s="220" t="s">
        <v>257</v>
      </c>
      <c r="C74" s="134"/>
      <c r="D74" s="220"/>
      <c r="E74" s="133"/>
      <c r="F74" s="133"/>
      <c r="G74" s="128" t="s">
        <v>248</v>
      </c>
      <c r="H74" s="118">
        <f>SUM(H75:H78)</f>
        <v>0</v>
      </c>
      <c r="I74" s="118">
        <f>SUM(I75:I78)</f>
        <v>0</v>
      </c>
    </row>
    <row r="75" spans="1:9" ht="17.25" customHeight="1">
      <c r="A75" s="231"/>
      <c r="B75" s="220"/>
      <c r="C75" s="134"/>
      <c r="D75" s="220"/>
      <c r="E75" s="133"/>
      <c r="F75" s="133"/>
      <c r="G75" s="127" t="s">
        <v>247</v>
      </c>
      <c r="H75" s="121">
        <v>0</v>
      </c>
      <c r="I75" s="121">
        <v>0</v>
      </c>
    </row>
    <row r="76" spans="1:9" ht="24" customHeight="1">
      <c r="A76" s="231"/>
      <c r="B76" s="220"/>
      <c r="C76" s="134"/>
      <c r="D76" s="220"/>
      <c r="E76" s="133"/>
      <c r="F76" s="133"/>
      <c r="G76" s="126" t="s">
        <v>246</v>
      </c>
      <c r="H76" s="121">
        <v>0</v>
      </c>
      <c r="I76" s="121">
        <v>0</v>
      </c>
    </row>
    <row r="77" spans="1:9" ht="35.25" customHeight="1">
      <c r="A77" s="231"/>
      <c r="B77" s="221"/>
      <c r="C77" s="134"/>
      <c r="D77" s="220"/>
      <c r="E77" s="133"/>
      <c r="F77" s="133"/>
      <c r="G77" s="126" t="s">
        <v>245</v>
      </c>
      <c r="H77" s="121">
        <v>0</v>
      </c>
      <c r="I77" s="121">
        <v>0</v>
      </c>
    </row>
    <row r="78" spans="1:9" ht="49.5" customHeight="1">
      <c r="A78" s="232"/>
      <c r="B78" s="132" t="s">
        <v>256</v>
      </c>
      <c r="C78" s="131"/>
      <c r="D78" s="221"/>
      <c r="E78" s="130"/>
      <c r="F78" s="130"/>
      <c r="G78" s="125" t="s">
        <v>244</v>
      </c>
      <c r="H78" s="121">
        <v>0</v>
      </c>
      <c r="I78" s="121">
        <v>0</v>
      </c>
    </row>
    <row r="79" spans="1:9" ht="12.75" customHeight="1">
      <c r="A79" s="230" t="s">
        <v>62</v>
      </c>
      <c r="B79" s="225" t="s">
        <v>255</v>
      </c>
      <c r="C79" s="135">
        <v>2017</v>
      </c>
      <c r="D79" s="225" t="s">
        <v>54</v>
      </c>
      <c r="E79" s="135">
        <v>921</v>
      </c>
      <c r="F79" s="135">
        <v>92195</v>
      </c>
      <c r="G79" s="128" t="s">
        <v>254</v>
      </c>
      <c r="H79" s="118">
        <f>SUM(H80+H84)</f>
        <v>3001850</v>
      </c>
      <c r="I79" s="118">
        <f>SUM(I80+I84)</f>
        <v>3001850</v>
      </c>
    </row>
    <row r="80" spans="1:9" ht="12.75">
      <c r="A80" s="231"/>
      <c r="B80" s="226"/>
      <c r="C80" s="134"/>
      <c r="D80" s="220"/>
      <c r="E80" s="133"/>
      <c r="F80" s="133"/>
      <c r="G80" s="128" t="s">
        <v>249</v>
      </c>
      <c r="H80" s="118">
        <f>SUM(H81:H83)</f>
        <v>0</v>
      </c>
      <c r="I80" s="118">
        <f>SUM(I81:I83)</f>
        <v>0</v>
      </c>
    </row>
    <row r="81" spans="1:9" ht="12.75">
      <c r="A81" s="231"/>
      <c r="B81" s="226"/>
      <c r="C81" s="134"/>
      <c r="D81" s="220"/>
      <c r="E81" s="133"/>
      <c r="F81" s="133"/>
      <c r="G81" s="127" t="s">
        <v>247</v>
      </c>
      <c r="H81" s="121">
        <v>0</v>
      </c>
      <c r="I81" s="121">
        <v>0</v>
      </c>
    </row>
    <row r="82" spans="1:9" ht="23.25" customHeight="1">
      <c r="A82" s="231"/>
      <c r="B82" s="227"/>
      <c r="C82" s="134"/>
      <c r="D82" s="220"/>
      <c r="E82" s="133"/>
      <c r="F82" s="133"/>
      <c r="G82" s="126" t="s">
        <v>246</v>
      </c>
      <c r="H82" s="121">
        <v>0</v>
      </c>
      <c r="I82" s="121">
        <v>0</v>
      </c>
    </row>
    <row r="83" spans="1:9" ht="35.25" customHeight="1">
      <c r="A83" s="231"/>
      <c r="B83" s="132" t="s">
        <v>253</v>
      </c>
      <c r="C83" s="134"/>
      <c r="D83" s="220"/>
      <c r="E83" s="133"/>
      <c r="F83" s="133"/>
      <c r="G83" s="126" t="s">
        <v>245</v>
      </c>
      <c r="H83" s="121">
        <v>0</v>
      </c>
      <c r="I83" s="121">
        <v>0</v>
      </c>
    </row>
    <row r="84" spans="1:9" ht="12.75" customHeight="1">
      <c r="A84" s="231"/>
      <c r="B84" s="220" t="s">
        <v>252</v>
      </c>
      <c r="C84" s="134"/>
      <c r="D84" s="220"/>
      <c r="E84" s="133"/>
      <c r="F84" s="133"/>
      <c r="G84" s="128" t="s">
        <v>248</v>
      </c>
      <c r="H84" s="118">
        <f>SUM(H85:H88)</f>
        <v>3001850</v>
      </c>
      <c r="I84" s="118">
        <f>SUM(I85:I88)</f>
        <v>3001850</v>
      </c>
    </row>
    <row r="85" spans="1:9" ht="12.75">
      <c r="A85" s="231"/>
      <c r="B85" s="220"/>
      <c r="C85" s="134"/>
      <c r="D85" s="220"/>
      <c r="E85" s="133"/>
      <c r="F85" s="133"/>
      <c r="G85" s="127" t="s">
        <v>247</v>
      </c>
      <c r="H85" s="121">
        <v>450278</v>
      </c>
      <c r="I85" s="121">
        <v>450278</v>
      </c>
    </row>
    <row r="86" spans="1:9" ht="22.5">
      <c r="A86" s="231"/>
      <c r="B86" s="220"/>
      <c r="C86" s="134"/>
      <c r="D86" s="220"/>
      <c r="E86" s="133"/>
      <c r="F86" s="133"/>
      <c r="G86" s="126" t="s">
        <v>246</v>
      </c>
      <c r="H86" s="121">
        <v>0</v>
      </c>
      <c r="I86" s="121">
        <v>0</v>
      </c>
    </row>
    <row r="87" spans="1:9" ht="33.75">
      <c r="A87" s="231"/>
      <c r="B87" s="221"/>
      <c r="C87" s="134"/>
      <c r="D87" s="220"/>
      <c r="E87" s="133"/>
      <c r="F87" s="133"/>
      <c r="G87" s="126" t="s">
        <v>245</v>
      </c>
      <c r="H87" s="121">
        <v>2551572</v>
      </c>
      <c r="I87" s="121">
        <v>2551572</v>
      </c>
    </row>
    <row r="88" spans="1:9" ht="78.75">
      <c r="A88" s="232"/>
      <c r="B88" s="132" t="s">
        <v>251</v>
      </c>
      <c r="C88" s="131"/>
      <c r="D88" s="221"/>
      <c r="E88" s="130"/>
      <c r="F88" s="130"/>
      <c r="G88" s="125" t="s">
        <v>244</v>
      </c>
      <c r="H88" s="121">
        <v>0</v>
      </c>
      <c r="I88" s="121">
        <v>0</v>
      </c>
    </row>
    <row r="89" spans="1:9" ht="19.5" customHeight="1">
      <c r="A89" s="129"/>
      <c r="B89" s="128" t="s">
        <v>250</v>
      </c>
      <c r="C89" s="212"/>
      <c r="D89" s="213"/>
      <c r="E89" s="213"/>
      <c r="F89" s="213"/>
      <c r="G89" s="214"/>
      <c r="H89" s="118">
        <f>H90+H96</f>
        <v>20534275</v>
      </c>
      <c r="I89" s="118">
        <f>I90+I96</f>
        <v>9046868</v>
      </c>
    </row>
    <row r="90" spans="1:9" ht="21.75" customHeight="1">
      <c r="A90" s="120"/>
      <c r="B90" s="128" t="s">
        <v>249</v>
      </c>
      <c r="C90" s="212"/>
      <c r="D90" s="213"/>
      <c r="E90" s="213"/>
      <c r="F90" s="213"/>
      <c r="G90" s="214"/>
      <c r="H90" s="118">
        <f aca="true" t="shared" si="0" ref="H90:I93">H10+H20+H30+H40+H50+H60+H70+H80</f>
        <v>1559969</v>
      </c>
      <c r="I90" s="118">
        <f t="shared" si="0"/>
        <v>825489</v>
      </c>
    </row>
    <row r="91" spans="1:9" ht="18" customHeight="1">
      <c r="A91" s="120"/>
      <c r="B91" s="127" t="s">
        <v>247</v>
      </c>
      <c r="C91" s="209"/>
      <c r="D91" s="210"/>
      <c r="E91" s="210"/>
      <c r="F91" s="210"/>
      <c r="G91" s="211"/>
      <c r="H91" s="121">
        <f t="shared" si="0"/>
        <v>134696</v>
      </c>
      <c r="I91" s="121">
        <f t="shared" si="0"/>
        <v>104696</v>
      </c>
    </row>
    <row r="92" spans="1:9" ht="19.5" customHeight="1">
      <c r="A92" s="120"/>
      <c r="B92" s="127" t="s">
        <v>246</v>
      </c>
      <c r="C92" s="209"/>
      <c r="D92" s="210"/>
      <c r="E92" s="210"/>
      <c r="F92" s="210"/>
      <c r="G92" s="211"/>
      <c r="H92" s="121">
        <f t="shared" si="0"/>
        <v>83279</v>
      </c>
      <c r="I92" s="121">
        <f t="shared" si="0"/>
        <v>36752</v>
      </c>
    </row>
    <row r="93" spans="1:9" ht="32.25" customHeight="1">
      <c r="A93" s="120"/>
      <c r="B93" s="126" t="s">
        <v>245</v>
      </c>
      <c r="C93" s="209"/>
      <c r="D93" s="210"/>
      <c r="E93" s="210"/>
      <c r="F93" s="210"/>
      <c r="G93" s="211"/>
      <c r="H93" s="121">
        <f t="shared" si="0"/>
        <v>1341994</v>
      </c>
      <c r="I93" s="121">
        <f t="shared" si="0"/>
        <v>684041</v>
      </c>
    </row>
    <row r="94" spans="1:9" ht="32.25" customHeight="1">
      <c r="A94" s="120"/>
      <c r="B94" s="125" t="s">
        <v>244</v>
      </c>
      <c r="C94" s="209"/>
      <c r="D94" s="210"/>
      <c r="E94" s="210"/>
      <c r="F94" s="210"/>
      <c r="G94" s="211"/>
      <c r="H94" s="118">
        <v>0</v>
      </c>
      <c r="I94" s="118">
        <v>0</v>
      </c>
    </row>
    <row r="95" spans="1:9" ht="5.25" customHeight="1">
      <c r="A95" s="120"/>
      <c r="B95" s="119"/>
      <c r="C95" s="209"/>
      <c r="D95" s="210"/>
      <c r="E95" s="210"/>
      <c r="F95" s="210"/>
      <c r="G95" s="211"/>
      <c r="H95" s="121"/>
      <c r="I95" s="121"/>
    </row>
    <row r="96" spans="1:9" ht="16.5" customHeight="1">
      <c r="A96" s="120"/>
      <c r="B96" s="124" t="s">
        <v>248</v>
      </c>
      <c r="C96" s="212"/>
      <c r="D96" s="213"/>
      <c r="E96" s="213"/>
      <c r="F96" s="213"/>
      <c r="G96" s="214"/>
      <c r="H96" s="118">
        <f aca="true" t="shared" si="1" ref="H96:I100">H14+H24+H34+H44+H54+H64+H74+H84</f>
        <v>18974306</v>
      </c>
      <c r="I96" s="118">
        <f t="shared" si="1"/>
        <v>8221379</v>
      </c>
    </row>
    <row r="97" spans="1:9" ht="18.75" customHeight="1">
      <c r="A97" s="120"/>
      <c r="B97" s="123" t="s">
        <v>247</v>
      </c>
      <c r="C97" s="209"/>
      <c r="D97" s="210"/>
      <c r="E97" s="210"/>
      <c r="F97" s="210"/>
      <c r="G97" s="211"/>
      <c r="H97" s="121">
        <f t="shared" si="1"/>
        <v>5641020</v>
      </c>
      <c r="I97" s="121">
        <f t="shared" si="1"/>
        <v>2554882</v>
      </c>
    </row>
    <row r="98" spans="1:9" ht="20.25" customHeight="1">
      <c r="A98" s="120"/>
      <c r="B98" s="123" t="s">
        <v>246</v>
      </c>
      <c r="C98" s="209"/>
      <c r="D98" s="215"/>
      <c r="E98" s="215"/>
      <c r="F98" s="215"/>
      <c r="G98" s="216"/>
      <c r="H98" s="121">
        <f t="shared" si="1"/>
        <v>0</v>
      </c>
      <c r="I98" s="121">
        <f t="shared" si="1"/>
        <v>0</v>
      </c>
    </row>
    <row r="99" spans="1:9" ht="32.25" customHeight="1">
      <c r="A99" s="120"/>
      <c r="B99" s="122" t="s">
        <v>245</v>
      </c>
      <c r="C99" s="209"/>
      <c r="D99" s="215"/>
      <c r="E99" s="215"/>
      <c r="F99" s="215"/>
      <c r="G99" s="216"/>
      <c r="H99" s="121">
        <f t="shared" si="1"/>
        <v>13333286</v>
      </c>
      <c r="I99" s="121">
        <f t="shared" si="1"/>
        <v>5666497</v>
      </c>
    </row>
    <row r="100" spans="1:9" ht="45" customHeight="1">
      <c r="A100" s="120"/>
      <c r="B100" s="119" t="s">
        <v>244</v>
      </c>
      <c r="C100" s="217"/>
      <c r="D100" s="218"/>
      <c r="E100" s="218"/>
      <c r="F100" s="218"/>
      <c r="G100" s="218"/>
      <c r="H100" s="118">
        <f t="shared" si="1"/>
        <v>0</v>
      </c>
      <c r="I100" s="118">
        <f t="shared" si="1"/>
        <v>0</v>
      </c>
    </row>
    <row r="101" spans="1:9" ht="12.75">
      <c r="A101" s="117"/>
      <c r="B101" s="117"/>
      <c r="C101" s="117"/>
      <c r="D101" s="117"/>
      <c r="E101" s="117"/>
      <c r="F101" s="117"/>
      <c r="G101" s="117"/>
      <c r="H101" s="117"/>
      <c r="I101" s="117"/>
    </row>
    <row r="102" spans="1:9" ht="12.75" customHeight="1" hidden="1">
      <c r="A102" s="116"/>
      <c r="B102" s="206"/>
      <c r="C102" s="206"/>
      <c r="D102" s="206"/>
      <c r="E102" s="206"/>
      <c r="F102" s="206"/>
      <c r="G102" s="206"/>
      <c r="H102" s="206"/>
      <c r="I102" s="206"/>
    </row>
    <row r="103" spans="1:9" ht="8.25" customHeight="1">
      <c r="A103" s="207" t="s">
        <v>243</v>
      </c>
      <c r="B103" s="208" t="s">
        <v>287</v>
      </c>
      <c r="C103" s="208"/>
      <c r="D103" s="208"/>
      <c r="E103" s="208"/>
      <c r="F103" s="208"/>
      <c r="G103" s="208"/>
      <c r="H103" s="208"/>
      <c r="I103" s="208"/>
    </row>
    <row r="104" spans="1:9" ht="27" customHeight="1">
      <c r="A104" s="207"/>
      <c r="B104" s="208"/>
      <c r="C104" s="208"/>
      <c r="D104" s="208"/>
      <c r="E104" s="208"/>
      <c r="F104" s="208"/>
      <c r="G104" s="208"/>
      <c r="H104" s="208"/>
      <c r="I104" s="208"/>
    </row>
    <row r="105" spans="1:9" ht="12.75" customHeight="1" hidden="1">
      <c r="A105" s="207"/>
      <c r="B105" s="208"/>
      <c r="C105" s="208"/>
      <c r="D105" s="208"/>
      <c r="E105" s="208"/>
      <c r="F105" s="208"/>
      <c r="G105" s="208"/>
      <c r="H105" s="208"/>
      <c r="I105" s="208"/>
    </row>
  </sheetData>
  <sheetProtection/>
  <mergeCells count="59">
    <mergeCell ref="D69:D78"/>
    <mergeCell ref="B74:B77"/>
    <mergeCell ref="A29:A38"/>
    <mergeCell ref="B29:B32"/>
    <mergeCell ref="A59:A68"/>
    <mergeCell ref="A39:A48"/>
    <mergeCell ref="A79:A88"/>
    <mergeCell ref="A9:A18"/>
    <mergeCell ref="C9:C18"/>
    <mergeCell ref="D9:D18"/>
    <mergeCell ref="D39:D48"/>
    <mergeCell ref="B44:B47"/>
    <mergeCell ref="B24:B27"/>
    <mergeCell ref="A49:A58"/>
    <mergeCell ref="A69:A78"/>
    <mergeCell ref="B69:B72"/>
    <mergeCell ref="E9:E18"/>
    <mergeCell ref="B49:B53"/>
    <mergeCell ref="B54:B58"/>
    <mergeCell ref="B59:B62"/>
    <mergeCell ref="D59:D68"/>
    <mergeCell ref="B64:B67"/>
    <mergeCell ref="D29:D38"/>
    <mergeCell ref="B34:B37"/>
    <mergeCell ref="G1:I1"/>
    <mergeCell ref="A2:I4"/>
    <mergeCell ref="A6:A7"/>
    <mergeCell ref="B6:B7"/>
    <mergeCell ref="C6:C7"/>
    <mergeCell ref="D49:D58"/>
    <mergeCell ref="A19:A28"/>
    <mergeCell ref="B19:B22"/>
    <mergeCell ref="D19:D28"/>
    <mergeCell ref="D6:D7"/>
    <mergeCell ref="E6:E7"/>
    <mergeCell ref="F6:F7"/>
    <mergeCell ref="G6:H6"/>
    <mergeCell ref="I6:I7"/>
    <mergeCell ref="B84:B87"/>
    <mergeCell ref="F9:F18"/>
    <mergeCell ref="B11:B18"/>
    <mergeCell ref="B79:B82"/>
    <mergeCell ref="D79:D88"/>
    <mergeCell ref="B39:B42"/>
    <mergeCell ref="C89:G89"/>
    <mergeCell ref="C90:G90"/>
    <mergeCell ref="C94:G94"/>
    <mergeCell ref="C91:G91"/>
    <mergeCell ref="C92:G92"/>
    <mergeCell ref="C93:G93"/>
    <mergeCell ref="B102:I102"/>
    <mergeCell ref="A103:A105"/>
    <mergeCell ref="B103:I105"/>
    <mergeCell ref="C95:G95"/>
    <mergeCell ref="C96:G96"/>
    <mergeCell ref="C97:G97"/>
    <mergeCell ref="C98:G98"/>
    <mergeCell ref="C99:G99"/>
    <mergeCell ref="C100:G10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view="pageLayout" workbookViewId="0" topLeftCell="A1">
      <selection activeCell="E9" sqref="E9"/>
    </sheetView>
  </sheetViews>
  <sheetFormatPr defaultColWidth="9.33203125" defaultRowHeight="12.75"/>
  <cols>
    <col min="1" max="1" width="9.33203125" style="25" customWidth="1"/>
    <col min="2" max="2" width="69.33203125" style="25" customWidth="1"/>
    <col min="3" max="3" width="18" style="25" customWidth="1"/>
    <col min="4" max="4" width="19.5" style="25" customWidth="1"/>
    <col min="5" max="16384" width="9.33203125" style="25" customWidth="1"/>
  </cols>
  <sheetData>
    <row r="1" spans="1:4" ht="12.75">
      <c r="A1" s="82"/>
      <c r="B1" s="82"/>
      <c r="C1" s="82"/>
      <c r="D1" s="82"/>
    </row>
    <row r="2" spans="1:4" ht="18">
      <c r="A2" s="237" t="s">
        <v>210</v>
      </c>
      <c r="B2" s="237"/>
      <c r="C2" s="237"/>
      <c r="D2" s="237"/>
    </row>
    <row r="3" spans="1:4" ht="12.75">
      <c r="A3" s="81"/>
      <c r="B3" s="80"/>
      <c r="C3" s="80"/>
      <c r="D3" s="80"/>
    </row>
    <row r="4" spans="1:8" ht="12.75">
      <c r="A4" s="80"/>
      <c r="B4" s="80"/>
      <c r="C4" s="80"/>
      <c r="D4" s="79" t="s">
        <v>0</v>
      </c>
      <c r="H4" s="78"/>
    </row>
    <row r="5" spans="1:8" ht="12.75">
      <c r="A5" s="236" t="s">
        <v>82</v>
      </c>
      <c r="B5" s="236" t="s">
        <v>209</v>
      </c>
      <c r="C5" s="238" t="s">
        <v>208</v>
      </c>
      <c r="D5" s="238" t="s">
        <v>207</v>
      </c>
      <c r="H5" s="78"/>
    </row>
    <row r="6" spans="1:8" ht="12.75">
      <c r="A6" s="236"/>
      <c r="B6" s="236"/>
      <c r="C6" s="236"/>
      <c r="D6" s="238"/>
      <c r="H6" s="78"/>
    </row>
    <row r="7" spans="1:8" ht="12.75">
      <c r="A7" s="236"/>
      <c r="B7" s="236"/>
      <c r="C7" s="236"/>
      <c r="D7" s="238"/>
      <c r="H7" s="78"/>
    </row>
    <row r="8" spans="1:4" ht="10.5" customHeight="1">
      <c r="A8" s="77">
        <v>1</v>
      </c>
      <c r="B8" s="77">
        <v>2</v>
      </c>
      <c r="C8" s="77">
        <v>3</v>
      </c>
      <c r="D8" s="77">
        <v>4</v>
      </c>
    </row>
    <row r="9" spans="1:4" ht="30" customHeight="1">
      <c r="A9" s="236" t="s">
        <v>206</v>
      </c>
      <c r="B9" s="236"/>
      <c r="C9" s="73"/>
      <c r="D9" s="76">
        <f>SUM(D10:D18)</f>
        <v>7142630</v>
      </c>
    </row>
    <row r="10" spans="1:4" ht="30" customHeight="1">
      <c r="A10" s="73" t="s">
        <v>71</v>
      </c>
      <c r="B10" s="75" t="s">
        <v>205</v>
      </c>
      <c r="C10" s="73" t="s">
        <v>203</v>
      </c>
      <c r="D10" s="72">
        <v>0</v>
      </c>
    </row>
    <row r="11" spans="1:4" ht="30" customHeight="1">
      <c r="A11" s="73" t="s">
        <v>70</v>
      </c>
      <c r="B11" s="75" t="s">
        <v>204</v>
      </c>
      <c r="C11" s="73" t="s">
        <v>203</v>
      </c>
      <c r="D11" s="72">
        <v>0</v>
      </c>
    </row>
    <row r="12" spans="1:4" ht="30" customHeight="1">
      <c r="A12" s="73" t="s">
        <v>69</v>
      </c>
      <c r="B12" s="74" t="s">
        <v>202</v>
      </c>
      <c r="C12" s="73" t="s">
        <v>201</v>
      </c>
      <c r="D12" s="72">
        <v>0</v>
      </c>
    </row>
    <row r="13" spans="1:4" ht="30" customHeight="1">
      <c r="A13" s="73" t="s">
        <v>67</v>
      </c>
      <c r="B13" s="75" t="s">
        <v>200</v>
      </c>
      <c r="C13" s="73" t="s">
        <v>199</v>
      </c>
      <c r="D13" s="72">
        <v>0</v>
      </c>
    </row>
    <row r="14" spans="1:4" ht="30" customHeight="1">
      <c r="A14" s="73" t="s">
        <v>65</v>
      </c>
      <c r="B14" s="75" t="s">
        <v>198</v>
      </c>
      <c r="C14" s="73" t="s">
        <v>197</v>
      </c>
      <c r="D14" s="72">
        <v>0</v>
      </c>
    </row>
    <row r="15" spans="1:4" ht="30" customHeight="1">
      <c r="A15" s="73" t="s">
        <v>64</v>
      </c>
      <c r="B15" s="75" t="s">
        <v>196</v>
      </c>
      <c r="C15" s="73" t="s">
        <v>195</v>
      </c>
      <c r="D15" s="72">
        <v>0</v>
      </c>
    </row>
    <row r="16" spans="1:4" ht="30" customHeight="1">
      <c r="A16" s="73" t="s">
        <v>63</v>
      </c>
      <c r="B16" s="75" t="s">
        <v>194</v>
      </c>
      <c r="C16" s="73" t="s">
        <v>193</v>
      </c>
      <c r="D16" s="72">
        <v>0</v>
      </c>
    </row>
    <row r="17" spans="1:4" ht="30" customHeight="1">
      <c r="A17" s="73" t="s">
        <v>62</v>
      </c>
      <c r="B17" s="75" t="s">
        <v>192</v>
      </c>
      <c r="C17" s="73" t="s">
        <v>191</v>
      </c>
      <c r="D17" s="72">
        <v>7142630</v>
      </c>
    </row>
    <row r="18" spans="1:4" ht="30" customHeight="1">
      <c r="A18" s="73" t="s">
        <v>61</v>
      </c>
      <c r="B18" s="75" t="s">
        <v>190</v>
      </c>
      <c r="C18" s="73" t="s">
        <v>178</v>
      </c>
      <c r="D18" s="72">
        <v>0</v>
      </c>
    </row>
    <row r="19" spans="1:4" ht="30" customHeight="1">
      <c r="A19" s="236" t="s">
        <v>189</v>
      </c>
      <c r="B19" s="236"/>
      <c r="C19" s="73"/>
      <c r="D19" s="76">
        <f>SUM(D20:D26)</f>
        <v>281584</v>
      </c>
    </row>
    <row r="20" spans="1:4" ht="30" customHeight="1">
      <c r="A20" s="73" t="s">
        <v>71</v>
      </c>
      <c r="B20" s="75" t="s">
        <v>188</v>
      </c>
      <c r="C20" s="73" t="s">
        <v>184</v>
      </c>
      <c r="D20" s="72">
        <v>0</v>
      </c>
    </row>
    <row r="21" spans="1:4" ht="30" customHeight="1">
      <c r="A21" s="73" t="s">
        <v>187</v>
      </c>
      <c r="B21" s="74" t="s">
        <v>186</v>
      </c>
      <c r="C21" s="73" t="s">
        <v>184</v>
      </c>
      <c r="D21" s="72">
        <v>0</v>
      </c>
    </row>
    <row r="22" spans="1:4" ht="30" customHeight="1">
      <c r="A22" s="73" t="s">
        <v>70</v>
      </c>
      <c r="B22" s="75" t="s">
        <v>185</v>
      </c>
      <c r="C22" s="73" t="s">
        <v>184</v>
      </c>
      <c r="D22" s="72">
        <v>281584</v>
      </c>
    </row>
    <row r="23" spans="1:4" ht="30" customHeight="1">
      <c r="A23" s="73" t="s">
        <v>69</v>
      </c>
      <c r="B23" s="74" t="s">
        <v>183</v>
      </c>
      <c r="C23" s="73" t="s">
        <v>182</v>
      </c>
      <c r="D23" s="72">
        <v>0</v>
      </c>
    </row>
    <row r="24" spans="1:4" ht="30" customHeight="1">
      <c r="A24" s="73" t="s">
        <v>67</v>
      </c>
      <c r="B24" s="75" t="s">
        <v>181</v>
      </c>
      <c r="C24" s="73" t="s">
        <v>180</v>
      </c>
      <c r="D24" s="72">
        <v>0</v>
      </c>
    </row>
    <row r="25" spans="1:4" ht="30" customHeight="1">
      <c r="A25" s="73" t="s">
        <v>65</v>
      </c>
      <c r="B25" s="75" t="s">
        <v>179</v>
      </c>
      <c r="C25" s="73" t="s">
        <v>178</v>
      </c>
      <c r="D25" s="72">
        <v>0</v>
      </c>
    </row>
    <row r="26" spans="1:4" ht="30" customHeight="1">
      <c r="A26" s="73" t="s">
        <v>64</v>
      </c>
      <c r="B26" s="74" t="s">
        <v>177</v>
      </c>
      <c r="C26" s="73" t="s">
        <v>176</v>
      </c>
      <c r="D26" s="72">
        <v>0</v>
      </c>
    </row>
    <row r="27" spans="1:4" ht="30" customHeight="1">
      <c r="A27" s="73" t="s">
        <v>63</v>
      </c>
      <c r="B27" s="74" t="s">
        <v>175</v>
      </c>
      <c r="C27" s="73" t="s">
        <v>174</v>
      </c>
      <c r="D27" s="72">
        <v>0</v>
      </c>
    </row>
    <row r="28" spans="1:4" ht="12.75">
      <c r="A28" s="26"/>
      <c r="B28" s="26"/>
      <c r="C28" s="26"/>
      <c r="D28" s="26"/>
    </row>
    <row r="29" spans="1:4" ht="12.75">
      <c r="A29" s="26"/>
      <c r="B29" s="26"/>
      <c r="C29" s="26"/>
      <c r="D29" s="26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 XXXV.39.2017
z dnia 28 czerwca 2017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Q1" sqref="Q1"/>
    </sheetView>
  </sheetViews>
  <sheetFormatPr defaultColWidth="9.33203125" defaultRowHeight="12.75"/>
  <cols>
    <col min="1" max="1" width="5.66015625" style="15" customWidth="1"/>
    <col min="2" max="2" width="11" style="15" customWidth="1"/>
    <col min="3" max="3" width="8.66015625" style="15" customWidth="1"/>
    <col min="4" max="4" width="15" style="15" customWidth="1"/>
    <col min="5" max="5" width="16.83203125" style="15" customWidth="1"/>
    <col min="6" max="6" width="14.16015625" style="15" customWidth="1"/>
    <col min="7" max="7" width="14.33203125" style="15" customWidth="1"/>
    <col min="8" max="8" width="14.5" style="15" customWidth="1"/>
    <col min="9" max="9" width="10.66015625" style="15" customWidth="1"/>
    <col min="10" max="10" width="12.66015625" style="15" customWidth="1"/>
    <col min="11" max="11" width="10.83203125" style="25" customWidth="1"/>
    <col min="12" max="12" width="15" style="25" customWidth="1"/>
    <col min="13" max="14" width="12.33203125" style="25" bestFit="1" customWidth="1"/>
    <col min="15" max="15" width="12.16015625" style="25" customWidth="1"/>
    <col min="16" max="16384" width="9.33203125" style="25" customWidth="1"/>
  </cols>
  <sheetData>
    <row r="1" spans="1:17" ht="36" customHeight="1">
      <c r="A1" s="240" t="s">
        <v>138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60"/>
    </row>
    <row r="2" spans="1:16" s="45" customFormat="1" ht="18.75" customHeight="1">
      <c r="A2" s="59"/>
      <c r="B2" s="59"/>
      <c r="C2" s="59"/>
      <c r="D2" s="59"/>
      <c r="E2" s="59"/>
      <c r="F2" s="59"/>
      <c r="G2" s="58"/>
      <c r="H2" s="58"/>
      <c r="I2" s="58"/>
      <c r="J2" s="58"/>
      <c r="K2" s="58"/>
      <c r="L2" s="57"/>
      <c r="M2" s="57"/>
      <c r="N2" s="57"/>
      <c r="O2" s="57"/>
      <c r="P2" s="56" t="s">
        <v>137</v>
      </c>
    </row>
    <row r="3" spans="1:16" s="45" customFormat="1" ht="12.75">
      <c r="A3" s="241" t="s">
        <v>1</v>
      </c>
      <c r="B3" s="241" t="s">
        <v>2</v>
      </c>
      <c r="C3" s="241" t="s">
        <v>3</v>
      </c>
      <c r="D3" s="241" t="s">
        <v>136</v>
      </c>
      <c r="E3" s="244" t="s">
        <v>135</v>
      </c>
      <c r="F3" s="247" t="s">
        <v>25</v>
      </c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16" s="45" customFormat="1" ht="12.75">
      <c r="A4" s="242"/>
      <c r="B4" s="242"/>
      <c r="C4" s="242"/>
      <c r="D4" s="242"/>
      <c r="E4" s="245"/>
      <c r="F4" s="244" t="s">
        <v>134</v>
      </c>
      <c r="G4" s="250" t="s">
        <v>25</v>
      </c>
      <c r="H4" s="250"/>
      <c r="I4" s="250"/>
      <c r="J4" s="250"/>
      <c r="K4" s="250"/>
      <c r="L4" s="244" t="s">
        <v>133</v>
      </c>
      <c r="M4" s="251" t="s">
        <v>25</v>
      </c>
      <c r="N4" s="252"/>
      <c r="O4" s="252"/>
      <c r="P4" s="253"/>
    </row>
    <row r="5" spans="1:16" s="45" customFormat="1" ht="25.5" customHeight="1">
      <c r="A5" s="242"/>
      <c r="B5" s="242"/>
      <c r="C5" s="242"/>
      <c r="D5" s="242"/>
      <c r="E5" s="245"/>
      <c r="F5" s="245"/>
      <c r="G5" s="247" t="s">
        <v>132</v>
      </c>
      <c r="H5" s="249"/>
      <c r="I5" s="244" t="s">
        <v>131</v>
      </c>
      <c r="J5" s="244" t="s">
        <v>130</v>
      </c>
      <c r="K5" s="244" t="s">
        <v>129</v>
      </c>
      <c r="L5" s="245"/>
      <c r="M5" s="247" t="s">
        <v>28</v>
      </c>
      <c r="N5" s="55" t="s">
        <v>27</v>
      </c>
      <c r="O5" s="250" t="s">
        <v>128</v>
      </c>
      <c r="P5" s="250" t="s">
        <v>127</v>
      </c>
    </row>
    <row r="6" spans="1:16" s="45" customFormat="1" ht="84">
      <c r="A6" s="243"/>
      <c r="B6" s="243"/>
      <c r="C6" s="243"/>
      <c r="D6" s="243"/>
      <c r="E6" s="246"/>
      <c r="F6" s="246"/>
      <c r="G6" s="54" t="s">
        <v>18</v>
      </c>
      <c r="H6" s="54" t="s">
        <v>126</v>
      </c>
      <c r="I6" s="246"/>
      <c r="J6" s="246"/>
      <c r="K6" s="246"/>
      <c r="L6" s="246"/>
      <c r="M6" s="250"/>
      <c r="N6" s="53" t="s">
        <v>22</v>
      </c>
      <c r="O6" s="250"/>
      <c r="P6" s="250"/>
    </row>
    <row r="7" spans="1:16" s="45" customFormat="1" ht="10.5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2">
        <v>16</v>
      </c>
    </row>
    <row r="8" spans="1:16" s="45" customFormat="1" ht="13.5">
      <c r="A8" s="48" t="s">
        <v>125</v>
      </c>
      <c r="B8" s="51"/>
      <c r="C8" s="39"/>
      <c r="D8" s="42">
        <f>SUM(D9:D9)</f>
        <v>6000</v>
      </c>
      <c r="E8" s="42">
        <f>SUM(E9:E9)</f>
        <v>6000</v>
      </c>
      <c r="F8" s="42">
        <f>SUM(F9:F9)</f>
        <v>6000</v>
      </c>
      <c r="G8" s="42">
        <f>SUM(G9:G9)</f>
        <v>0</v>
      </c>
      <c r="H8" s="42">
        <f>SUM(H9:H9)</f>
        <v>6000</v>
      </c>
      <c r="I8" s="42">
        <v>0</v>
      </c>
      <c r="J8" s="42">
        <v>0</v>
      </c>
      <c r="K8" s="42">
        <v>0</v>
      </c>
      <c r="L8" s="42">
        <f>SUM(L9:L9)</f>
        <v>0</v>
      </c>
      <c r="M8" s="42">
        <f>SUM(M9:M9)</f>
        <v>0</v>
      </c>
      <c r="N8" s="42">
        <f>SUM(N9:N9)</f>
        <v>0</v>
      </c>
      <c r="O8" s="42">
        <v>0</v>
      </c>
      <c r="P8" s="42">
        <v>0</v>
      </c>
    </row>
    <row r="9" spans="1:16" s="45" customFormat="1" ht="12.75">
      <c r="A9" s="50" t="s">
        <v>125</v>
      </c>
      <c r="B9" s="49" t="s">
        <v>124</v>
      </c>
      <c r="C9" s="35">
        <v>2110</v>
      </c>
      <c r="D9" s="34">
        <v>6000</v>
      </c>
      <c r="E9" s="34">
        <f>F9+L9</f>
        <v>6000</v>
      </c>
      <c r="F9" s="34">
        <f>H9</f>
        <v>6000</v>
      </c>
      <c r="G9" s="33">
        <v>0</v>
      </c>
      <c r="H9" s="33">
        <v>6000</v>
      </c>
      <c r="I9" s="33">
        <v>0</v>
      </c>
      <c r="J9" s="33">
        <v>0</v>
      </c>
      <c r="K9" s="33">
        <f>-T9</f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16" s="45" customFormat="1" ht="13.5">
      <c r="A10" s="40">
        <v>600</v>
      </c>
      <c r="B10" s="43"/>
      <c r="C10" s="39"/>
      <c r="D10" s="42">
        <f aca="true" t="shared" si="0" ref="D10:N10">SUM(D11:D11)</f>
        <v>825</v>
      </c>
      <c r="E10" s="42">
        <f t="shared" si="0"/>
        <v>825</v>
      </c>
      <c r="F10" s="42">
        <f t="shared" si="0"/>
        <v>825</v>
      </c>
      <c r="G10" s="42">
        <f t="shared" si="0"/>
        <v>825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>O12+O14</f>
        <v>0</v>
      </c>
      <c r="P10" s="42">
        <f>P12+P14</f>
        <v>0</v>
      </c>
    </row>
    <row r="11" spans="1:16" s="45" customFormat="1" ht="12.75">
      <c r="A11" s="37">
        <v>600</v>
      </c>
      <c r="B11" s="36">
        <v>60095</v>
      </c>
      <c r="C11" s="35">
        <v>2110</v>
      </c>
      <c r="D11" s="34">
        <v>825</v>
      </c>
      <c r="E11" s="34">
        <f>SUM(F11)</f>
        <v>825</v>
      </c>
      <c r="F11" s="34">
        <f>SUM(G11:H11)</f>
        <v>825</v>
      </c>
      <c r="G11" s="33">
        <v>825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f>SUM(O11+Q11+R11)</f>
        <v>0</v>
      </c>
      <c r="O11" s="33">
        <v>0</v>
      </c>
      <c r="P11" s="33">
        <v>0</v>
      </c>
    </row>
    <row r="12" spans="1:16" s="45" customFormat="1" ht="13.5">
      <c r="A12" s="48" t="s">
        <v>123</v>
      </c>
      <c r="B12" s="47"/>
      <c r="C12" s="39"/>
      <c r="D12" s="42">
        <f aca="true" t="shared" si="1" ref="D12:M12">SUM(D13)</f>
        <v>68000</v>
      </c>
      <c r="E12" s="42">
        <f t="shared" si="1"/>
        <v>68000</v>
      </c>
      <c r="F12" s="42">
        <f t="shared" si="1"/>
        <v>68000</v>
      </c>
      <c r="G12" s="42">
        <f t="shared" si="1"/>
        <v>41000</v>
      </c>
      <c r="H12" s="42">
        <f t="shared" si="1"/>
        <v>27000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v>0</v>
      </c>
      <c r="O12" s="42">
        <f>SUM(O13)</f>
        <v>0</v>
      </c>
      <c r="P12" s="42">
        <f>SUM(P13)</f>
        <v>0</v>
      </c>
    </row>
    <row r="13" spans="1:18" s="45" customFormat="1" ht="12.75">
      <c r="A13" s="37">
        <v>700</v>
      </c>
      <c r="B13" s="36">
        <v>70005</v>
      </c>
      <c r="C13" s="35">
        <v>2110</v>
      </c>
      <c r="D13" s="34">
        <v>68000</v>
      </c>
      <c r="E13" s="34">
        <f>SUM(F13)</f>
        <v>68000</v>
      </c>
      <c r="F13" s="34">
        <f>SUM(G13:H13)</f>
        <v>68000</v>
      </c>
      <c r="G13" s="33">
        <v>41000</v>
      </c>
      <c r="H13" s="33">
        <v>27000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f>SUM(O13+Q13+R13)</f>
        <v>0</v>
      </c>
      <c r="O13" s="33">
        <v>0</v>
      </c>
      <c r="P13" s="33">
        <v>0</v>
      </c>
      <c r="Q13" s="41"/>
      <c r="R13" s="41"/>
    </row>
    <row r="14" spans="1:18" s="45" customFormat="1" ht="13.5">
      <c r="A14" s="40">
        <v>710</v>
      </c>
      <c r="B14" s="43"/>
      <c r="C14" s="39"/>
      <c r="D14" s="42">
        <f aca="true" t="shared" si="2" ref="D14:P14">SUM(D15:D16)</f>
        <v>390000</v>
      </c>
      <c r="E14" s="42">
        <f t="shared" si="2"/>
        <v>390000</v>
      </c>
      <c r="F14" s="42">
        <f t="shared" si="2"/>
        <v>390000</v>
      </c>
      <c r="G14" s="42">
        <f t="shared" si="2"/>
        <v>345414</v>
      </c>
      <c r="H14" s="42">
        <f t="shared" si="2"/>
        <v>44586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42">
        <f t="shared" si="2"/>
        <v>0</v>
      </c>
      <c r="N14" s="42">
        <f t="shared" si="2"/>
        <v>0</v>
      </c>
      <c r="O14" s="42">
        <f t="shared" si="2"/>
        <v>0</v>
      </c>
      <c r="P14" s="42">
        <f t="shared" si="2"/>
        <v>0</v>
      </c>
      <c r="Q14" s="46"/>
      <c r="R14" s="46"/>
    </row>
    <row r="15" spans="1:18" s="45" customFormat="1" ht="12.75">
      <c r="A15" s="37">
        <v>710</v>
      </c>
      <c r="B15" s="36">
        <v>71012</v>
      </c>
      <c r="C15" s="35">
        <v>2110</v>
      </c>
      <c r="D15" s="34">
        <v>114000</v>
      </c>
      <c r="E15" s="34">
        <f>SUM(N15+F15)</f>
        <v>114000</v>
      </c>
      <c r="F15" s="34">
        <f>SUM(G15:K15)</f>
        <v>114000</v>
      </c>
      <c r="G15" s="33">
        <v>114000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f>SUM(O15+Q15+R15)</f>
        <v>0</v>
      </c>
      <c r="O15" s="33">
        <v>0</v>
      </c>
      <c r="P15" s="33">
        <v>0</v>
      </c>
      <c r="Q15" s="41"/>
      <c r="R15" s="41"/>
    </row>
    <row r="16" spans="1:16" s="45" customFormat="1" ht="12.75">
      <c r="A16" s="37">
        <v>710</v>
      </c>
      <c r="B16" s="36">
        <v>71015</v>
      </c>
      <c r="C16" s="35">
        <v>2110</v>
      </c>
      <c r="D16" s="34">
        <v>276000</v>
      </c>
      <c r="E16" s="34">
        <f>SUM(F16)</f>
        <v>276000</v>
      </c>
      <c r="F16" s="34">
        <f>SUM(G16:H16)</f>
        <v>276000</v>
      </c>
      <c r="G16" s="33">
        <v>231414</v>
      </c>
      <c r="H16" s="33">
        <v>44586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f>SUM(O16+Q16+R16)</f>
        <v>0</v>
      </c>
      <c r="O16" s="33">
        <v>0</v>
      </c>
      <c r="P16" s="33">
        <v>0</v>
      </c>
    </row>
    <row r="17" spans="1:16" s="45" customFormat="1" ht="13.5">
      <c r="A17" s="40">
        <v>750</v>
      </c>
      <c r="B17" s="43"/>
      <c r="C17" s="39"/>
      <c r="D17" s="42">
        <f aca="true" t="shared" si="3" ref="D17:P17">SUM(D18:D19)</f>
        <v>22100</v>
      </c>
      <c r="E17" s="42">
        <f t="shared" si="3"/>
        <v>22100</v>
      </c>
      <c r="F17" s="42">
        <f t="shared" si="3"/>
        <v>22100</v>
      </c>
      <c r="G17" s="42">
        <f t="shared" si="3"/>
        <v>12400</v>
      </c>
      <c r="H17" s="42">
        <f t="shared" si="3"/>
        <v>9700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 t="shared" si="3"/>
        <v>0</v>
      </c>
      <c r="M17" s="42">
        <f t="shared" si="3"/>
        <v>0</v>
      </c>
      <c r="N17" s="42">
        <f t="shared" si="3"/>
        <v>0</v>
      </c>
      <c r="O17" s="42">
        <f t="shared" si="3"/>
        <v>0</v>
      </c>
      <c r="P17" s="42">
        <f t="shared" si="3"/>
        <v>0</v>
      </c>
    </row>
    <row r="18" spans="1:16" s="45" customFormat="1" ht="12.75">
      <c r="A18" s="37">
        <v>750</v>
      </c>
      <c r="B18" s="36">
        <v>75011</v>
      </c>
      <c r="C18" s="35">
        <v>2110</v>
      </c>
      <c r="D18" s="34">
        <v>3100</v>
      </c>
      <c r="E18" s="34">
        <f>SUM(N18+F18)</f>
        <v>3100</v>
      </c>
      <c r="F18" s="34">
        <f>SUM(G18:K18)</f>
        <v>3100</v>
      </c>
      <c r="G18" s="33">
        <v>3100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f>SUM(O18+Q18+R18)</f>
        <v>0</v>
      </c>
      <c r="O18" s="33">
        <v>0</v>
      </c>
      <c r="P18" s="33">
        <v>0</v>
      </c>
    </row>
    <row r="19" spans="1:16" s="45" customFormat="1" ht="12.75">
      <c r="A19" s="37">
        <v>750</v>
      </c>
      <c r="B19" s="36">
        <v>75045</v>
      </c>
      <c r="C19" s="35">
        <v>2110</v>
      </c>
      <c r="D19" s="34">
        <v>19000</v>
      </c>
      <c r="E19" s="34">
        <f>SUM(F19)</f>
        <v>19000</v>
      </c>
      <c r="F19" s="34">
        <f>SUM(G19:H19)</f>
        <v>19000</v>
      </c>
      <c r="G19" s="33">
        <v>9300</v>
      </c>
      <c r="H19" s="33">
        <v>9700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f>SUM(O19+Q19+R19)</f>
        <v>0</v>
      </c>
      <c r="O19" s="33">
        <v>0</v>
      </c>
      <c r="P19" s="33">
        <v>0</v>
      </c>
    </row>
    <row r="20" spans="1:16" s="44" customFormat="1" ht="14.25" customHeight="1">
      <c r="A20" s="40">
        <v>754</v>
      </c>
      <c r="B20" s="43"/>
      <c r="C20" s="39"/>
      <c r="D20" s="42">
        <f>SUM(D21:D21)</f>
        <v>3776342</v>
      </c>
      <c r="E20" s="42">
        <f>E21</f>
        <v>3776342</v>
      </c>
      <c r="F20" s="42">
        <f aca="true" t="shared" si="4" ref="F20:K20">SUM(F21)</f>
        <v>3776342</v>
      </c>
      <c r="G20" s="42">
        <f t="shared" si="4"/>
        <v>3344342</v>
      </c>
      <c r="H20" s="42">
        <f t="shared" si="4"/>
        <v>243400</v>
      </c>
      <c r="I20" s="42">
        <f t="shared" si="4"/>
        <v>0</v>
      </c>
      <c r="J20" s="42">
        <f t="shared" si="4"/>
        <v>188600</v>
      </c>
      <c r="K20" s="42">
        <f t="shared" si="4"/>
        <v>0</v>
      </c>
      <c r="L20" s="42">
        <f>SUM(L21:L21)</f>
        <v>0</v>
      </c>
      <c r="M20" s="42">
        <f>SUM(M21:M21)</f>
        <v>0</v>
      </c>
      <c r="N20" s="42">
        <f>SUM(N21)</f>
        <v>0</v>
      </c>
      <c r="O20" s="42">
        <f>SUM(O21)</f>
        <v>0</v>
      </c>
      <c r="P20" s="42">
        <f>SUM(P21)</f>
        <v>0</v>
      </c>
    </row>
    <row r="21" spans="1:16" ht="12.75" customHeight="1">
      <c r="A21" s="37">
        <v>754</v>
      </c>
      <c r="B21" s="36">
        <v>75411</v>
      </c>
      <c r="C21" s="35">
        <v>2110</v>
      </c>
      <c r="D21" s="34">
        <v>3776342</v>
      </c>
      <c r="E21" s="34">
        <f>SUM(F21)</f>
        <v>3776342</v>
      </c>
      <c r="F21" s="34">
        <f>SUM(G21:J21)</f>
        <v>3776342</v>
      </c>
      <c r="G21" s="33">
        <v>3344342</v>
      </c>
      <c r="H21" s="33">
        <v>243400</v>
      </c>
      <c r="I21" s="33">
        <v>0</v>
      </c>
      <c r="J21" s="33">
        <v>188600</v>
      </c>
      <c r="K21" s="33">
        <v>0</v>
      </c>
      <c r="L21" s="33">
        <v>0</v>
      </c>
      <c r="M21" s="33">
        <v>0</v>
      </c>
      <c r="N21" s="33">
        <f>SUM(O21+Q21+R21)</f>
        <v>0</v>
      </c>
      <c r="O21" s="33">
        <v>0</v>
      </c>
      <c r="P21" s="33"/>
    </row>
    <row r="22" spans="1:16" ht="12.75" customHeight="1">
      <c r="A22" s="40">
        <v>755</v>
      </c>
      <c r="B22" s="43"/>
      <c r="C22" s="39"/>
      <c r="D22" s="42">
        <f>SUM(D23:D23)</f>
        <v>125208</v>
      </c>
      <c r="E22" s="42">
        <f>E23</f>
        <v>125208</v>
      </c>
      <c r="F22" s="42">
        <f aca="true" t="shared" si="5" ref="F22:K22">SUM(F23)</f>
        <v>125208</v>
      </c>
      <c r="G22" s="42">
        <f t="shared" si="5"/>
        <v>0</v>
      </c>
      <c r="H22" s="42">
        <f t="shared" si="5"/>
        <v>64482</v>
      </c>
      <c r="I22" s="42">
        <f t="shared" si="5"/>
        <v>60726</v>
      </c>
      <c r="J22" s="42">
        <f t="shared" si="5"/>
        <v>0</v>
      </c>
      <c r="K22" s="42">
        <f t="shared" si="5"/>
        <v>0</v>
      </c>
      <c r="L22" s="42">
        <f>SUM(L23:L23)</f>
        <v>0</v>
      </c>
      <c r="M22" s="42">
        <f>SUM(M23:M23)</f>
        <v>0</v>
      </c>
      <c r="N22" s="42">
        <f>SUM(N23)</f>
        <v>0</v>
      </c>
      <c r="O22" s="42">
        <f>SUM(O23)</f>
        <v>0</v>
      </c>
      <c r="P22" s="42">
        <f>SUM(P23)</f>
        <v>0</v>
      </c>
    </row>
    <row r="23" spans="1:16" ht="12.75" customHeight="1">
      <c r="A23" s="37">
        <v>755</v>
      </c>
      <c r="B23" s="36">
        <v>75515</v>
      </c>
      <c r="C23" s="35">
        <v>2110</v>
      </c>
      <c r="D23" s="34">
        <v>125208</v>
      </c>
      <c r="E23" s="34">
        <f>SUM(F23)</f>
        <v>125208</v>
      </c>
      <c r="F23" s="34">
        <f>SUM(G23:J23)</f>
        <v>125208</v>
      </c>
      <c r="G23" s="33">
        <v>0</v>
      </c>
      <c r="H23" s="33">
        <v>64482</v>
      </c>
      <c r="I23" s="33">
        <v>60726</v>
      </c>
      <c r="J23" s="33">
        <v>0</v>
      </c>
      <c r="K23" s="33">
        <v>0</v>
      </c>
      <c r="L23" s="33">
        <v>0</v>
      </c>
      <c r="M23" s="33">
        <v>0</v>
      </c>
      <c r="N23" s="33">
        <f>SUM(O23+Q23+R23)</f>
        <v>0</v>
      </c>
      <c r="O23" s="33">
        <v>0</v>
      </c>
      <c r="P23" s="33"/>
    </row>
    <row r="24" spans="1:16" ht="12.75" customHeight="1">
      <c r="A24" s="40">
        <v>801</v>
      </c>
      <c r="B24" s="43"/>
      <c r="C24" s="39"/>
      <c r="D24" s="42">
        <f aca="true" t="shared" si="6" ref="D24:P24">SUM(D25:D26)</f>
        <v>28399</v>
      </c>
      <c r="E24" s="42">
        <f t="shared" si="6"/>
        <v>28399</v>
      </c>
      <c r="F24" s="42">
        <f t="shared" si="6"/>
        <v>28399</v>
      </c>
      <c r="G24" s="42">
        <f t="shared" si="6"/>
        <v>0</v>
      </c>
      <c r="H24" s="42">
        <f t="shared" si="6"/>
        <v>28399</v>
      </c>
      <c r="I24" s="42">
        <f t="shared" si="6"/>
        <v>0</v>
      </c>
      <c r="J24" s="42">
        <f t="shared" si="6"/>
        <v>0</v>
      </c>
      <c r="K24" s="42">
        <f t="shared" si="6"/>
        <v>0</v>
      </c>
      <c r="L24" s="42">
        <f t="shared" si="6"/>
        <v>0</v>
      </c>
      <c r="M24" s="42">
        <f t="shared" si="6"/>
        <v>0</v>
      </c>
      <c r="N24" s="42">
        <f t="shared" si="6"/>
        <v>0</v>
      </c>
      <c r="O24" s="42">
        <f t="shared" si="6"/>
        <v>0</v>
      </c>
      <c r="P24" s="42">
        <f t="shared" si="6"/>
        <v>0</v>
      </c>
    </row>
    <row r="25" spans="1:16" ht="12.75" customHeight="1">
      <c r="A25" s="37">
        <v>801</v>
      </c>
      <c r="B25" s="36">
        <v>80102</v>
      </c>
      <c r="C25" s="35">
        <v>2110</v>
      </c>
      <c r="D25" s="34">
        <v>14561</v>
      </c>
      <c r="E25" s="34">
        <f>SUM(N25+F25)</f>
        <v>14561</v>
      </c>
      <c r="F25" s="34">
        <f>SUM(G25:K25)</f>
        <v>14561</v>
      </c>
      <c r="G25" s="33">
        <v>0</v>
      </c>
      <c r="H25" s="33">
        <v>14561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f>SUM(O25+Q25+R25)</f>
        <v>0</v>
      </c>
      <c r="O25" s="33">
        <v>0</v>
      </c>
      <c r="P25" s="33">
        <v>0</v>
      </c>
    </row>
    <row r="26" spans="1:16" ht="12.75" customHeight="1">
      <c r="A26" s="37">
        <v>801</v>
      </c>
      <c r="B26" s="36">
        <v>80111</v>
      </c>
      <c r="C26" s="35">
        <v>2110</v>
      </c>
      <c r="D26" s="34">
        <v>13838</v>
      </c>
      <c r="E26" s="34">
        <f>SUM(F26)</f>
        <v>13838</v>
      </c>
      <c r="F26" s="34">
        <f>SUM(G26:H26)</f>
        <v>13838</v>
      </c>
      <c r="G26" s="33">
        <v>0</v>
      </c>
      <c r="H26" s="33">
        <v>13838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f>SUM(O26+Q26+R26)</f>
        <v>0</v>
      </c>
      <c r="O26" s="33">
        <v>0</v>
      </c>
      <c r="P26" s="33">
        <v>0</v>
      </c>
    </row>
    <row r="27" spans="1:16" ht="13.5">
      <c r="A27" s="40">
        <v>851</v>
      </c>
      <c r="B27" s="144"/>
      <c r="C27" s="39"/>
      <c r="D27" s="38">
        <f>D28</f>
        <v>2503549</v>
      </c>
      <c r="E27" s="38">
        <f aca="true" t="shared" si="7" ref="E27:P27">SUM(E28)</f>
        <v>2503549</v>
      </c>
      <c r="F27" s="38">
        <f t="shared" si="7"/>
        <v>2503549</v>
      </c>
      <c r="G27" s="38">
        <f t="shared" si="7"/>
        <v>0</v>
      </c>
      <c r="H27" s="38">
        <f t="shared" si="7"/>
        <v>2503549</v>
      </c>
      <c r="I27" s="38">
        <f t="shared" si="7"/>
        <v>0</v>
      </c>
      <c r="J27" s="38">
        <f t="shared" si="7"/>
        <v>0</v>
      </c>
      <c r="K27" s="38">
        <f t="shared" si="7"/>
        <v>0</v>
      </c>
      <c r="L27" s="38">
        <f t="shared" si="7"/>
        <v>0</v>
      </c>
      <c r="M27" s="38">
        <f t="shared" si="7"/>
        <v>0</v>
      </c>
      <c r="N27" s="38">
        <f t="shared" si="7"/>
        <v>0</v>
      </c>
      <c r="O27" s="38">
        <f t="shared" si="7"/>
        <v>0</v>
      </c>
      <c r="P27" s="38">
        <f t="shared" si="7"/>
        <v>0</v>
      </c>
    </row>
    <row r="28" spans="1:17" ht="12.75">
      <c r="A28" s="37">
        <v>851</v>
      </c>
      <c r="B28" s="36">
        <v>85156</v>
      </c>
      <c r="C28" s="35">
        <v>2110</v>
      </c>
      <c r="D28" s="33">
        <v>2503549</v>
      </c>
      <c r="E28" s="34">
        <f>SUM(H28)</f>
        <v>2503549</v>
      </c>
      <c r="F28" s="34">
        <f>SUM(H28)</f>
        <v>2503549</v>
      </c>
      <c r="G28" s="33">
        <v>0</v>
      </c>
      <c r="H28" s="33">
        <v>2503549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f>SUM(O28+Q28+R28)</f>
        <v>0</v>
      </c>
      <c r="O28" s="33">
        <v>0</v>
      </c>
      <c r="P28" s="33">
        <v>0</v>
      </c>
      <c r="Q28" s="41"/>
    </row>
    <row r="29" spans="1:16" ht="13.5">
      <c r="A29" s="40">
        <v>853</v>
      </c>
      <c r="B29" s="87"/>
      <c r="C29" s="39"/>
      <c r="D29" s="38">
        <f>SUM(D30)</f>
        <v>284343</v>
      </c>
      <c r="E29" s="38">
        <f>E30</f>
        <v>284343</v>
      </c>
      <c r="F29" s="38">
        <f>F30</f>
        <v>284343</v>
      </c>
      <c r="G29" s="38">
        <f>G30</f>
        <v>254873</v>
      </c>
      <c r="H29" s="38">
        <f>H30</f>
        <v>29470</v>
      </c>
      <c r="I29" s="38">
        <f aca="true" t="shared" si="8" ref="I29:P29">SUM(I30)</f>
        <v>0</v>
      </c>
      <c r="J29" s="38">
        <f t="shared" si="8"/>
        <v>0</v>
      </c>
      <c r="K29" s="38">
        <f t="shared" si="8"/>
        <v>0</v>
      </c>
      <c r="L29" s="38">
        <f t="shared" si="8"/>
        <v>0</v>
      </c>
      <c r="M29" s="38">
        <f t="shared" si="8"/>
        <v>0</v>
      </c>
      <c r="N29" s="38">
        <f t="shared" si="8"/>
        <v>0</v>
      </c>
      <c r="O29" s="38">
        <f t="shared" si="8"/>
        <v>0</v>
      </c>
      <c r="P29" s="38">
        <f t="shared" si="8"/>
        <v>0</v>
      </c>
    </row>
    <row r="30" spans="1:16" ht="12.75">
      <c r="A30" s="37">
        <v>853</v>
      </c>
      <c r="B30" s="36">
        <v>85321</v>
      </c>
      <c r="C30" s="35">
        <v>2110</v>
      </c>
      <c r="D30" s="33">
        <v>284343</v>
      </c>
      <c r="E30" s="34">
        <f>SUM(H30+G30+E39)</f>
        <v>284343</v>
      </c>
      <c r="F30" s="33">
        <f>SUM(G30:K30)</f>
        <v>284343</v>
      </c>
      <c r="G30" s="33">
        <v>254873</v>
      </c>
      <c r="H30" s="33">
        <v>29470</v>
      </c>
      <c r="I30" s="33">
        <v>0</v>
      </c>
      <c r="J30" s="33">
        <v>0</v>
      </c>
      <c r="K30" s="33">
        <v>0</v>
      </c>
      <c r="L30" s="33">
        <v>0</v>
      </c>
      <c r="M30" s="33">
        <f>SUM(N30+P30+Q30)</f>
        <v>0</v>
      </c>
      <c r="N30" s="33">
        <v>0</v>
      </c>
      <c r="O30" s="33">
        <v>0</v>
      </c>
      <c r="P30" s="33">
        <v>0</v>
      </c>
    </row>
    <row r="31" spans="1:16" ht="13.5">
      <c r="A31" s="40">
        <v>853</v>
      </c>
      <c r="B31" s="87"/>
      <c r="C31" s="39"/>
      <c r="D31" s="38">
        <f>SUM(D32)</f>
        <v>1378</v>
      </c>
      <c r="E31" s="38">
        <f>E32</f>
        <v>1378</v>
      </c>
      <c r="F31" s="38">
        <f>F32</f>
        <v>1378</v>
      </c>
      <c r="G31" s="38">
        <f>G32</f>
        <v>0</v>
      </c>
      <c r="H31" s="38">
        <f>H32</f>
        <v>0</v>
      </c>
      <c r="I31" s="38">
        <f aca="true" t="shared" si="9" ref="I31:P31">SUM(I32)</f>
        <v>0</v>
      </c>
      <c r="J31" s="38">
        <f t="shared" si="9"/>
        <v>1378</v>
      </c>
      <c r="K31" s="38">
        <f t="shared" si="9"/>
        <v>0</v>
      </c>
      <c r="L31" s="38">
        <f t="shared" si="9"/>
        <v>0</v>
      </c>
      <c r="M31" s="38">
        <f t="shared" si="9"/>
        <v>0</v>
      </c>
      <c r="N31" s="38">
        <f t="shared" si="9"/>
        <v>0</v>
      </c>
      <c r="O31" s="38">
        <f t="shared" si="9"/>
        <v>0</v>
      </c>
      <c r="P31" s="38">
        <f t="shared" si="9"/>
        <v>0</v>
      </c>
    </row>
    <row r="32" spans="1:16" ht="12.75">
      <c r="A32" s="37">
        <v>853</v>
      </c>
      <c r="B32" s="36">
        <v>85334</v>
      </c>
      <c r="C32" s="35">
        <v>2110</v>
      </c>
      <c r="D32" s="33">
        <v>1378</v>
      </c>
      <c r="E32" s="34">
        <f>SUM(F32)</f>
        <v>1378</v>
      </c>
      <c r="F32" s="33">
        <f>SUM(G32:K32)</f>
        <v>1378</v>
      </c>
      <c r="G32" s="33">
        <v>0</v>
      </c>
      <c r="H32" s="33">
        <v>0</v>
      </c>
      <c r="I32" s="33">
        <v>0</v>
      </c>
      <c r="J32" s="33">
        <v>1378</v>
      </c>
      <c r="K32" s="33">
        <v>0</v>
      </c>
      <c r="L32" s="33">
        <v>0</v>
      </c>
      <c r="M32" s="33">
        <f>SUM(N32+P32+Q32)</f>
        <v>0</v>
      </c>
      <c r="N32" s="33">
        <v>0</v>
      </c>
      <c r="O32" s="33">
        <v>0</v>
      </c>
      <c r="P32" s="33">
        <v>0</v>
      </c>
    </row>
    <row r="33" spans="1:16" ht="13.5">
      <c r="A33" s="40">
        <v>855</v>
      </c>
      <c r="B33" s="87"/>
      <c r="C33" s="39"/>
      <c r="D33" s="38">
        <f>SUM(D34)</f>
        <v>230524</v>
      </c>
      <c r="E33" s="38">
        <f>E34</f>
        <v>230524</v>
      </c>
      <c r="F33" s="38">
        <f>F34</f>
        <v>230524</v>
      </c>
      <c r="G33" s="38">
        <f>G34</f>
        <v>2000</v>
      </c>
      <c r="H33" s="38">
        <f>H34</f>
        <v>282</v>
      </c>
      <c r="I33" s="38">
        <f aca="true" t="shared" si="10" ref="I33:P33">SUM(I34)</f>
        <v>0</v>
      </c>
      <c r="J33" s="38">
        <f t="shared" si="10"/>
        <v>228242</v>
      </c>
      <c r="K33" s="38">
        <f t="shared" si="10"/>
        <v>0</v>
      </c>
      <c r="L33" s="38">
        <f t="shared" si="10"/>
        <v>0</v>
      </c>
      <c r="M33" s="38">
        <f t="shared" si="10"/>
        <v>0</v>
      </c>
      <c r="N33" s="38">
        <f t="shared" si="10"/>
        <v>0</v>
      </c>
      <c r="O33" s="38">
        <f t="shared" si="10"/>
        <v>0</v>
      </c>
      <c r="P33" s="38">
        <f t="shared" si="10"/>
        <v>0</v>
      </c>
    </row>
    <row r="34" spans="1:16" ht="12.75">
      <c r="A34" s="37">
        <v>855</v>
      </c>
      <c r="B34" s="36">
        <v>85508</v>
      </c>
      <c r="C34" s="35">
        <v>2160</v>
      </c>
      <c r="D34" s="33">
        <v>230524</v>
      </c>
      <c r="E34" s="34">
        <f>SUM(H34+G34+J34)</f>
        <v>230524</v>
      </c>
      <c r="F34" s="33">
        <f>SUM(G34:K34)</f>
        <v>230524</v>
      </c>
      <c r="G34" s="33">
        <v>2000</v>
      </c>
      <c r="H34" s="33">
        <v>282</v>
      </c>
      <c r="I34" s="33">
        <v>0</v>
      </c>
      <c r="J34" s="33">
        <v>228242</v>
      </c>
      <c r="K34" s="33">
        <v>0</v>
      </c>
      <c r="L34" s="33">
        <v>0</v>
      </c>
      <c r="M34" s="33">
        <f>SUM(N34+P34+Q34)</f>
        <v>0</v>
      </c>
      <c r="N34" s="33">
        <v>0</v>
      </c>
      <c r="O34" s="33">
        <v>0</v>
      </c>
      <c r="P34" s="33">
        <v>0</v>
      </c>
    </row>
    <row r="35" spans="1:16" ht="14.25">
      <c r="A35" s="239" t="s">
        <v>52</v>
      </c>
      <c r="B35" s="239"/>
      <c r="C35" s="239"/>
      <c r="D35" s="38">
        <f aca="true" t="shared" si="11" ref="D35:P35">SUM(D8+D10+D12+D14+D17+D20+D22+D24+D27+D29+D31+D33)</f>
        <v>7436668</v>
      </c>
      <c r="E35" s="38">
        <f t="shared" si="11"/>
        <v>7436668</v>
      </c>
      <c r="F35" s="38">
        <f t="shared" si="11"/>
        <v>7436668</v>
      </c>
      <c r="G35" s="38">
        <f t="shared" si="11"/>
        <v>4000854</v>
      </c>
      <c r="H35" s="38">
        <f t="shared" si="11"/>
        <v>2956868</v>
      </c>
      <c r="I35" s="38">
        <f t="shared" si="11"/>
        <v>60726</v>
      </c>
      <c r="J35" s="38">
        <f t="shared" si="11"/>
        <v>418220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  <c r="P35" s="38">
        <f t="shared" si="11"/>
        <v>0</v>
      </c>
    </row>
    <row r="36" spans="1:16" ht="12.75">
      <c r="A36" s="80"/>
      <c r="B36" s="80"/>
      <c r="C36" s="80"/>
      <c r="D36" s="80"/>
      <c r="E36" s="91"/>
      <c r="F36" s="80"/>
      <c r="G36" s="80"/>
      <c r="H36" s="80"/>
      <c r="I36" s="80"/>
      <c r="J36" s="80"/>
      <c r="K36" s="82"/>
      <c r="L36" s="82"/>
      <c r="M36" s="26"/>
      <c r="N36" s="26"/>
      <c r="O36" s="26"/>
      <c r="P36" s="26"/>
    </row>
    <row r="37" spans="1:16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26"/>
      <c r="L37" s="26"/>
      <c r="M37" s="26"/>
      <c r="N37" s="26"/>
      <c r="O37" s="26"/>
      <c r="P37" s="26"/>
    </row>
    <row r="38" spans="1:16" ht="12.75">
      <c r="A38" s="31"/>
      <c r="B38" s="31"/>
      <c r="C38" s="31"/>
      <c r="D38" s="31"/>
      <c r="E38" s="31"/>
      <c r="F38" s="31"/>
      <c r="G38" s="32"/>
      <c r="H38" s="32"/>
      <c r="I38" s="31"/>
      <c r="J38" s="31"/>
      <c r="K38" s="26"/>
      <c r="L38" s="26"/>
      <c r="M38" s="26"/>
      <c r="N38" s="26"/>
      <c r="O38" s="26"/>
      <c r="P38" s="26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30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 XXXV.39.2017 
z dnia 28 czerwca 2017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view="pageLayout" workbookViewId="0" topLeftCell="A1">
      <selection activeCell="P6" sqref="P6:P7"/>
    </sheetView>
  </sheetViews>
  <sheetFormatPr defaultColWidth="9.33203125" defaultRowHeight="12.75"/>
  <cols>
    <col min="1" max="1" width="6.16015625" style="58" customWidth="1"/>
    <col min="2" max="2" width="9" style="58" customWidth="1"/>
    <col min="3" max="3" width="7.16015625" style="58" customWidth="1"/>
    <col min="4" max="4" width="12.16015625" style="58" customWidth="1"/>
    <col min="5" max="5" width="11.83203125" style="58" customWidth="1"/>
    <col min="6" max="6" width="11.66015625" style="58" customWidth="1"/>
    <col min="7" max="7" width="14.33203125" style="58" customWidth="1"/>
    <col min="8" max="8" width="12.66015625" style="58" customWidth="1"/>
    <col min="9" max="9" width="8.33203125" style="58" customWidth="1"/>
    <col min="10" max="10" width="12" style="58" customWidth="1"/>
    <col min="11" max="11" width="9.83203125" style="58" customWidth="1"/>
    <col min="12" max="12" width="11.16015625" style="57" customWidth="1"/>
    <col min="13" max="13" width="10.83203125" style="57" customWidth="1"/>
    <col min="14" max="14" width="10.33203125" style="57" customWidth="1"/>
    <col min="15" max="15" width="9.33203125" style="57" customWidth="1"/>
    <col min="16" max="16" width="11.83203125" style="57" customWidth="1"/>
    <col min="17" max="16384" width="9.33203125" style="57" customWidth="1"/>
  </cols>
  <sheetData>
    <row r="1" spans="1:16" ht="39.75" customHeight="1">
      <c r="A1" s="254" t="s">
        <v>240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8.75">
      <c r="A2" s="114"/>
      <c r="B2" s="114"/>
      <c r="C2" s="114"/>
      <c r="D2" s="114"/>
      <c r="E2" s="114"/>
      <c r="F2" s="114"/>
      <c r="G2" s="114"/>
      <c r="H2" s="114"/>
      <c r="I2" s="112"/>
      <c r="J2" s="112"/>
      <c r="K2" s="112"/>
      <c r="L2" s="111"/>
      <c r="M2" s="111"/>
      <c r="N2" s="111"/>
      <c r="O2" s="111"/>
      <c r="P2" s="111"/>
    </row>
    <row r="3" spans="1:16" ht="12.75">
      <c r="A3" s="113"/>
      <c r="B3" s="113"/>
      <c r="C3" s="113"/>
      <c r="D3" s="113"/>
      <c r="E3" s="113"/>
      <c r="F3" s="113"/>
      <c r="G3" s="112"/>
      <c r="H3" s="112"/>
      <c r="I3" s="112"/>
      <c r="J3" s="112"/>
      <c r="K3" s="112"/>
      <c r="L3" s="111"/>
      <c r="M3" s="111"/>
      <c r="N3" s="111"/>
      <c r="O3" s="111"/>
      <c r="P3" s="110" t="s">
        <v>137</v>
      </c>
    </row>
    <row r="4" spans="1:16" ht="12.75">
      <c r="A4" s="255" t="s">
        <v>1</v>
      </c>
      <c r="B4" s="255" t="s">
        <v>2</v>
      </c>
      <c r="C4" s="255" t="s">
        <v>3</v>
      </c>
      <c r="D4" s="255" t="s">
        <v>136</v>
      </c>
      <c r="E4" s="255" t="s">
        <v>135</v>
      </c>
      <c r="F4" s="257" t="s">
        <v>25</v>
      </c>
      <c r="G4" s="266"/>
      <c r="H4" s="266"/>
      <c r="I4" s="266"/>
      <c r="J4" s="266"/>
      <c r="K4" s="266"/>
      <c r="L4" s="266"/>
      <c r="M4" s="266"/>
      <c r="N4" s="266"/>
      <c r="O4" s="266"/>
      <c r="P4" s="265"/>
    </row>
    <row r="5" spans="1:16" ht="12.75">
      <c r="A5" s="258"/>
      <c r="B5" s="258"/>
      <c r="C5" s="258"/>
      <c r="D5" s="258"/>
      <c r="E5" s="258"/>
      <c r="F5" s="255" t="s">
        <v>134</v>
      </c>
      <c r="G5" s="219" t="s">
        <v>25</v>
      </c>
      <c r="H5" s="219"/>
      <c r="I5" s="219"/>
      <c r="J5" s="219"/>
      <c r="K5" s="219"/>
      <c r="L5" s="255" t="s">
        <v>133</v>
      </c>
      <c r="M5" s="259" t="s">
        <v>25</v>
      </c>
      <c r="N5" s="260"/>
      <c r="O5" s="260"/>
      <c r="P5" s="261"/>
    </row>
    <row r="6" spans="1:16" ht="23.25" customHeight="1">
      <c r="A6" s="258"/>
      <c r="B6" s="258"/>
      <c r="C6" s="258"/>
      <c r="D6" s="258"/>
      <c r="E6" s="258"/>
      <c r="F6" s="258"/>
      <c r="G6" s="257" t="s">
        <v>132</v>
      </c>
      <c r="H6" s="265"/>
      <c r="I6" s="255" t="s">
        <v>131</v>
      </c>
      <c r="J6" s="255" t="s">
        <v>130</v>
      </c>
      <c r="K6" s="255" t="s">
        <v>129</v>
      </c>
      <c r="L6" s="258"/>
      <c r="M6" s="257" t="s">
        <v>28</v>
      </c>
      <c r="N6" s="109" t="s">
        <v>27</v>
      </c>
      <c r="O6" s="219" t="s">
        <v>128</v>
      </c>
      <c r="P6" s="219" t="s">
        <v>127</v>
      </c>
    </row>
    <row r="7" spans="1:16" ht="115.5">
      <c r="A7" s="256"/>
      <c r="B7" s="256"/>
      <c r="C7" s="256"/>
      <c r="D7" s="256"/>
      <c r="E7" s="256"/>
      <c r="F7" s="256"/>
      <c r="G7" s="108" t="s">
        <v>18</v>
      </c>
      <c r="H7" s="108" t="s">
        <v>126</v>
      </c>
      <c r="I7" s="256"/>
      <c r="J7" s="256"/>
      <c r="K7" s="256"/>
      <c r="L7" s="256"/>
      <c r="M7" s="219"/>
      <c r="N7" s="87" t="s">
        <v>22</v>
      </c>
      <c r="O7" s="219"/>
      <c r="P7" s="219"/>
    </row>
    <row r="8" spans="1:16" ht="9" customHeight="1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6">
        <v>13</v>
      </c>
      <c r="N8" s="106">
        <v>14</v>
      </c>
      <c r="O8" s="106">
        <v>15</v>
      </c>
      <c r="P8" s="106">
        <v>16</v>
      </c>
    </row>
    <row r="9" spans="1:16" ht="19.5" customHeight="1">
      <c r="A9" s="37">
        <v>750</v>
      </c>
      <c r="B9" s="37">
        <v>75045</v>
      </c>
      <c r="C9" s="105">
        <v>2120</v>
      </c>
      <c r="D9" s="84">
        <v>25000</v>
      </c>
      <c r="E9" s="84">
        <f>SUM(F9)</f>
        <v>25000</v>
      </c>
      <c r="F9" s="84">
        <f>SUM(G9:J9)</f>
        <v>25000</v>
      </c>
      <c r="G9" s="104">
        <v>8800</v>
      </c>
      <c r="H9" s="103">
        <v>0</v>
      </c>
      <c r="I9" s="103">
        <v>0</v>
      </c>
      <c r="J9" s="103">
        <v>16200</v>
      </c>
      <c r="K9" s="103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</row>
    <row r="10" spans="1:16" s="59" customFormat="1" ht="24.75" customHeight="1">
      <c r="A10" s="262" t="s">
        <v>52</v>
      </c>
      <c r="B10" s="263"/>
      <c r="C10" s="264"/>
      <c r="D10" s="83">
        <f aca="true" t="shared" si="0" ref="D10:P10">SUM(D9:D9)</f>
        <v>25000</v>
      </c>
      <c r="E10" s="83">
        <f t="shared" si="0"/>
        <v>25000</v>
      </c>
      <c r="F10" s="83">
        <f t="shared" si="0"/>
        <v>25000</v>
      </c>
      <c r="G10" s="83">
        <f t="shared" si="0"/>
        <v>8800</v>
      </c>
      <c r="H10" s="83">
        <f t="shared" si="0"/>
        <v>0</v>
      </c>
      <c r="I10" s="83">
        <f t="shared" si="0"/>
        <v>0</v>
      </c>
      <c r="J10" s="83">
        <f t="shared" si="0"/>
        <v>16200</v>
      </c>
      <c r="K10" s="83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</row>
  </sheetData>
  <sheetProtection/>
  <mergeCells count="19">
    <mergeCell ref="A10:C10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horizontalDpi="300" verticalDpi="300" orientation="landscape" paperSize="9" r:id="rId1"/>
  <headerFooter alignWithMargins="0">
    <oddHeader>&amp;RZałącznik nr &amp;A
do uchwały Rady Powiatu w Opatowie Nr  XXXV.39.2017
z dnia 28 czerwca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2017-06-27T19:16:16Z</cp:lastPrinted>
  <dcterms:created xsi:type="dcterms:W3CDTF">2014-11-12T06:55:05Z</dcterms:created>
  <dcterms:modified xsi:type="dcterms:W3CDTF">2017-07-03T08:23:55Z</dcterms:modified>
  <cp:category/>
  <cp:version/>
  <cp:contentType/>
  <cp:contentStatus/>
</cp:coreProperties>
</file>