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12315" windowHeight="756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<sst xmlns="http://schemas.openxmlformats.org/spreadsheetml/2006/main" count="707" uniqueCount="341">
  <si>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</si>
  <si>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</si>
  <si>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</si>
  <si>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</si>
  <si>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</si>
  <si>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</si>
  <si>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</si>
  <si>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</si>
  <si>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</si>
  <si>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</si>
  <si>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</si>
  <si>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</si>
  <si>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</si>
  <si>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razem:</t>
  </si>
  <si>
    <t>majątkowe</t>
  </si>
  <si>
    <t>Ogółem:</t>
  </si>
  <si>
    <t>Wydatki razem: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</si>
  <si>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</si>
  <si>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</si>
  <si>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</si>
  <si>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</si>
  <si>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</si>
  <si>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</si>
  <si>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</si>
  <si>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</si>
  <si>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</si>
  <si>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</si>
  <si>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w tym:</t>
  </si>
  <si>
    <t>inwestycje i zakupy inwestycyjne</t>
  </si>
  <si>
    <t>Wydatki 
majątkowe</t>
  </si>
  <si>
    <t>Wydatki 
bieżące</t>
  </si>
  <si>
    <t>Z tego</t>
  </si>
  <si>
    <t>Plan</t>
  </si>
  <si>
    <t>zakup i objęcie akcji i udziałów oraz wniesienie wkładów do spółek prawa handlowego.</t>
  </si>
  <si>
    <t>(* kol 2 do wykorzystania fakultatywnego)</t>
  </si>
  <si>
    <t>przed zmianą</t>
  </si>
  <si>
    <t>zmniejszenie</t>
  </si>
  <si>
    <t>zwiększenie</t>
  </si>
  <si>
    <t>po zmianach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</si>
  <si>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</si>
  <si>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</si>
  <si>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</si>
  <si>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</si>
  <si>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</si>
  <si>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</si>
  <si>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</si>
  <si>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</si>
  <si>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</si>
  <si>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</si>
  <si>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</si>
  <si>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</si>
  <si>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</si>
  <si>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Ogółem</t>
  </si>
  <si>
    <t xml:space="preserve">A.     
B. 
C.
D. </t>
  </si>
  <si>
    <t>Starostwo Powiatowe w Opatowie</t>
  </si>
  <si>
    <t>14.</t>
  </si>
  <si>
    <t>13.</t>
  </si>
  <si>
    <t xml:space="preserve">A.      
B. 
C.
D. </t>
  </si>
  <si>
    <t>12.</t>
  </si>
  <si>
    <t>11.</t>
  </si>
  <si>
    <t xml:space="preserve">A.      
B.
C.
D. </t>
  </si>
  <si>
    <t>10.</t>
  </si>
  <si>
    <t>9.</t>
  </si>
  <si>
    <t>8.</t>
  </si>
  <si>
    <t>7.</t>
  </si>
  <si>
    <t>6.</t>
  </si>
  <si>
    <t>5.</t>
  </si>
  <si>
    <t>Zarząd Dróg Powiatowych  w Opatowie</t>
  </si>
  <si>
    <t>4.</t>
  </si>
  <si>
    <t xml:space="preserve">A. 
B.
C. 
D. </t>
  </si>
  <si>
    <t>3.</t>
  </si>
  <si>
    <t>2.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</si>
  <si>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</si>
  <si>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</si>
  <si>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</si>
  <si>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</si>
  <si>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</si>
  <si>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</si>
  <si>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</si>
  <si>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Jednostka org. realizująca zadanie lub koordynująca program</t>
  </si>
  <si>
    <t>Planowane wydatki</t>
  </si>
  <si>
    <t>Nazwa zadania inwestycyjnego</t>
  </si>
  <si>
    <t>Rozdz.</t>
  </si>
  <si>
    <t>Lp.</t>
  </si>
  <si>
    <t>Dom Pomocy Społecznej w Czachowie</t>
  </si>
  <si>
    <t>Dom Pomocy Społecznej w Zochcinku</t>
  </si>
  <si>
    <t>Opracowanie dokumentacji projektowej dla zadania ,,Termomodernizacja budynków użyteczności publicznej na terenie Powiatu Opatowskiego''</t>
  </si>
  <si>
    <t>Opracowanie dokumentacji projektowej i studium wykonalności dla zadania ,,Termomodernizacja budynków użyteczności publicznej na terenie Powiatu Opatowskiego''</t>
  </si>
  <si>
    <t>Zakup chłodziarko - zamrażarki</t>
  </si>
  <si>
    <t>Zakup zmywarki do naczyń</t>
  </si>
  <si>
    <t>Budowa dźwigu osobowego (windy) w Budynku Nr A w DPS w związku z potrzebami osób niepełnosprawnych</t>
  </si>
  <si>
    <t>Wymiana serwera głównego i urządzeń podtrzymania zasilania</t>
  </si>
  <si>
    <t xml:space="preserve">Zakup komputerów, urządzeń informatycznych i sieci teleinformatycznych </t>
  </si>
  <si>
    <t>Wykonanie klimatyzacji w budynkach ZDP w Opatowie</t>
  </si>
  <si>
    <t>Zakup samochodu ciężarowego 3-osiowego</t>
  </si>
  <si>
    <t>Zakup ciągnika</t>
  </si>
  <si>
    <t xml:space="preserve">Zakup samochodu osobowo - dostawczego </t>
  </si>
  <si>
    <t>rok budżetowy 2017 (7+8+9+10)</t>
  </si>
  <si>
    <t>Zadania  inwestycyjne roczne w 2017 r.</t>
  </si>
  <si>
    <t>Dochody budżetu powiatu na 2017 rok</t>
  </si>
  <si>
    <t>Wydatki budżetu powiatu na 2017 rok</t>
  </si>
  <si>
    <t>16.</t>
  </si>
  <si>
    <t>15.</t>
  </si>
  <si>
    <t>Zakup 2 samochodów do przewozu osób niepełnosprawnych dla WTZ przy DPS w Zochcinku</t>
  </si>
  <si>
    <t>17.</t>
  </si>
  <si>
    <t>Zakup samochodu do przewozu osób niepełnosprawnych</t>
  </si>
  <si>
    <t>18.</t>
  </si>
  <si>
    <t>Specjalny Ośrodek Szkolno - Wychowawczy w Niemienicach</t>
  </si>
  <si>
    <t>19.</t>
  </si>
  <si>
    <t>Specjalny Ośrodek Szkolno - Wychowawczy w Dębnie</t>
  </si>
  <si>
    <t>Opracowanie projektu budowlanego dotyczącego budowy wewnętrznego szybu windowego w budynku SOSW w Dębnie wraz z kosztorysem inwestorskim</t>
  </si>
  <si>
    <t>Zakup sprzętu sportowego</t>
  </si>
  <si>
    <t>20.</t>
  </si>
  <si>
    <t>Zakup urządzenia do przeprowadzania badań i wykonywania testów w zakresie wykrywania obecności narkotyków dla KPP wOpatowie</t>
  </si>
  <si>
    <t>21.</t>
  </si>
  <si>
    <t>Objęcie udziałów - TOP MEDICUS Sp. z o.o.</t>
  </si>
  <si>
    <t xml:space="preserve">A.     
B. 69 120
C.
D. </t>
  </si>
  <si>
    <t>Budowa wewnętrznego szybu windowego w budynku SOSW w Dębnie</t>
  </si>
  <si>
    <t>Specjalny Ośrodek Szkolno - Wychowawczy w Sulejowie</t>
  </si>
  <si>
    <t xml:space="preserve">A.     
B. 74 532
C.
D. </t>
  </si>
  <si>
    <t>Montaż windy przyściennej w budynku internatu SOSW w Sulejowie wraz z opracowaniem dokumentacji projektowej</t>
  </si>
  <si>
    <t>22.</t>
  </si>
  <si>
    <t>23.</t>
  </si>
  <si>
    <t>24.</t>
  </si>
  <si>
    <t>Budowa infrastruktury do wykonywania zadań Powiatowego Centrum Kultury, Turystyki i Rekreacji w Powiecie Opatowskim</t>
  </si>
  <si>
    <t>700</t>
  </si>
  <si>
    <t>01005</t>
  </si>
  <si>
    <t>010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</si>
  <si>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</si>
  <si>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</si>
  <si>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</si>
  <si>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</si>
  <si>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</si>
  <si>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</si>
  <si>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</si>
  <si>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</si>
  <si>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</si>
  <si>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Wydatki
na 2017 r.</t>
  </si>
  <si>
    <t>Dotacje ogółem</t>
  </si>
  <si>
    <t>w  złotych</t>
  </si>
  <si>
    <t>Dochody i wydatki związane z realizacją zadań z zakresu administracji rządowej i innych zadań zleconych odrębnymi ustawami w  2017 r.</t>
  </si>
  <si>
    <t>Opracowanie dokumentacji projektowej dla zadania ,,Rozbudowa wraz ze zmianą sposobu użytkowania pomieszczeń w budynku przy ul. Szpitalnej 4 na potrzeby Domu Pomocy Społecznej w Opatowie''</t>
  </si>
  <si>
    <t>Opracowanie dokumentacji projektowej dla zadania ,,Termomodernizacja budynku użyteczności publicznej przy ul. Szpitalnej 4 w Opatowie''</t>
  </si>
  <si>
    <t>801</t>
  </si>
  <si>
    <t>Oświata i wychowanie</t>
  </si>
  <si>
    <t>0970</t>
  </si>
  <si>
    <t>Wpływy z różnych dochodów</t>
  </si>
  <si>
    <t>2130</t>
  </si>
  <si>
    <t>Dotacje celowe otrzymane z budżetu państwa na realizację bieżących zadań własnych powiatu</t>
  </si>
  <si>
    <t>852</t>
  </si>
  <si>
    <t>Pomoc społeczna</t>
  </si>
  <si>
    <t>261 663,00</t>
  </si>
  <si>
    <t>85202</t>
  </si>
  <si>
    <t>Domy pomocy społecznej</t>
  </si>
  <si>
    <t>Pozostałe zadania w zakresie polityki społecznej</t>
  </si>
  <si>
    <t>Edukacyjna opieka wychowawcza</t>
  </si>
  <si>
    <t>Specjalne ośrodki szkolno-wychowawcze</t>
  </si>
  <si>
    <t>855</t>
  </si>
  <si>
    <t>Rodzina</t>
  </si>
  <si>
    <t>85510</t>
  </si>
  <si>
    <t>Działalność placówek opiekuńczo-wychowawczych</t>
  </si>
  <si>
    <t>Powiatowe Centrum Pomocy Rodzinie w Opatowie</t>
  </si>
  <si>
    <t>Zespół Szkół Nr 1 w Opatowie</t>
  </si>
  <si>
    <t>C. Inne źródła - środki krajowe - kapitał ludzki.</t>
  </si>
  <si>
    <t>wydatki majątkowe</t>
  </si>
  <si>
    <t>wydatki bieżące</t>
  </si>
  <si>
    <t>Dzienny Dom ,,Senior - WIGOR'' w Opatowie</t>
  </si>
  <si>
    <t>Program wieloletni ,,Senior - Wigor'' na lata 2015 - 2020 (2015 - 2018)</t>
  </si>
  <si>
    <t xml:space="preserve">A.     
B.
C.
D. </t>
  </si>
  <si>
    <t>Projekt w ramach RPO WŚ 2014 - 2020 ,,W trosce o rodzinę'' (2016-2017)</t>
  </si>
  <si>
    <t>Projekt w ramach RPO WŚ 2014 - 2020 ,,Uczniowie Zespołu Szkół Nr 1 w Opatowie bliżej rynku pracy'' (2017-2018)</t>
  </si>
  <si>
    <t>Projekt ,,e-Geodezja - cyfrowy zasób geodezyjny Województwa Świętokrzyskiego'' (2015-2020)</t>
  </si>
  <si>
    <t>Projekt ,,Trasy rowerowe w Polsce Wschodniej - województwo świętokrzyskie" - utrzymanie trwałości projektu (2016-2020)</t>
  </si>
  <si>
    <t>Zarząd Dróg Powiatowych w Opatowie</t>
  </si>
  <si>
    <t xml:space="preserve">A. 826 478    
B. 425 000
C.
D. </t>
  </si>
  <si>
    <t>Remont dróg powiatowych nr 0716T w m. Baranówek, nr 0717T w m. Baranówek i Janczyce oraz 0771T w m. Janczyce i Wszachów w ramach Programu rozwoju gminnej i powiatowej infrastruktury drogowej na lata 2016-2019 (2016-2017)</t>
  </si>
  <si>
    <t>dotacje i środki pochodzące z innych  źr.*</t>
  </si>
  <si>
    <t>rok budżetowy 2017 (8+9+10+11)</t>
  </si>
  <si>
    <t>Łączne nakłady finansowe</t>
  </si>
  <si>
    <t>Nazwa przedsięwzięcia</t>
  </si>
  <si>
    <t>Limity wydatków na wieloletnie przedsięwzięcia planowane do poniesienia w 2017 roku</t>
  </si>
  <si>
    <t xml:space="preserve">A. 53 136,00      
B.
C.
D. </t>
  </si>
  <si>
    <t>§ 995</t>
  </si>
  <si>
    <t>Rozchody z tytułu innych rozliczeń</t>
  </si>
  <si>
    <t>§ 982</t>
  </si>
  <si>
    <t>Wykup innych papierów wartościowych (obligacji komunalnych)</t>
  </si>
  <si>
    <t>§ 994</t>
  </si>
  <si>
    <t>Lokaty</t>
  </si>
  <si>
    <t>§ 991</t>
  </si>
  <si>
    <t>Udzielone pożyczki</t>
  </si>
  <si>
    <t>§ 963</t>
  </si>
  <si>
    <t>Spłaty pożyczek otrzymanych na finansowanie zadań realizowanych z udziałem środków pochodzących z budżetu UE</t>
  </si>
  <si>
    <t>§ 992</t>
  </si>
  <si>
    <t>Spłaty pożyczek</t>
  </si>
  <si>
    <t>w tym spłaty kredytów otrzymanych  na finansowanie zadań realizowanych z udziałem środków pochodzących z budżetu UE</t>
  </si>
  <si>
    <t>1.1</t>
  </si>
  <si>
    <t>Spłaty kredytów</t>
  </si>
  <si>
    <t>Rozchody ogółem:</t>
  </si>
  <si>
    <t>Przelewy z rachunku lokat</t>
  </si>
  <si>
    <t>§ 950</t>
  </si>
  <si>
    <t>Wolne środki, o których mowa w art. 217 ust. 2 pkt 6 ustawy</t>
  </si>
  <si>
    <t>§ 931</t>
  </si>
  <si>
    <t>Inne papiery wartościowe (obligacje komunalne)</t>
  </si>
  <si>
    <t>§ 957</t>
  </si>
  <si>
    <t>Nadwyżka budżetu z lat ubiegłych</t>
  </si>
  <si>
    <t>§ 941 do 944</t>
  </si>
  <si>
    <t>Prywatyzacja majątku jst</t>
  </si>
  <si>
    <t>§ 951</t>
  </si>
  <si>
    <t>Spłaty pożyczek udzielonych</t>
  </si>
  <si>
    <t>§ 903</t>
  </si>
  <si>
    <t>Pożyczki na finansowanie zadań realizowanych
z udziałem środków pochodzących z budżetu UE</t>
  </si>
  <si>
    <t>§ 952</t>
  </si>
  <si>
    <t>Pożyczki</t>
  </si>
  <si>
    <t>Kredyty</t>
  </si>
  <si>
    <t>Przychody ogółem:</t>
  </si>
  <si>
    <t>Kwota
2017 r.</t>
  </si>
  <si>
    <t>Klasyfikacja
§</t>
  </si>
  <si>
    <t>Treść</t>
  </si>
  <si>
    <t>Przychody i rozchody budżetu w 2017 r.</t>
  </si>
  <si>
    <t xml:space="preserve">A. 11 752,00     
B.
C.
D. </t>
  </si>
  <si>
    <t>Projekt ,,Zapewniamy wysokiej jakości usługi społeczne w Powiecie Opatowskim'' (2017-2019)</t>
  </si>
  <si>
    <t xml:space="preserve">A. 454 000
B.
C. 
D. </t>
  </si>
  <si>
    <t>Przebudowa obiektu mostowego w ciągu DP nr 0722T w m. Kamieniec oraz przebudowa DP nr 0722T Mydłów – Borków – Przepiórów – Kujawy w km 3+093 – 4+093 odc. dł. 1,0 km</t>
  </si>
  <si>
    <t>2710</t>
  </si>
  <si>
    <t>Remont dróg powiatowych nr 0716T w m. Baranówek, nr 0717T w m. Baranówek i Janczyce oraz 0771T w m. Janczyce i Wszachów w ramach Programu rozwoju gminnej i powiatowej infrastruktury drogowej na lata 2016-2019</t>
  </si>
  <si>
    <t>II. Dochody i wydatki związane z pomocą rzeczową lub finansową realizowaną na podstawie porozumień między j.s.t.</t>
  </si>
  <si>
    <t>Biblioteka publiczna</t>
  </si>
  <si>
    <t>6620</t>
  </si>
  <si>
    <t>Szpitale ogólne</t>
  </si>
  <si>
    <t xml:space="preserve">Utrzymanie dzieci w placówkach </t>
  </si>
  <si>
    <t>Utrzymanie dzieci w rodzinach</t>
  </si>
  <si>
    <t>Rehabilitacja osób niepełnosprawnych</t>
  </si>
  <si>
    <t>2320</t>
  </si>
  <si>
    <t>Orzekanie o niepełnosprawności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</si>
  <si>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</si>
  <si>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</si>
  <si>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</si>
  <si>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</si>
  <si>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</si>
  <si>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</si>
  <si>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</si>
  <si>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2017 r.</t>
  </si>
  <si>
    <t>Remont DP nr 0697T Ożarów - Sobów – Szymanówka – Kruków – Lasocin – Janów – Nowe na odc. Ożarów – Szymanówka w km 1+240 - 3+872</t>
  </si>
  <si>
    <t>Remont chodnika DP 0694TOżarów – Gliniany – Potok – Duranów w m. Gliniany w km 4+892 – 5+062</t>
  </si>
  <si>
    <t>Wykonanie dokumentacji dla zadania dotyczącego Podziemnej Trasy Turystycznej w Opatowie</t>
  </si>
  <si>
    <t>Projekt ,,Podnoszenie efektywności kształcenia w Zespole Szkół w Ożarowie im. Marii Skłodowskiej - Curie poprzez wzmocnienie infrastruktury edukacyjnej'' (2016-2018)</t>
  </si>
  <si>
    <t>Projekt ,,Podnoszenie efektywności kształcenia w Zespole Szkół Nr 1 w Opatowie oraz Zespole Szkół Nr 2 w Opatowie poprzez wzmocnienie infrastruktury edukacyjnej’' (2016-2018)</t>
  </si>
  <si>
    <t>Transport i łączność</t>
  </si>
  <si>
    <t>Drogi publiczne powiatowe</t>
  </si>
  <si>
    <t>Administracja publiczna</t>
  </si>
  <si>
    <t>100 000,00</t>
  </si>
  <si>
    <t>Bezpieczeństwo publiczne i ochrona przeciwpożarowa</t>
  </si>
  <si>
    <t>Komendy powiatowe Państwowej Straży Pożarnej</t>
  </si>
  <si>
    <t>16 633 506,00</t>
  </si>
  <si>
    <t>16 234 185,00</t>
  </si>
  <si>
    <t>0830</t>
  </si>
  <si>
    <t>Wpływy z usług</t>
  </si>
  <si>
    <t>5 089 513,00</t>
  </si>
  <si>
    <t>3 876 523,00</t>
  </si>
  <si>
    <t>3 474 213,00</t>
  </si>
  <si>
    <t>519 546,00</t>
  </si>
  <si>
    <t>77 267 599,00</t>
  </si>
  <si>
    <t>720 793,00</t>
  </si>
  <si>
    <t>6 264 149,00</t>
  </si>
  <si>
    <t>5 666 497,00</t>
  </si>
  <si>
    <t>83 531 748,00</t>
  </si>
  <si>
    <t>6 387 290,00</t>
  </si>
  <si>
    <t>Rodziny zastępcze</t>
  </si>
  <si>
    <t>25.</t>
  </si>
  <si>
    <t>Posadowienie na betonowej podstawie garażów na samochody służbowe</t>
  </si>
  <si>
    <t>Zadanie ,,Przebudowa wraz ze zmianą sposobu użytkowania pomieszczeń budynku przy ul. Szpitalnej 4 na potrzeby Domu Pomocy Społecznej w Opatowie'' jako filii DPS w Zochcinku (2017-2018)</t>
  </si>
  <si>
    <t>Gospodarka mieszkaniowa</t>
  </si>
  <si>
    <t>1 469 600,00</t>
  </si>
  <si>
    <t>10 646,00</t>
  </si>
  <si>
    <t>1 480 246,00</t>
  </si>
  <si>
    <t>70005</t>
  </si>
  <si>
    <t>Gospodarka gruntami i nieruchomościami</t>
  </si>
  <si>
    <t>0470</t>
  </si>
  <si>
    <t>Wpływy z opłat za trwały zarząd, użytkowanie i służebności</t>
  </si>
  <si>
    <t>5 600,00</t>
  </si>
  <si>
    <t>16 246,00</t>
  </si>
  <si>
    <t>756</t>
  </si>
  <si>
    <t>Dochody od osób prawnych, od osób fizycznych i od innych jednostek nieposiadających osobowości prawnej oraz wydatki związane z ich poborem</t>
  </si>
  <si>
    <t>7 386 015,00</t>
  </si>
  <si>
    <t>50 000,00</t>
  </si>
  <si>
    <t>7 436 015,00</t>
  </si>
  <si>
    <t>75618</t>
  </si>
  <si>
    <t>Wpływy z innych opłat stanowiących dochody jednostek samorządu terytorialnego na podstawie ustaw</t>
  </si>
  <si>
    <t>1 073 802,00</t>
  </si>
  <si>
    <t>1 123 802,00</t>
  </si>
  <si>
    <t>0490</t>
  </si>
  <si>
    <t>Wpływy z innych lokalnych opłat pobieranych przez jednostki samorządu terytorialnego na podstawie odrębnych ustaw</t>
  </si>
  <si>
    <t>150 000,00</t>
  </si>
  <si>
    <t>759 802,00</t>
  </si>
  <si>
    <t>34 250,00</t>
  </si>
  <si>
    <t>794 052,00</t>
  </si>
  <si>
    <t>185 947,00</t>
  </si>
  <si>
    <t>80130</t>
  </si>
  <si>
    <t>Szkoły zawodowe</t>
  </si>
  <si>
    <t>595 267,00</t>
  </si>
  <si>
    <t>629 517,00</t>
  </si>
  <si>
    <t>380 350,00</t>
  </si>
  <si>
    <t>414 600,00</t>
  </si>
  <si>
    <t>-1,00</t>
  </si>
  <si>
    <t>16 633 505,00</t>
  </si>
  <si>
    <t>16 234 184,00</t>
  </si>
  <si>
    <t>5 089 512,00</t>
  </si>
  <si>
    <t>854</t>
  </si>
  <si>
    <t>750 841,00</t>
  </si>
  <si>
    <t>24 170,00</t>
  </si>
  <si>
    <t>775 011,00</t>
  </si>
  <si>
    <t>85403</t>
  </si>
  <si>
    <t>586 323,00</t>
  </si>
  <si>
    <t>610 493,00</t>
  </si>
  <si>
    <t>57 000,00</t>
  </si>
  <si>
    <t>10 000,00</t>
  </si>
  <si>
    <t>67 000,00</t>
  </si>
  <si>
    <t>521 123,00</t>
  </si>
  <si>
    <t>14 170,00</t>
  </si>
  <si>
    <t>535 293,00</t>
  </si>
  <si>
    <t>-53 815,00</t>
  </si>
  <si>
    <t>217 613,00</t>
  </si>
  <si>
    <t>4 040 321,00</t>
  </si>
  <si>
    <t>3 638 011,00</t>
  </si>
  <si>
    <t>737 159,00</t>
  </si>
  <si>
    <t>Dotacje celowe otrzymane z powiatu na zadania bieżące realizowane na podstawie porozumień (umów) między jednostkami samorządu terytorialnego</t>
  </si>
  <si>
    <t>2 954 667,00</t>
  </si>
  <si>
    <t>2 900 852,00</t>
  </si>
  <si>
    <t>-53 816,00</t>
  </si>
  <si>
    <t>336 679,00</t>
  </si>
  <si>
    <t>77 550 462,00</t>
  </si>
  <si>
    <t>83 814 611,00</t>
  </si>
  <si>
    <t>Promocja jednostek samorządu terytorialnego</t>
  </si>
  <si>
    <t>Wymiar sprawiedliwości</t>
  </si>
  <si>
    <t>Nieodpłatna pomoc prawna</t>
  </si>
  <si>
    <t>Powiatowe urzędy pracy</t>
  </si>
  <si>
    <t>Pomoc materialna dla uczniów o charakterze socjalnym</t>
  </si>
  <si>
    <t>Pomoc materialna dla uczniów o charakterze motywacyjnym</t>
  </si>
  <si>
    <t>Załącznik Nr 1                                                                                                          do uchwały Rady Powiatu w Opatowie Nr XXXIV.36.2017                                                                                 z dnia 21 czerwca 2017 r.</t>
  </si>
  <si>
    <t>Załącznik Nr 2                                                                                            do uchwały Rady Powiatu w Opatowie Nr  XXXIV.36.2017                                                z dnia 21 czerwca 2017 r.</t>
  </si>
  <si>
    <t>Załącznik Nr 3                                                                                            do uchwały Rady Powiatu w Opatowie Nr XXXIV.36.2017                                                                                        z dnia 21 czerwca 2017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</si>
</sst>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8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7"/>
      <name val="Arial CE"/>
      <family val="2"/>
    </font>
    <font>
      <b/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b/>
      <sz val="12"/>
      <name val="Arial CE"/>
      <family val="2"/>
    </font>
    <font>
      <sz val="5"/>
      <name val="Arial CE"/>
      <family val="0"/>
    </font>
    <font>
      <sz val="10"/>
      <name val="Times New Roman CE"/>
      <family val="1"/>
    </font>
    <font>
      <i/>
      <sz val="8"/>
      <name val="Arial CE"/>
      <family val="0"/>
    </font>
    <font>
      <sz val="8"/>
      <name val="Czcionka tekstu podstawowego"/>
      <family val="2"/>
    </font>
    <font>
      <b/>
      <sz val="8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2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80" fillId="32" borderId="0" applyNumberFormat="0" applyBorder="0" applyAlignment="0" applyProtection="0"/>
  </cellStyleXfs>
  <cellXfs count="21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8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4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12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4" borderId="10" xfId="0" applyFont="1" applyFill="1" applyBorder="1" applyAlignment="1" applyProtection="1">
      <alignment horizontal="left" vertical="center" wrapText="1" shrinkToFit="1"/>
      <protection locked="0"/>
    </xf>
    <xf numFmtId="0" fontId="10" fillId="34" borderId="11" xfId="0" applyFont="1" applyFill="1" applyBorder="1" applyAlignment="1" applyProtection="1">
      <alignment horizontal="left" vertical="center" wrapText="1" shrinkToFit="1"/>
      <protection locked="0"/>
    </xf>
    <xf numFmtId="0" fontId="10" fillId="34" borderId="1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51" applyAlignment="1">
      <alignment vertical="center"/>
      <protection/>
    </xf>
    <xf numFmtId="0" fontId="4" fillId="0" borderId="0" xfId="51" applyFont="1" applyAlignment="1">
      <alignment vertical="center"/>
      <protection/>
    </xf>
    <xf numFmtId="41" fontId="18" fillId="35" borderId="12" xfId="51" applyNumberFormat="1" applyFont="1" applyFill="1" applyBorder="1" applyAlignment="1">
      <alignment horizontal="left" vertical="center" wrapText="1"/>
      <protection/>
    </xf>
    <xf numFmtId="41" fontId="18" fillId="35" borderId="12" xfId="51" applyNumberFormat="1" applyFont="1" applyFill="1" applyBorder="1" applyAlignment="1">
      <alignment vertical="center" wrapText="1"/>
      <protection/>
    </xf>
    <xf numFmtId="0" fontId="18" fillId="35" borderId="12" xfId="51" applyFont="1" applyFill="1" applyBorder="1" applyAlignment="1">
      <alignment vertical="center" wrapText="1"/>
      <protection/>
    </xf>
    <xf numFmtId="41" fontId="18" fillId="35" borderId="12" xfId="51" applyNumberFormat="1" applyFont="1" applyFill="1" applyBorder="1" applyAlignment="1">
      <alignment vertical="center"/>
      <protection/>
    </xf>
    <xf numFmtId="0" fontId="18" fillId="35" borderId="12" xfId="51" applyFont="1" applyFill="1" applyBorder="1" applyAlignment="1">
      <alignment horizontal="center" vertical="center"/>
      <protection/>
    </xf>
    <xf numFmtId="0" fontId="19" fillId="35" borderId="12" xfId="51" applyFont="1" applyFill="1" applyBorder="1" applyAlignment="1">
      <alignment horizontal="center" vertical="center"/>
      <protection/>
    </xf>
    <xf numFmtId="0" fontId="20" fillId="35" borderId="13" xfId="51" applyFont="1" applyFill="1" applyBorder="1" applyAlignment="1">
      <alignment horizontal="center" vertical="center" wrapText="1"/>
      <protection/>
    </xf>
    <xf numFmtId="0" fontId="18" fillId="35" borderId="0" xfId="51" applyFont="1" applyFill="1" applyAlignment="1">
      <alignment horizontal="right" vertical="center"/>
      <protection/>
    </xf>
    <xf numFmtId="0" fontId="4" fillId="0" borderId="0" xfId="51">
      <alignment/>
      <protection/>
    </xf>
    <xf numFmtId="0" fontId="4" fillId="0" borderId="0" xfId="51" applyFont="1">
      <alignment/>
      <protection/>
    </xf>
    <xf numFmtId="41" fontId="4" fillId="0" borderId="0" xfId="51" applyNumberFormat="1" applyFont="1" applyAlignment="1">
      <alignment vertical="center"/>
      <protection/>
    </xf>
    <xf numFmtId="0" fontId="81" fillId="0" borderId="0" xfId="51" applyFont="1" applyAlignment="1">
      <alignment vertical="center"/>
      <protection/>
    </xf>
    <xf numFmtId="0" fontId="22" fillId="35" borderId="12" xfId="51" applyFont="1" applyFill="1" applyBorder="1" applyAlignment="1">
      <alignment vertical="center" wrapText="1"/>
      <protection/>
    </xf>
    <xf numFmtId="0" fontId="21" fillId="35" borderId="0" xfId="51" applyFont="1" applyFill="1" applyAlignment="1">
      <alignment horizontal="center" vertical="center" wrapText="1"/>
      <protection/>
    </xf>
    <xf numFmtId="41" fontId="4" fillId="0" borderId="0" xfId="51" applyNumberFormat="1" applyAlignment="1">
      <alignment vertical="center"/>
      <protection/>
    </xf>
    <xf numFmtId="0" fontId="4" fillId="0" borderId="0" xfId="51" applyFont="1" applyAlignment="1">
      <alignment vertical="center"/>
      <protection/>
    </xf>
    <xf numFmtId="41" fontId="4" fillId="0" borderId="0" xfId="51" applyNumberFormat="1" applyFont="1" applyAlignment="1">
      <alignment vertical="center"/>
      <protection/>
    </xf>
    <xf numFmtId="41" fontId="23" fillId="0" borderId="12" xfId="51" applyNumberFormat="1" applyFont="1" applyFill="1" applyBorder="1" applyAlignment="1">
      <alignment vertical="center"/>
      <protection/>
    </xf>
    <xf numFmtId="41" fontId="6" fillId="35" borderId="12" xfId="51" applyNumberFormat="1" applyFont="1" applyFill="1" applyBorder="1" applyAlignment="1">
      <alignment vertical="center"/>
      <protection/>
    </xf>
    <xf numFmtId="41" fontId="6" fillId="35" borderId="12" xfId="51" applyNumberFormat="1" applyFont="1" applyFill="1" applyBorder="1" applyAlignment="1">
      <alignment vertical="center" wrapText="1"/>
      <protection/>
    </xf>
    <xf numFmtId="0" fontId="6" fillId="35" borderId="12" xfId="51" applyFont="1" applyFill="1" applyBorder="1" applyAlignment="1">
      <alignment horizontal="center" vertical="center"/>
      <protection/>
    </xf>
    <xf numFmtId="0" fontId="6" fillId="35" borderId="12" xfId="51" applyFont="1" applyFill="1" applyBorder="1" applyAlignment="1">
      <alignment horizontal="center" vertical="center" wrapText="1"/>
      <protection/>
    </xf>
    <xf numFmtId="0" fontId="26" fillId="35" borderId="12" xfId="51" applyFont="1" applyFill="1" applyBorder="1" applyAlignment="1">
      <alignment horizontal="center" vertical="center" wrapText="1"/>
      <protection/>
    </xf>
    <xf numFmtId="41" fontId="23" fillId="35" borderId="12" xfId="51" applyNumberFormat="1" applyFont="1" applyFill="1" applyBorder="1" applyAlignment="1">
      <alignment vertical="center"/>
      <protection/>
    </xf>
    <xf numFmtId="0" fontId="23" fillId="35" borderId="12" xfId="51" applyFont="1" applyFill="1" applyBorder="1" applyAlignment="1">
      <alignment horizontal="center" vertical="center"/>
      <protection/>
    </xf>
    <xf numFmtId="0" fontId="27" fillId="35" borderId="12" xfId="51" applyFont="1" applyFill="1" applyBorder="1" applyAlignment="1">
      <alignment horizontal="center" vertical="center" wrapText="1"/>
      <protection/>
    </xf>
    <xf numFmtId="41" fontId="18" fillId="0" borderId="0" xfId="51" applyNumberFormat="1" applyFont="1" applyBorder="1">
      <alignment/>
      <protection/>
    </xf>
    <xf numFmtId="41" fontId="23" fillId="35" borderId="12" xfId="51" applyNumberFormat="1" applyFont="1" applyFill="1" applyBorder="1" applyAlignment="1">
      <alignment vertical="center" wrapText="1"/>
      <protection/>
    </xf>
    <xf numFmtId="0" fontId="28" fillId="35" borderId="12" xfId="51" applyFont="1" applyFill="1" applyBorder="1" applyAlignment="1">
      <alignment horizontal="center" vertical="center" wrapText="1"/>
      <protection/>
    </xf>
    <xf numFmtId="0" fontId="5" fillId="0" borderId="0" xfId="51" applyFont="1" applyAlignment="1">
      <alignment horizontal="center" vertical="center"/>
      <protection/>
    </xf>
    <xf numFmtId="0" fontId="5" fillId="0" borderId="0" xfId="51" applyFont="1">
      <alignment/>
      <protection/>
    </xf>
    <xf numFmtId="0" fontId="5" fillId="0" borderId="0" xfId="51" applyFont="1" applyBorder="1">
      <alignment/>
      <protection/>
    </xf>
    <xf numFmtId="49" fontId="23" fillId="35" borderId="12" xfId="51" applyNumberFormat="1" applyFont="1" applyFill="1" applyBorder="1" applyAlignment="1">
      <alignment horizontal="center" vertical="center" wrapText="1"/>
      <protection/>
    </xf>
    <xf numFmtId="49" fontId="27" fillId="35" borderId="12" xfId="51" applyNumberFormat="1" applyFont="1" applyFill="1" applyBorder="1" applyAlignment="1">
      <alignment horizontal="center" vertical="center" wrapText="1"/>
      <protection/>
    </xf>
    <xf numFmtId="49" fontId="6" fillId="35" borderId="12" xfId="51" applyNumberFormat="1" applyFont="1" applyFill="1" applyBorder="1" applyAlignment="1">
      <alignment horizontal="center" vertical="center" wrapText="1"/>
      <protection/>
    </xf>
    <xf numFmtId="49" fontId="26" fillId="35" borderId="12" xfId="51" applyNumberFormat="1" applyFont="1" applyFill="1" applyBorder="1" applyAlignment="1">
      <alignment horizontal="center" vertical="center" wrapText="1"/>
      <protection/>
    </xf>
    <xf numFmtId="49" fontId="28" fillId="35" borderId="12" xfId="51" applyNumberFormat="1" applyFont="1" applyFill="1" applyBorder="1" applyAlignment="1">
      <alignment horizontal="center" vertical="center" wrapText="1"/>
      <protection/>
    </xf>
    <xf numFmtId="0" fontId="29" fillId="0" borderId="14" xfId="51" applyFont="1" applyFill="1" applyBorder="1" applyAlignment="1">
      <alignment horizontal="center" vertical="center" wrapText="1"/>
      <protection/>
    </xf>
    <xf numFmtId="0" fontId="30" fillId="0" borderId="12" xfId="51" applyFont="1" applyFill="1" applyBorder="1" applyAlignment="1">
      <alignment horizontal="center" vertical="center" wrapText="1"/>
      <protection/>
    </xf>
    <xf numFmtId="0" fontId="30" fillId="0" borderId="15" xfId="51" applyFont="1" applyFill="1" applyBorder="1" applyAlignment="1">
      <alignment horizontal="center" vertical="center" wrapText="1"/>
      <protection/>
    </xf>
    <xf numFmtId="0" fontId="30" fillId="0" borderId="13" xfId="51" applyFont="1" applyFill="1" applyBorder="1" applyAlignment="1">
      <alignment horizontal="center" vertical="center" wrapText="1"/>
      <protection/>
    </xf>
    <xf numFmtId="0" fontId="31" fillId="0" borderId="0" xfId="51" applyFont="1" applyAlignment="1">
      <alignment horizontal="center"/>
      <protection/>
    </xf>
    <xf numFmtId="0" fontId="26" fillId="0" borderId="0" xfId="51" applyFont="1">
      <alignment/>
      <protection/>
    </xf>
    <xf numFmtId="0" fontId="26" fillId="0" borderId="0" xfId="51" applyFont="1" applyAlignment="1">
      <alignment vertical="center"/>
      <protection/>
    </xf>
    <xf numFmtId="0" fontId="26" fillId="0" borderId="0" xfId="51" applyFont="1" applyAlignment="1">
      <alignment horizontal="center" vertical="center"/>
      <protection/>
    </xf>
    <xf numFmtId="0" fontId="21" fillId="0" borderId="0" xfId="51" applyFont="1" applyAlignment="1">
      <alignment vertical="center" wrapText="1"/>
      <protection/>
    </xf>
    <xf numFmtId="0" fontId="23" fillId="0" borderId="12" xfId="51" applyFont="1" applyFill="1" applyBorder="1" applyAlignment="1">
      <alignment horizontal="center" vertical="center" wrapText="1"/>
      <protection/>
    </xf>
    <xf numFmtId="0" fontId="23" fillId="0" borderId="15" xfId="51" applyFont="1" applyFill="1" applyBorder="1" applyAlignment="1">
      <alignment horizontal="center" vertical="center" wrapText="1"/>
      <protection/>
    </xf>
    <xf numFmtId="0" fontId="18" fillId="0" borderId="0" xfId="51" applyFont="1" applyBorder="1" applyAlignment="1">
      <alignment vertical="center" wrapText="1"/>
      <protection/>
    </xf>
    <xf numFmtId="3" fontId="18" fillId="0" borderId="0" xfId="51" applyNumberFormat="1" applyFont="1" applyBorder="1" applyAlignment="1">
      <alignment vertical="center" wrapText="1"/>
      <protection/>
    </xf>
    <xf numFmtId="43" fontId="17" fillId="35" borderId="12" xfId="51" applyNumberFormat="1" applyFont="1" applyFill="1" applyBorder="1" applyAlignment="1">
      <alignment horizontal="center" vertical="center" wrapText="1"/>
      <protection/>
    </xf>
    <xf numFmtId="49" fontId="7" fillId="35" borderId="12" xfId="51" applyNumberFormat="1" applyFont="1" applyFill="1" applyBorder="1" applyAlignment="1">
      <alignment vertical="center" wrapText="1"/>
      <protection/>
    </xf>
    <xf numFmtId="43" fontId="7" fillId="35" borderId="12" xfId="51" applyNumberFormat="1" applyFont="1" applyFill="1" applyBorder="1" applyAlignment="1">
      <alignment horizontal="center" vertical="center" wrapText="1"/>
      <protection/>
    </xf>
    <xf numFmtId="0" fontId="7" fillId="35" borderId="12" xfId="51" applyFont="1" applyFill="1" applyBorder="1" applyAlignment="1">
      <alignment vertical="center" wrapText="1"/>
      <protection/>
    </xf>
    <xf numFmtId="0" fontId="7" fillId="35" borderId="12" xfId="51" applyFont="1" applyFill="1" applyBorder="1" applyAlignment="1">
      <alignment horizontal="center" vertical="center" wrapText="1"/>
      <protection/>
    </xf>
    <xf numFmtId="0" fontId="7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33" fillId="35" borderId="12" xfId="51" applyFont="1" applyFill="1" applyBorder="1" applyAlignment="1">
      <alignment vertical="center" wrapText="1"/>
      <protection/>
    </xf>
    <xf numFmtId="0" fontId="17" fillId="0" borderId="0" xfId="51" applyFont="1" applyBorder="1" applyAlignment="1">
      <alignment vertical="center" wrapText="1"/>
      <protection/>
    </xf>
    <xf numFmtId="0" fontId="4" fillId="0" borderId="0" xfId="51" applyFont="1" applyBorder="1" applyAlignment="1">
      <alignment vertical="center" wrapText="1"/>
      <protection/>
    </xf>
    <xf numFmtId="41" fontId="4" fillId="35" borderId="12" xfId="51" applyNumberFormat="1" applyFont="1" applyFill="1" applyBorder="1" applyAlignment="1">
      <alignment vertical="center"/>
      <protection/>
    </xf>
    <xf numFmtId="0" fontId="4" fillId="35" borderId="12" xfId="51" applyFont="1" applyFill="1" applyBorder="1" applyAlignment="1">
      <alignment horizontal="center" vertical="center"/>
      <protection/>
    </xf>
    <xf numFmtId="0" fontId="4" fillId="35" borderId="12" xfId="51" applyFont="1" applyFill="1" applyBorder="1" applyAlignment="1">
      <alignment vertical="center" wrapText="1"/>
      <protection/>
    </xf>
    <xf numFmtId="0" fontId="4" fillId="35" borderId="12" xfId="51" applyFont="1" applyFill="1" applyBorder="1" applyAlignment="1">
      <alignment vertical="center"/>
      <protection/>
    </xf>
    <xf numFmtId="41" fontId="16" fillId="35" borderId="12" xfId="51" applyNumberFormat="1" applyFont="1" applyFill="1" applyBorder="1" applyAlignment="1">
      <alignment vertical="center"/>
      <protection/>
    </xf>
    <xf numFmtId="0" fontId="35" fillId="35" borderId="12" xfId="51" applyFont="1" applyFill="1" applyBorder="1" applyAlignment="1">
      <alignment horizontal="center" vertical="center"/>
      <protection/>
    </xf>
    <xf numFmtId="0" fontId="36" fillId="0" borderId="0" xfId="51" applyFont="1">
      <alignment/>
      <protection/>
    </xf>
    <xf numFmtId="0" fontId="37" fillId="35" borderId="0" xfId="51" applyFont="1" applyFill="1" applyAlignment="1">
      <alignment horizontal="right" vertical="top"/>
      <protection/>
    </xf>
    <xf numFmtId="0" fontId="4" fillId="35" borderId="0" xfId="51" applyFont="1" applyFill="1" applyAlignment="1">
      <alignment vertical="center"/>
      <protection/>
    </xf>
    <xf numFmtId="0" fontId="16" fillId="35" borderId="0" xfId="51" applyFont="1" applyFill="1" applyAlignment="1">
      <alignment horizontal="left" vertical="center"/>
      <protection/>
    </xf>
    <xf numFmtId="0" fontId="4" fillId="35" borderId="0" xfId="51" applyFont="1" applyFill="1">
      <alignment/>
      <protection/>
    </xf>
    <xf numFmtId="41" fontId="32" fillId="35" borderId="12" xfId="51" applyNumberFormat="1" applyFont="1" applyFill="1" applyBorder="1" applyAlignment="1">
      <alignment horizontal="center" vertical="center" wrapText="1"/>
      <protection/>
    </xf>
    <xf numFmtId="41" fontId="26" fillId="35" borderId="12" xfId="51" applyNumberFormat="1" applyFont="1" applyFill="1" applyBorder="1" applyAlignment="1">
      <alignment horizontal="center" vertical="center" wrapText="1"/>
      <protection/>
    </xf>
    <xf numFmtId="0" fontId="82" fillId="0" borderId="0" xfId="51" applyFont="1">
      <alignment/>
      <protection/>
    </xf>
    <xf numFmtId="0" fontId="82" fillId="0" borderId="0" xfId="51" applyFont="1" applyAlignment="1">
      <alignment vertical="center"/>
      <protection/>
    </xf>
    <xf numFmtId="41" fontId="82" fillId="0" borderId="0" xfId="51" applyNumberFormat="1" applyFont="1" applyAlignment="1">
      <alignment vertical="center"/>
      <protection/>
    </xf>
    <xf numFmtId="41" fontId="32" fillId="0" borderId="12" xfId="51" applyNumberFormat="1" applyFont="1" applyFill="1" applyBorder="1" applyAlignment="1">
      <alignment horizontal="center" vertical="center" wrapText="1"/>
      <protection/>
    </xf>
    <xf numFmtId="0" fontId="38" fillId="35" borderId="12" xfId="51" applyFont="1" applyFill="1" applyBorder="1" applyAlignment="1">
      <alignment horizontal="center" vertical="center"/>
      <protection/>
    </xf>
    <xf numFmtId="0" fontId="6" fillId="35" borderId="12" xfId="51" applyFont="1" applyFill="1" applyBorder="1" applyAlignment="1">
      <alignment vertical="center" wrapText="1"/>
      <protection/>
    </xf>
    <xf numFmtId="49" fontId="32" fillId="0" borderId="12" xfId="51" applyNumberFormat="1" applyFont="1" applyFill="1" applyBorder="1" applyAlignment="1">
      <alignment horizontal="center" vertical="center" wrapText="1"/>
      <protection/>
    </xf>
    <xf numFmtId="41" fontId="26" fillId="0" borderId="12" xfId="51" applyNumberFormat="1" applyFont="1" applyFill="1" applyBorder="1" applyAlignment="1">
      <alignment horizontal="center" vertical="center"/>
      <protection/>
    </xf>
    <xf numFmtId="41" fontId="26" fillId="0" borderId="12" xfId="51" applyNumberFormat="1" applyFont="1" applyFill="1" applyBorder="1" applyAlignment="1">
      <alignment horizontal="center" vertical="center" wrapText="1"/>
      <protection/>
    </xf>
    <xf numFmtId="49" fontId="6" fillId="0" borderId="12" xfId="51" applyNumberFormat="1" applyFont="1" applyFill="1" applyBorder="1" applyAlignment="1">
      <alignment horizontal="center" vertical="center" wrapText="1"/>
      <protection/>
    </xf>
    <xf numFmtId="0" fontId="38" fillId="0" borderId="12" xfId="51" applyFont="1" applyFill="1" applyBorder="1" applyAlignment="1">
      <alignment horizontal="center" vertical="center"/>
      <protection/>
    </xf>
    <xf numFmtId="0" fontId="6" fillId="0" borderId="12" xfId="51" applyFont="1" applyFill="1" applyBorder="1" applyAlignment="1">
      <alignment vertical="center" wrapText="1"/>
      <protection/>
    </xf>
    <xf numFmtId="0" fontId="82" fillId="0" borderId="0" xfId="51" applyFont="1" applyAlignment="1">
      <alignment horizontal="center" vertical="center"/>
      <protection/>
    </xf>
    <xf numFmtId="41" fontId="26" fillId="35" borderId="12" xfId="51" applyNumberFormat="1" applyFont="1" applyFill="1" applyBorder="1" applyAlignment="1">
      <alignment horizontal="center" vertical="center"/>
      <protection/>
    </xf>
    <xf numFmtId="41" fontId="82" fillId="0" borderId="0" xfId="51" applyNumberFormat="1" applyFont="1">
      <alignment/>
      <protection/>
    </xf>
    <xf numFmtId="0" fontId="29" fillId="0" borderId="15" xfId="51" applyFont="1" applyFill="1" applyBorder="1" applyAlignment="1">
      <alignment horizontal="center" vertical="center" wrapText="1"/>
      <protection/>
    </xf>
    <xf numFmtId="0" fontId="83" fillId="0" borderId="0" xfId="51" applyFont="1">
      <alignment/>
      <protection/>
    </xf>
    <xf numFmtId="0" fontId="23" fillId="0" borderId="13" xfId="51" applyFont="1" applyFill="1" applyBorder="1" applyAlignment="1">
      <alignment horizontal="center" vertical="center" wrapText="1"/>
      <protection/>
    </xf>
    <xf numFmtId="0" fontId="17" fillId="35" borderId="12" xfId="51" applyFont="1" applyFill="1" applyBorder="1" applyAlignment="1">
      <alignment vertical="center" wrapText="1"/>
      <protection/>
    </xf>
    <xf numFmtId="0" fontId="16" fillId="35" borderId="12" xfId="51" applyFont="1" applyFill="1" applyBorder="1" applyAlignment="1">
      <alignment horizontal="center" vertical="center"/>
      <protection/>
    </xf>
    <xf numFmtId="0" fontId="17" fillId="35" borderId="12" xfId="51" applyFont="1" applyFill="1" applyBorder="1" applyAlignment="1">
      <alignment horizontal="center" vertical="center" wrapText="1"/>
      <protection/>
    </xf>
    <xf numFmtId="0" fontId="23" fillId="35" borderId="12" xfId="51" applyFont="1" applyFill="1" applyBorder="1" applyAlignment="1">
      <alignment horizontal="center" vertical="center" wrapText="1"/>
      <protection/>
    </xf>
    <xf numFmtId="0" fontId="18" fillId="35" borderId="12" xfId="51" applyFont="1" applyFill="1" applyBorder="1" applyAlignment="1">
      <alignment horizontal="center" vertical="center" wrapText="1"/>
      <protection/>
    </xf>
    <xf numFmtId="41" fontId="17" fillId="35" borderId="12" xfId="51" applyNumberFormat="1" applyFont="1" applyFill="1" applyBorder="1" applyAlignment="1">
      <alignment vertical="center"/>
      <protection/>
    </xf>
    <xf numFmtId="41" fontId="17" fillId="35" borderId="12" xfId="51" applyNumberFormat="1" applyFont="1" applyFill="1" applyBorder="1" applyAlignment="1">
      <alignment vertical="center" wrapText="1"/>
      <protection/>
    </xf>
    <xf numFmtId="0" fontId="4" fillId="35" borderId="0" xfId="51" applyFont="1" applyFill="1" applyAlignment="1">
      <alignment horizontal="center" vertical="center"/>
      <protection/>
    </xf>
    <xf numFmtId="41" fontId="26" fillId="35" borderId="12" xfId="51" applyNumberFormat="1" applyFont="1" applyFill="1" applyBorder="1" applyAlignment="1">
      <alignment horizontal="right" vertical="center"/>
      <protection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9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3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3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9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9" fillId="0" borderId="0" xfId="50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center" vertical="center" wrapText="1" shrinkToFit="1"/>
      <protection locked="0"/>
    </xf>
    <xf numFmtId="4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4" borderId="11" xfId="0" applyFont="1" applyFill="1" applyBorder="1" applyAlignment="1" applyProtection="1">
      <alignment horizontal="center" vertical="center" wrapText="1" shrinkToFit="1"/>
      <protection locked="0"/>
    </xf>
    <xf numFmtId="0" fontId="10" fillId="34" borderId="11" xfId="0" applyFont="1" applyFill="1" applyBorder="1" applyAlignment="1" applyProtection="1">
      <alignment horizontal="left" vertical="center" wrapText="1" shrinkToFit="1"/>
      <protection locked="0"/>
    </xf>
    <xf numFmtId="0" fontId="10" fillId="34" borderId="10" xfId="0" applyFont="1" applyFill="1" applyBorder="1" applyAlignment="1" applyProtection="1">
      <alignment horizontal="center" vertical="center" wrapText="1" shrinkToFit="1"/>
      <protection locked="0"/>
    </xf>
    <xf numFmtId="0" fontId="10" fillId="34" borderId="10" xfId="0" applyFont="1" applyFill="1" applyBorder="1" applyAlignment="1" applyProtection="1">
      <alignment horizontal="left" vertical="center" wrapText="1" shrinkToFit="1"/>
      <protection locked="0"/>
    </xf>
    <xf numFmtId="0" fontId="15" fillId="0" borderId="0" xfId="50" applyNumberFormat="1" applyFont="1" applyFill="1" applyBorder="1" applyAlignment="1" applyProtection="1">
      <alignment horizontal="right" wrapText="1"/>
      <protection locked="0"/>
    </xf>
    <xf numFmtId="0" fontId="14" fillId="33" borderId="0" xfId="50" applyFont="1" applyFill="1" applyAlignment="1" applyProtection="1">
      <alignment horizontal="center" vertical="center" wrapText="1" shrinkToFit="1"/>
      <protection locked="0"/>
    </xf>
    <xf numFmtId="4" fontId="12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3" fontId="7" fillId="35" borderId="18" xfId="51" applyNumberFormat="1" applyFont="1" applyFill="1" applyBorder="1" applyAlignment="1">
      <alignment horizontal="center" vertical="center" wrapText="1"/>
      <protection/>
    </xf>
    <xf numFmtId="43" fontId="7" fillId="35" borderId="13" xfId="51" applyNumberFormat="1" applyFont="1" applyFill="1" applyBorder="1" applyAlignment="1">
      <alignment horizontal="center" vertical="center" wrapText="1"/>
      <protection/>
    </xf>
    <xf numFmtId="0" fontId="18" fillId="0" borderId="19" xfId="51" applyFont="1" applyBorder="1" applyAlignment="1">
      <alignment horizontal="center" vertical="center" wrapText="1"/>
      <protection/>
    </xf>
    <xf numFmtId="0" fontId="18" fillId="0" borderId="0" xfId="51" applyFont="1" applyBorder="1" applyAlignment="1">
      <alignment vertical="center" wrapText="1"/>
      <protection/>
    </xf>
    <xf numFmtId="0" fontId="18" fillId="35" borderId="18" xfId="51" applyFont="1" applyFill="1" applyBorder="1" applyAlignment="1">
      <alignment horizontal="left" vertical="center" wrapText="1"/>
      <protection/>
    </xf>
    <xf numFmtId="0" fontId="18" fillId="35" borderId="13" xfId="51" applyFont="1" applyFill="1" applyBorder="1" applyAlignment="1">
      <alignment horizontal="left" vertical="center" wrapText="1"/>
      <protection/>
    </xf>
    <xf numFmtId="0" fontId="17" fillId="35" borderId="18" xfId="51" applyFont="1" applyFill="1" applyBorder="1" applyAlignment="1">
      <alignment horizontal="center" vertical="center" wrapText="1"/>
      <protection/>
    </xf>
    <xf numFmtId="0" fontId="17" fillId="35" borderId="20" xfId="51" applyFont="1" applyFill="1" applyBorder="1" applyAlignment="1">
      <alignment horizontal="center" vertical="center" wrapText="1"/>
      <protection/>
    </xf>
    <xf numFmtId="0" fontId="17" fillId="35" borderId="13" xfId="51" applyFont="1" applyFill="1" applyBorder="1" applyAlignment="1">
      <alignment horizontal="center" vertical="center" wrapText="1"/>
      <protection/>
    </xf>
    <xf numFmtId="43" fontId="17" fillId="35" borderId="18" xfId="51" applyNumberFormat="1" applyFont="1" applyFill="1" applyBorder="1" applyAlignment="1">
      <alignment horizontal="right" vertical="center" wrapText="1"/>
      <protection/>
    </xf>
    <xf numFmtId="43" fontId="17" fillId="35" borderId="13" xfId="51" applyNumberFormat="1" applyFont="1" applyFill="1" applyBorder="1" applyAlignment="1">
      <alignment horizontal="right" vertical="center" wrapText="1"/>
      <protection/>
    </xf>
    <xf numFmtId="0" fontId="17" fillId="35" borderId="12" xfId="51" applyFont="1" applyFill="1" applyBorder="1" applyAlignment="1">
      <alignment vertical="center" wrapText="1"/>
      <protection/>
    </xf>
    <xf numFmtId="0" fontId="18" fillId="35" borderId="21" xfId="51" applyFont="1" applyFill="1" applyBorder="1" applyAlignment="1">
      <alignment horizontal="center" vertical="center" wrapText="1"/>
      <protection/>
    </xf>
    <xf numFmtId="0" fontId="18" fillId="35" borderId="22" xfId="51" applyFont="1" applyFill="1" applyBorder="1" applyAlignment="1">
      <alignment horizontal="center" vertical="center" wrapText="1"/>
      <protection/>
    </xf>
    <xf numFmtId="0" fontId="0" fillId="0" borderId="0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0" applyNumberFormat="1" applyFont="1" applyFill="1" applyBorder="1" applyAlignment="1" applyProtection="1">
      <alignment horizontal="left" vertical="center"/>
      <protection locked="0"/>
    </xf>
    <xf numFmtId="0" fontId="6" fillId="0" borderId="0" xfId="50" applyNumberFormat="1" applyFont="1" applyFill="1" applyBorder="1" applyAlignment="1" applyProtection="1">
      <alignment horizontal="right" vertical="top" wrapText="1"/>
      <protection locked="0"/>
    </xf>
    <xf numFmtId="0" fontId="34" fillId="0" borderId="0" xfId="51" applyFont="1" applyBorder="1" applyAlignment="1">
      <alignment horizontal="center" vertical="center" wrapText="1"/>
      <protection/>
    </xf>
    <xf numFmtId="0" fontId="21" fillId="35" borderId="0" xfId="51" applyFont="1" applyFill="1" applyAlignment="1">
      <alignment horizontal="center" vertical="center" wrapText="1"/>
      <protection/>
    </xf>
    <xf numFmtId="0" fontId="16" fillId="35" borderId="12" xfId="51" applyFont="1" applyFill="1" applyBorder="1" applyAlignment="1">
      <alignment horizontal="center" vertical="center"/>
      <protection/>
    </xf>
    <xf numFmtId="0" fontId="16" fillId="35" borderId="12" xfId="51" applyFont="1" applyFill="1" applyBorder="1" applyAlignment="1">
      <alignment horizontal="center" vertical="center" wrapText="1"/>
      <protection/>
    </xf>
    <xf numFmtId="0" fontId="17" fillId="35" borderId="18" xfId="51" applyFont="1" applyFill="1" applyBorder="1" applyAlignment="1">
      <alignment horizontal="center" vertical="center"/>
      <protection/>
    </xf>
    <xf numFmtId="0" fontId="17" fillId="35" borderId="20" xfId="51" applyFont="1" applyFill="1" applyBorder="1" applyAlignment="1">
      <alignment horizontal="center" vertical="center"/>
      <protection/>
    </xf>
    <xf numFmtId="0" fontId="17" fillId="35" borderId="13" xfId="51" applyFont="1" applyFill="1" applyBorder="1" applyAlignment="1">
      <alignment horizontal="center" vertical="center"/>
      <protection/>
    </xf>
    <xf numFmtId="0" fontId="16" fillId="35" borderId="21" xfId="51" applyFont="1" applyFill="1" applyBorder="1" applyAlignment="1">
      <alignment horizontal="center" vertical="center" wrapText="1"/>
      <protection/>
    </xf>
    <xf numFmtId="0" fontId="16" fillId="35" borderId="14" xfId="51" applyFont="1" applyFill="1" applyBorder="1" applyAlignment="1">
      <alignment horizontal="center" vertical="center" wrapText="1"/>
      <protection/>
    </xf>
    <xf numFmtId="0" fontId="16" fillId="35" borderId="15" xfId="51" applyFont="1" applyFill="1" applyBorder="1" applyAlignment="1">
      <alignment horizontal="center" vertical="center" wrapText="1"/>
      <protection/>
    </xf>
    <xf numFmtId="0" fontId="16" fillId="35" borderId="23" xfId="51" applyFont="1" applyFill="1" applyBorder="1" applyAlignment="1">
      <alignment horizontal="center" vertical="center" wrapText="1"/>
      <protection/>
    </xf>
    <xf numFmtId="0" fontId="20" fillId="35" borderId="21" xfId="51" applyFont="1" applyFill="1" applyBorder="1" applyAlignment="1">
      <alignment horizontal="center" vertical="center" wrapText="1"/>
      <protection/>
    </xf>
    <xf numFmtId="0" fontId="20" fillId="35" borderId="14" xfId="51" applyFont="1" applyFill="1" applyBorder="1" applyAlignment="1">
      <alignment horizontal="center" vertical="center" wrapText="1"/>
      <protection/>
    </xf>
    <xf numFmtId="0" fontId="20" fillId="35" borderId="15" xfId="51" applyFont="1" applyFill="1" applyBorder="1" applyAlignment="1">
      <alignment horizontal="center" vertical="center" wrapText="1"/>
      <protection/>
    </xf>
    <xf numFmtId="0" fontId="17" fillId="35" borderId="12" xfId="51" applyFont="1" applyFill="1" applyBorder="1" applyAlignment="1">
      <alignment horizontal="center" vertical="center" wrapText="1"/>
      <protection/>
    </xf>
    <xf numFmtId="0" fontId="16" fillId="35" borderId="12" xfId="51" applyFont="1" applyFill="1" applyBorder="1" applyAlignment="1">
      <alignment horizontal="center" vertical="center"/>
      <protection/>
    </xf>
    <xf numFmtId="0" fontId="21" fillId="35" borderId="0" xfId="51" applyFont="1" applyFill="1" applyAlignment="1">
      <alignment horizontal="center" vertical="center"/>
      <protection/>
    </xf>
    <xf numFmtId="0" fontId="16" fillId="35" borderId="12" xfId="51" applyFont="1" applyFill="1" applyBorder="1" applyAlignment="1">
      <alignment horizontal="center" vertical="center" wrapText="1"/>
      <protection/>
    </xf>
    <xf numFmtId="0" fontId="30" fillId="0" borderId="23" xfId="51" applyFont="1" applyFill="1" applyBorder="1" applyAlignment="1">
      <alignment horizontal="center" vertical="center" wrapText="1"/>
      <protection/>
    </xf>
    <xf numFmtId="0" fontId="30" fillId="0" borderId="14" xfId="51" applyFont="1" applyFill="1" applyBorder="1" applyAlignment="1">
      <alignment horizontal="center" vertical="center" wrapText="1"/>
      <protection/>
    </xf>
    <xf numFmtId="0" fontId="30" fillId="0" borderId="15" xfId="51" applyFont="1" applyFill="1" applyBorder="1" applyAlignment="1">
      <alignment horizontal="center" vertical="center" wrapText="1"/>
      <protection/>
    </xf>
    <xf numFmtId="0" fontId="24" fillId="0" borderId="18" xfId="51" applyFont="1" applyFill="1" applyBorder="1" applyAlignment="1">
      <alignment horizontal="center" vertical="center"/>
      <protection/>
    </xf>
    <xf numFmtId="0" fontId="24" fillId="0" borderId="20" xfId="51" applyFont="1" applyFill="1" applyBorder="1" applyAlignment="1">
      <alignment horizontal="center" vertical="center"/>
      <protection/>
    </xf>
    <xf numFmtId="0" fontId="24" fillId="0" borderId="13" xfId="51" applyFont="1" applyFill="1" applyBorder="1" applyAlignment="1">
      <alignment horizontal="center" vertical="center"/>
      <protection/>
    </xf>
    <xf numFmtId="0" fontId="30" fillId="0" borderId="18" xfId="51" applyFont="1" applyFill="1" applyBorder="1" applyAlignment="1">
      <alignment horizontal="center" vertical="center" wrapText="1"/>
      <protection/>
    </xf>
    <xf numFmtId="0" fontId="30" fillId="0" borderId="13" xfId="51" applyFont="1" applyFill="1" applyBorder="1" applyAlignment="1">
      <alignment horizontal="center" vertical="center" wrapText="1"/>
      <protection/>
    </xf>
    <xf numFmtId="0" fontId="30" fillId="0" borderId="12" xfId="51" applyFont="1" applyFill="1" applyBorder="1" applyAlignment="1">
      <alignment horizontal="center" vertical="center" wrapText="1"/>
      <protection/>
    </xf>
    <xf numFmtId="0" fontId="25" fillId="35" borderId="12" xfId="51" applyFont="1" applyFill="1" applyBorder="1" applyAlignment="1">
      <alignment horizontal="center" vertical="center"/>
      <protection/>
    </xf>
    <xf numFmtId="0" fontId="21" fillId="0" borderId="0" xfId="51" applyFont="1" applyAlignment="1">
      <alignment horizontal="center" vertical="center" wrapText="1"/>
      <protection/>
    </xf>
    <xf numFmtId="0" fontId="23" fillId="0" borderId="23" xfId="51" applyFont="1" applyFill="1" applyBorder="1" applyAlignment="1">
      <alignment horizontal="center" vertical="center" wrapText="1"/>
      <protection/>
    </xf>
    <xf numFmtId="0" fontId="23" fillId="0" borderId="14" xfId="51" applyFont="1" applyFill="1" applyBorder="1" applyAlignment="1">
      <alignment horizontal="center" vertical="center" wrapText="1"/>
      <protection/>
    </xf>
    <xf numFmtId="0" fontId="23" fillId="0" borderId="15" xfId="51" applyFont="1" applyFill="1" applyBorder="1" applyAlignment="1">
      <alignment horizontal="center" vertical="center" wrapText="1"/>
      <protection/>
    </xf>
    <xf numFmtId="0" fontId="30" fillId="0" borderId="20" xfId="51" applyFont="1" applyFill="1" applyBorder="1" applyAlignment="1">
      <alignment horizontal="center" vertical="center" wrapText="1"/>
      <protection/>
    </xf>
    <xf numFmtId="0" fontId="9" fillId="0" borderId="0" xfId="51" applyFont="1" applyAlignment="1">
      <alignment horizontal="center" vertical="center" wrapText="1"/>
      <protection/>
    </xf>
    <xf numFmtId="0" fontId="23" fillId="0" borderId="12" xfId="51" applyFont="1" applyFill="1" applyBorder="1" applyAlignment="1">
      <alignment vertical="center" wrapText="1"/>
      <protection/>
    </xf>
    <xf numFmtId="0" fontId="17" fillId="35" borderId="12" xfId="51" applyFont="1" applyFill="1" applyBorder="1" applyAlignment="1">
      <alignment horizontal="center" vertical="center"/>
      <protection/>
    </xf>
    <xf numFmtId="0" fontId="23" fillId="0" borderId="18" xfId="51" applyFont="1" applyFill="1" applyBorder="1" applyAlignment="1">
      <alignment horizontal="center" vertical="center" wrapText="1"/>
      <protection/>
    </xf>
    <xf numFmtId="0" fontId="23" fillId="0" borderId="20" xfId="51" applyFont="1" applyFill="1" applyBorder="1" applyAlignment="1">
      <alignment horizontal="center" vertical="center" wrapText="1"/>
      <protection/>
    </xf>
    <xf numFmtId="0" fontId="23" fillId="0" borderId="13" xfId="51" applyFont="1" applyFill="1" applyBorder="1" applyAlignment="1">
      <alignment horizontal="center" vertical="center" wrapText="1"/>
      <protection/>
    </xf>
    <xf numFmtId="0" fontId="6" fillId="0" borderId="18" xfId="51" applyFont="1" applyFill="1" applyBorder="1" applyAlignment="1">
      <alignment horizontal="center" vertical="center"/>
      <protection/>
    </xf>
    <xf numFmtId="0" fontId="6" fillId="0" borderId="20" xfId="51" applyFont="1" applyFill="1" applyBorder="1" applyAlignment="1">
      <alignment horizontal="center" vertical="center"/>
      <protection/>
    </xf>
    <xf numFmtId="0" fontId="6" fillId="0" borderId="13" xfId="51" applyFont="1" applyFill="1" applyBorder="1" applyAlignment="1">
      <alignment horizontal="center" vertical="center"/>
      <protection/>
    </xf>
    <xf numFmtId="0" fontId="23" fillId="0" borderId="12" xfId="51" applyFont="1" applyFill="1" applyBorder="1" applyAlignment="1">
      <alignment horizontal="center" vertical="center" wrapText="1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47"/>
  <sheetViews>
    <sheetView showGridLines="0" tabSelected="1" zoomScalePageLayoutView="0" workbookViewId="0" topLeftCell="A1">
      <selection activeCell="U11" sqref="U11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139" t="s">
        <v>338</v>
      </c>
      <c r="L1" s="139"/>
      <c r="M1" s="139"/>
      <c r="N1" s="139"/>
      <c r="O1" s="139"/>
      <c r="P1" s="139"/>
      <c r="Q1" s="5"/>
    </row>
    <row r="2" spans="1:17" ht="25.5" customHeight="1">
      <c r="A2" s="140" t="s">
        <v>99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5"/>
    </row>
    <row r="3" spans="1:17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 t="s">
        <v>0</v>
      </c>
      <c r="O3" s="138"/>
      <c r="P3" s="138"/>
      <c r="Q3" s="5"/>
    </row>
    <row r="4" spans="1:17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5"/>
    </row>
    <row r="5" spans="1:17" ht="34.5" customHeight="1">
      <c r="A5" s="2"/>
      <c r="B5" s="4" t="s">
        <v>1</v>
      </c>
      <c r="C5" s="4" t="s">
        <v>2</v>
      </c>
      <c r="D5" s="141" t="s">
        <v>3</v>
      </c>
      <c r="E5" s="141"/>
      <c r="F5" s="141" t="s">
        <v>4</v>
      </c>
      <c r="G5" s="141"/>
      <c r="H5" s="141"/>
      <c r="I5" s="141" t="s">
        <v>45</v>
      </c>
      <c r="J5" s="141"/>
      <c r="K5" s="4" t="s">
        <v>44</v>
      </c>
      <c r="L5" s="4" t="s">
        <v>43</v>
      </c>
      <c r="M5" s="141" t="s">
        <v>42</v>
      </c>
      <c r="N5" s="141"/>
      <c r="O5" s="141"/>
      <c r="P5" s="141"/>
      <c r="Q5" s="141"/>
    </row>
    <row r="6" spans="1:17" ht="11.25" customHeight="1">
      <c r="A6" s="2"/>
      <c r="B6" s="116" t="s">
        <v>5</v>
      </c>
      <c r="C6" s="116" t="s">
        <v>6</v>
      </c>
      <c r="D6" s="134" t="s">
        <v>7</v>
      </c>
      <c r="E6" s="134"/>
      <c r="F6" s="134" t="s">
        <v>8</v>
      </c>
      <c r="G6" s="134"/>
      <c r="H6" s="134"/>
      <c r="I6" s="134" t="s">
        <v>9</v>
      </c>
      <c r="J6" s="134"/>
      <c r="K6" s="116" t="s">
        <v>41</v>
      </c>
      <c r="L6" s="116" t="s">
        <v>40</v>
      </c>
      <c r="M6" s="134" t="s">
        <v>39</v>
      </c>
      <c r="N6" s="134"/>
      <c r="O6" s="134"/>
      <c r="P6" s="134"/>
      <c r="Q6" s="134"/>
    </row>
    <row r="7" spans="1:17" ht="18.75" customHeight="1">
      <c r="A7" s="2"/>
      <c r="B7" s="125" t="s">
        <v>10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</row>
    <row r="8" spans="1:17" ht="22.5" customHeight="1">
      <c r="A8" s="2"/>
      <c r="B8" s="116" t="s">
        <v>125</v>
      </c>
      <c r="C8" s="117"/>
      <c r="D8" s="137"/>
      <c r="E8" s="137"/>
      <c r="F8" s="135" t="s">
        <v>271</v>
      </c>
      <c r="G8" s="135"/>
      <c r="H8" s="135"/>
      <c r="I8" s="136" t="s">
        <v>272</v>
      </c>
      <c r="J8" s="136"/>
      <c r="K8" s="118" t="s">
        <v>12</v>
      </c>
      <c r="L8" s="118" t="s">
        <v>273</v>
      </c>
      <c r="M8" s="136" t="s">
        <v>274</v>
      </c>
      <c r="N8" s="136"/>
      <c r="O8" s="136"/>
      <c r="P8" s="136"/>
      <c r="Q8" s="136"/>
    </row>
    <row r="9" spans="1:17" ht="27.75" customHeight="1">
      <c r="A9" s="2"/>
      <c r="B9" s="4"/>
      <c r="C9" s="117"/>
      <c r="D9" s="137"/>
      <c r="E9" s="137"/>
      <c r="F9" s="135" t="s">
        <v>11</v>
      </c>
      <c r="G9" s="135"/>
      <c r="H9" s="135"/>
      <c r="I9" s="136" t="s">
        <v>12</v>
      </c>
      <c r="J9" s="136"/>
      <c r="K9" s="118" t="s">
        <v>12</v>
      </c>
      <c r="L9" s="118" t="s">
        <v>12</v>
      </c>
      <c r="M9" s="136" t="s">
        <v>12</v>
      </c>
      <c r="N9" s="136"/>
      <c r="O9" s="136"/>
      <c r="P9" s="136"/>
      <c r="Q9" s="136"/>
    </row>
    <row r="10" spans="1:17" ht="18.75" customHeight="1">
      <c r="A10" s="2"/>
      <c r="B10" s="117"/>
      <c r="C10" s="116" t="s">
        <v>275</v>
      </c>
      <c r="D10" s="137"/>
      <c r="E10" s="137"/>
      <c r="F10" s="135" t="s">
        <v>276</v>
      </c>
      <c r="G10" s="135"/>
      <c r="H10" s="135"/>
      <c r="I10" s="136" t="s">
        <v>272</v>
      </c>
      <c r="J10" s="136"/>
      <c r="K10" s="118" t="s">
        <v>12</v>
      </c>
      <c r="L10" s="118" t="s">
        <v>273</v>
      </c>
      <c r="M10" s="136" t="s">
        <v>274</v>
      </c>
      <c r="N10" s="136"/>
      <c r="O10" s="136"/>
      <c r="P10" s="136"/>
      <c r="Q10" s="136"/>
    </row>
    <row r="11" spans="1:17" ht="27" customHeight="1">
      <c r="A11" s="2"/>
      <c r="B11" s="117"/>
      <c r="C11" s="4"/>
      <c r="D11" s="137"/>
      <c r="E11" s="137"/>
      <c r="F11" s="135" t="s">
        <v>11</v>
      </c>
      <c r="G11" s="135"/>
      <c r="H11" s="135"/>
      <c r="I11" s="136" t="s">
        <v>12</v>
      </c>
      <c r="J11" s="136"/>
      <c r="K11" s="118" t="s">
        <v>12</v>
      </c>
      <c r="L11" s="118" t="s">
        <v>12</v>
      </c>
      <c r="M11" s="136" t="s">
        <v>12</v>
      </c>
      <c r="N11" s="136"/>
      <c r="O11" s="136"/>
      <c r="P11" s="136"/>
      <c r="Q11" s="136"/>
    </row>
    <row r="12" spans="1:17" ht="21.75" customHeight="1">
      <c r="A12" s="2"/>
      <c r="B12" s="117"/>
      <c r="C12" s="117"/>
      <c r="D12" s="134" t="s">
        <v>277</v>
      </c>
      <c r="E12" s="134"/>
      <c r="F12" s="135" t="s">
        <v>278</v>
      </c>
      <c r="G12" s="135"/>
      <c r="H12" s="135"/>
      <c r="I12" s="136" t="s">
        <v>279</v>
      </c>
      <c r="J12" s="136"/>
      <c r="K12" s="118" t="s">
        <v>12</v>
      </c>
      <c r="L12" s="118" t="s">
        <v>273</v>
      </c>
      <c r="M12" s="136" t="s">
        <v>280</v>
      </c>
      <c r="N12" s="136"/>
      <c r="O12" s="136"/>
      <c r="P12" s="136"/>
      <c r="Q12" s="136"/>
    </row>
    <row r="13" spans="1:17" ht="30" customHeight="1">
      <c r="A13" s="2"/>
      <c r="B13" s="116" t="s">
        <v>281</v>
      </c>
      <c r="C13" s="117"/>
      <c r="D13" s="137"/>
      <c r="E13" s="137"/>
      <c r="F13" s="135" t="s">
        <v>282</v>
      </c>
      <c r="G13" s="135"/>
      <c r="H13" s="135"/>
      <c r="I13" s="136" t="s">
        <v>283</v>
      </c>
      <c r="J13" s="136"/>
      <c r="K13" s="118" t="s">
        <v>12</v>
      </c>
      <c r="L13" s="118" t="s">
        <v>284</v>
      </c>
      <c r="M13" s="136" t="s">
        <v>285</v>
      </c>
      <c r="N13" s="136"/>
      <c r="O13" s="136"/>
      <c r="P13" s="136"/>
      <c r="Q13" s="136"/>
    </row>
    <row r="14" spans="1:17" ht="27" customHeight="1">
      <c r="A14" s="2"/>
      <c r="B14" s="4"/>
      <c r="C14" s="117"/>
      <c r="D14" s="137"/>
      <c r="E14" s="137"/>
      <c r="F14" s="135" t="s">
        <v>11</v>
      </c>
      <c r="G14" s="135"/>
      <c r="H14" s="135"/>
      <c r="I14" s="136" t="s">
        <v>12</v>
      </c>
      <c r="J14" s="136"/>
      <c r="K14" s="118" t="s">
        <v>12</v>
      </c>
      <c r="L14" s="118" t="s">
        <v>12</v>
      </c>
      <c r="M14" s="136" t="s">
        <v>12</v>
      </c>
      <c r="N14" s="136"/>
      <c r="O14" s="136"/>
      <c r="P14" s="136"/>
      <c r="Q14" s="136"/>
    </row>
    <row r="15" spans="1:17" ht="29.25" customHeight="1">
      <c r="A15" s="2"/>
      <c r="B15" s="117"/>
      <c r="C15" s="116" t="s">
        <v>286</v>
      </c>
      <c r="D15" s="137"/>
      <c r="E15" s="137"/>
      <c r="F15" s="135" t="s">
        <v>287</v>
      </c>
      <c r="G15" s="135"/>
      <c r="H15" s="135"/>
      <c r="I15" s="136" t="s">
        <v>288</v>
      </c>
      <c r="J15" s="136"/>
      <c r="K15" s="118" t="s">
        <v>12</v>
      </c>
      <c r="L15" s="118" t="s">
        <v>284</v>
      </c>
      <c r="M15" s="136" t="s">
        <v>289</v>
      </c>
      <c r="N15" s="136"/>
      <c r="O15" s="136"/>
      <c r="P15" s="136"/>
      <c r="Q15" s="136"/>
    </row>
    <row r="16" spans="1:17" ht="27.75" customHeight="1">
      <c r="A16" s="2"/>
      <c r="B16" s="117"/>
      <c r="C16" s="4"/>
      <c r="D16" s="137"/>
      <c r="E16" s="137"/>
      <c r="F16" s="135" t="s">
        <v>11</v>
      </c>
      <c r="G16" s="135"/>
      <c r="H16" s="135"/>
      <c r="I16" s="136" t="s">
        <v>12</v>
      </c>
      <c r="J16" s="136"/>
      <c r="K16" s="118" t="s">
        <v>12</v>
      </c>
      <c r="L16" s="118" t="s">
        <v>12</v>
      </c>
      <c r="M16" s="136" t="s">
        <v>12</v>
      </c>
      <c r="N16" s="136"/>
      <c r="O16" s="136"/>
      <c r="P16" s="136"/>
      <c r="Q16" s="136"/>
    </row>
    <row r="17" spans="1:17" ht="28.5" customHeight="1">
      <c r="A17" s="2"/>
      <c r="B17" s="117"/>
      <c r="C17" s="117"/>
      <c r="D17" s="134" t="s">
        <v>290</v>
      </c>
      <c r="E17" s="134"/>
      <c r="F17" s="135" t="s">
        <v>291</v>
      </c>
      <c r="G17" s="135"/>
      <c r="H17" s="135"/>
      <c r="I17" s="136" t="s">
        <v>250</v>
      </c>
      <c r="J17" s="136"/>
      <c r="K17" s="118" t="s">
        <v>12</v>
      </c>
      <c r="L17" s="118" t="s">
        <v>284</v>
      </c>
      <c r="M17" s="136" t="s">
        <v>292</v>
      </c>
      <c r="N17" s="136"/>
      <c r="O17" s="136"/>
      <c r="P17" s="136"/>
      <c r="Q17" s="136"/>
    </row>
    <row r="18" spans="1:17" ht="26.25" customHeight="1">
      <c r="A18" s="2"/>
      <c r="B18" s="116" t="s">
        <v>143</v>
      </c>
      <c r="C18" s="117"/>
      <c r="D18" s="137"/>
      <c r="E18" s="137"/>
      <c r="F18" s="135" t="s">
        <v>144</v>
      </c>
      <c r="G18" s="135"/>
      <c r="H18" s="135"/>
      <c r="I18" s="136" t="s">
        <v>293</v>
      </c>
      <c r="J18" s="136"/>
      <c r="K18" s="118" t="s">
        <v>12</v>
      </c>
      <c r="L18" s="118" t="s">
        <v>294</v>
      </c>
      <c r="M18" s="136" t="s">
        <v>295</v>
      </c>
      <c r="N18" s="136"/>
      <c r="O18" s="136"/>
      <c r="P18" s="136"/>
      <c r="Q18" s="136"/>
    </row>
    <row r="19" spans="1:17" ht="30" customHeight="1">
      <c r="A19" s="2"/>
      <c r="B19" s="4"/>
      <c r="C19" s="117"/>
      <c r="D19" s="137"/>
      <c r="E19" s="137"/>
      <c r="F19" s="135" t="s">
        <v>11</v>
      </c>
      <c r="G19" s="135"/>
      <c r="H19" s="135"/>
      <c r="I19" s="136" t="s">
        <v>296</v>
      </c>
      <c r="J19" s="136"/>
      <c r="K19" s="118" t="s">
        <v>12</v>
      </c>
      <c r="L19" s="118" t="s">
        <v>12</v>
      </c>
      <c r="M19" s="136" t="s">
        <v>296</v>
      </c>
      <c r="N19" s="136"/>
      <c r="O19" s="136"/>
      <c r="P19" s="136"/>
      <c r="Q19" s="136"/>
    </row>
    <row r="20" spans="1:17" ht="21.75" customHeight="1">
      <c r="A20" s="2"/>
      <c r="B20" s="117"/>
      <c r="C20" s="116" t="s">
        <v>297</v>
      </c>
      <c r="D20" s="137"/>
      <c r="E20" s="137"/>
      <c r="F20" s="135" t="s">
        <v>298</v>
      </c>
      <c r="G20" s="135"/>
      <c r="H20" s="135"/>
      <c r="I20" s="136" t="s">
        <v>299</v>
      </c>
      <c r="J20" s="136"/>
      <c r="K20" s="118" t="s">
        <v>12</v>
      </c>
      <c r="L20" s="118" t="s">
        <v>294</v>
      </c>
      <c r="M20" s="136" t="s">
        <v>300</v>
      </c>
      <c r="N20" s="136"/>
      <c r="O20" s="136"/>
      <c r="P20" s="136"/>
      <c r="Q20" s="136"/>
    </row>
    <row r="21" spans="2:17" ht="27" customHeight="1">
      <c r="B21" s="117"/>
      <c r="C21" s="4"/>
      <c r="D21" s="137"/>
      <c r="E21" s="137"/>
      <c r="F21" s="135" t="s">
        <v>11</v>
      </c>
      <c r="G21" s="135"/>
      <c r="H21" s="135"/>
      <c r="I21" s="136" t="s">
        <v>296</v>
      </c>
      <c r="J21" s="136"/>
      <c r="K21" s="118" t="s">
        <v>12</v>
      </c>
      <c r="L21" s="118" t="s">
        <v>12</v>
      </c>
      <c r="M21" s="136" t="s">
        <v>296</v>
      </c>
      <c r="N21" s="136"/>
      <c r="O21" s="136"/>
      <c r="P21" s="136"/>
      <c r="Q21" s="136"/>
    </row>
    <row r="22" spans="2:17" ht="19.5" customHeight="1">
      <c r="B22" s="117"/>
      <c r="C22" s="117"/>
      <c r="D22" s="134" t="s">
        <v>145</v>
      </c>
      <c r="E22" s="134"/>
      <c r="F22" s="135" t="s">
        <v>146</v>
      </c>
      <c r="G22" s="135"/>
      <c r="H22" s="135"/>
      <c r="I22" s="136" t="s">
        <v>301</v>
      </c>
      <c r="J22" s="136"/>
      <c r="K22" s="118" t="s">
        <v>12</v>
      </c>
      <c r="L22" s="118" t="s">
        <v>294</v>
      </c>
      <c r="M22" s="136" t="s">
        <v>302</v>
      </c>
      <c r="N22" s="136"/>
      <c r="O22" s="136"/>
      <c r="P22" s="136"/>
      <c r="Q22" s="136"/>
    </row>
    <row r="23" spans="2:17" ht="20.25" customHeight="1">
      <c r="B23" s="116" t="s">
        <v>149</v>
      </c>
      <c r="C23" s="117"/>
      <c r="D23" s="137"/>
      <c r="E23" s="137"/>
      <c r="F23" s="135" t="s">
        <v>150</v>
      </c>
      <c r="G23" s="135"/>
      <c r="H23" s="135"/>
      <c r="I23" s="136" t="s">
        <v>253</v>
      </c>
      <c r="J23" s="136"/>
      <c r="K23" s="118" t="s">
        <v>303</v>
      </c>
      <c r="L23" s="118" t="s">
        <v>12</v>
      </c>
      <c r="M23" s="136" t="s">
        <v>304</v>
      </c>
      <c r="N23" s="136"/>
      <c r="O23" s="136"/>
      <c r="P23" s="136"/>
      <c r="Q23" s="136"/>
    </row>
    <row r="24" spans="2:17" ht="27" customHeight="1">
      <c r="B24" s="4"/>
      <c r="C24" s="117"/>
      <c r="D24" s="137"/>
      <c r="E24" s="137"/>
      <c r="F24" s="135" t="s">
        <v>11</v>
      </c>
      <c r="G24" s="135"/>
      <c r="H24" s="135"/>
      <c r="I24" s="136" t="s">
        <v>151</v>
      </c>
      <c r="J24" s="136"/>
      <c r="K24" s="118" t="s">
        <v>12</v>
      </c>
      <c r="L24" s="118" t="s">
        <v>12</v>
      </c>
      <c r="M24" s="136" t="s">
        <v>151</v>
      </c>
      <c r="N24" s="136"/>
      <c r="O24" s="136"/>
      <c r="P24" s="136"/>
      <c r="Q24" s="136"/>
    </row>
    <row r="25" spans="2:17" ht="18" customHeight="1">
      <c r="B25" s="117"/>
      <c r="C25" s="116" t="s">
        <v>152</v>
      </c>
      <c r="D25" s="137"/>
      <c r="E25" s="137"/>
      <c r="F25" s="135" t="s">
        <v>153</v>
      </c>
      <c r="G25" s="135"/>
      <c r="H25" s="135"/>
      <c r="I25" s="136" t="s">
        <v>254</v>
      </c>
      <c r="J25" s="136"/>
      <c r="K25" s="118" t="s">
        <v>303</v>
      </c>
      <c r="L25" s="118" t="s">
        <v>12</v>
      </c>
      <c r="M25" s="136" t="s">
        <v>305</v>
      </c>
      <c r="N25" s="136"/>
      <c r="O25" s="136"/>
      <c r="P25" s="136"/>
      <c r="Q25" s="136"/>
    </row>
    <row r="26" spans="2:17" ht="27.75" customHeight="1">
      <c r="B26" s="117"/>
      <c r="C26" s="4"/>
      <c r="D26" s="137"/>
      <c r="E26" s="137"/>
      <c r="F26" s="135" t="s">
        <v>11</v>
      </c>
      <c r="G26" s="135"/>
      <c r="H26" s="135"/>
      <c r="I26" s="136" t="s">
        <v>12</v>
      </c>
      <c r="J26" s="136"/>
      <c r="K26" s="118" t="s">
        <v>12</v>
      </c>
      <c r="L26" s="118" t="s">
        <v>12</v>
      </c>
      <c r="M26" s="136" t="s">
        <v>12</v>
      </c>
      <c r="N26" s="136"/>
      <c r="O26" s="136"/>
      <c r="P26" s="136"/>
      <c r="Q26" s="136"/>
    </row>
    <row r="27" spans="2:17" ht="21.75" customHeight="1">
      <c r="B27" s="117"/>
      <c r="C27" s="117"/>
      <c r="D27" s="134" t="s">
        <v>147</v>
      </c>
      <c r="E27" s="134"/>
      <c r="F27" s="135" t="s">
        <v>148</v>
      </c>
      <c r="G27" s="135"/>
      <c r="H27" s="135"/>
      <c r="I27" s="136" t="s">
        <v>257</v>
      </c>
      <c r="J27" s="136"/>
      <c r="K27" s="118" t="s">
        <v>303</v>
      </c>
      <c r="L27" s="118" t="s">
        <v>12</v>
      </c>
      <c r="M27" s="136" t="s">
        <v>306</v>
      </c>
      <c r="N27" s="136"/>
      <c r="O27" s="136"/>
      <c r="P27" s="136"/>
      <c r="Q27" s="136"/>
    </row>
    <row r="28" spans="2:17" ht="21.75" customHeight="1">
      <c r="B28" s="116" t="s">
        <v>307</v>
      </c>
      <c r="C28" s="117"/>
      <c r="D28" s="137"/>
      <c r="E28" s="137"/>
      <c r="F28" s="135" t="s">
        <v>155</v>
      </c>
      <c r="G28" s="135"/>
      <c r="H28" s="135"/>
      <c r="I28" s="136" t="s">
        <v>308</v>
      </c>
      <c r="J28" s="136"/>
      <c r="K28" s="118" t="s">
        <v>12</v>
      </c>
      <c r="L28" s="118" t="s">
        <v>309</v>
      </c>
      <c r="M28" s="136" t="s">
        <v>310</v>
      </c>
      <c r="N28" s="136"/>
      <c r="O28" s="136"/>
      <c r="P28" s="136"/>
      <c r="Q28" s="136"/>
    </row>
    <row r="29" spans="2:17" ht="28.5" customHeight="1">
      <c r="B29" s="4"/>
      <c r="C29" s="117"/>
      <c r="D29" s="137"/>
      <c r="E29" s="137"/>
      <c r="F29" s="135" t="s">
        <v>11</v>
      </c>
      <c r="G29" s="135"/>
      <c r="H29" s="135"/>
      <c r="I29" s="136" t="s">
        <v>12</v>
      </c>
      <c r="J29" s="136"/>
      <c r="K29" s="118" t="s">
        <v>12</v>
      </c>
      <c r="L29" s="118" t="s">
        <v>12</v>
      </c>
      <c r="M29" s="136" t="s">
        <v>12</v>
      </c>
      <c r="N29" s="136"/>
      <c r="O29" s="136"/>
      <c r="P29" s="136"/>
      <c r="Q29" s="136"/>
    </row>
    <row r="30" spans="2:17" ht="19.5" customHeight="1">
      <c r="B30" s="117"/>
      <c r="C30" s="116" t="s">
        <v>311</v>
      </c>
      <c r="D30" s="137"/>
      <c r="E30" s="137"/>
      <c r="F30" s="135" t="s">
        <v>156</v>
      </c>
      <c r="G30" s="135"/>
      <c r="H30" s="135"/>
      <c r="I30" s="136" t="s">
        <v>312</v>
      </c>
      <c r="J30" s="136"/>
      <c r="K30" s="118" t="s">
        <v>12</v>
      </c>
      <c r="L30" s="118" t="s">
        <v>309</v>
      </c>
      <c r="M30" s="136" t="s">
        <v>313</v>
      </c>
      <c r="N30" s="136"/>
      <c r="O30" s="136"/>
      <c r="P30" s="136"/>
      <c r="Q30" s="136"/>
    </row>
    <row r="31" spans="2:17" ht="27.75" customHeight="1">
      <c r="B31" s="117"/>
      <c r="C31" s="4"/>
      <c r="D31" s="137"/>
      <c r="E31" s="137"/>
      <c r="F31" s="135" t="s">
        <v>11</v>
      </c>
      <c r="G31" s="135"/>
      <c r="H31" s="135"/>
      <c r="I31" s="136" t="s">
        <v>12</v>
      </c>
      <c r="J31" s="136"/>
      <c r="K31" s="118" t="s">
        <v>12</v>
      </c>
      <c r="L31" s="118" t="s">
        <v>12</v>
      </c>
      <c r="M31" s="136" t="s">
        <v>12</v>
      </c>
      <c r="N31" s="136"/>
      <c r="O31" s="136"/>
      <c r="P31" s="136"/>
      <c r="Q31" s="136"/>
    </row>
    <row r="32" spans="2:17" ht="18" customHeight="1">
      <c r="B32" s="117"/>
      <c r="C32" s="117"/>
      <c r="D32" s="134" t="s">
        <v>255</v>
      </c>
      <c r="E32" s="134"/>
      <c r="F32" s="135" t="s">
        <v>256</v>
      </c>
      <c r="G32" s="135"/>
      <c r="H32" s="135"/>
      <c r="I32" s="136" t="s">
        <v>314</v>
      </c>
      <c r="J32" s="136"/>
      <c r="K32" s="118" t="s">
        <v>12</v>
      </c>
      <c r="L32" s="118" t="s">
        <v>315</v>
      </c>
      <c r="M32" s="136" t="s">
        <v>316</v>
      </c>
      <c r="N32" s="136"/>
      <c r="O32" s="136"/>
      <c r="P32" s="136"/>
      <c r="Q32" s="136"/>
    </row>
    <row r="33" spans="2:17" ht="21" customHeight="1">
      <c r="B33" s="117"/>
      <c r="C33" s="117"/>
      <c r="D33" s="134" t="s">
        <v>145</v>
      </c>
      <c r="E33" s="134"/>
      <c r="F33" s="135" t="s">
        <v>146</v>
      </c>
      <c r="G33" s="135"/>
      <c r="H33" s="135"/>
      <c r="I33" s="136" t="s">
        <v>317</v>
      </c>
      <c r="J33" s="136"/>
      <c r="K33" s="118" t="s">
        <v>12</v>
      </c>
      <c r="L33" s="118" t="s">
        <v>318</v>
      </c>
      <c r="M33" s="136" t="s">
        <v>319</v>
      </c>
      <c r="N33" s="136"/>
      <c r="O33" s="136"/>
      <c r="P33" s="136"/>
      <c r="Q33" s="136"/>
    </row>
    <row r="34" spans="2:17" ht="18.75" customHeight="1">
      <c r="B34" s="116" t="s">
        <v>157</v>
      </c>
      <c r="C34" s="117"/>
      <c r="D34" s="137"/>
      <c r="E34" s="137"/>
      <c r="F34" s="135" t="s">
        <v>158</v>
      </c>
      <c r="G34" s="135"/>
      <c r="H34" s="135"/>
      <c r="I34" s="136" t="s">
        <v>258</v>
      </c>
      <c r="J34" s="136"/>
      <c r="K34" s="118" t="s">
        <v>320</v>
      </c>
      <c r="L34" s="118" t="s">
        <v>321</v>
      </c>
      <c r="M34" s="136" t="s">
        <v>322</v>
      </c>
      <c r="N34" s="136"/>
      <c r="O34" s="136"/>
      <c r="P34" s="136"/>
      <c r="Q34" s="136"/>
    </row>
    <row r="35" spans="2:17" ht="27.75" customHeight="1">
      <c r="B35" s="4"/>
      <c r="C35" s="117"/>
      <c r="D35" s="137"/>
      <c r="E35" s="137"/>
      <c r="F35" s="135" t="s">
        <v>11</v>
      </c>
      <c r="G35" s="135"/>
      <c r="H35" s="135"/>
      <c r="I35" s="136" t="s">
        <v>12</v>
      </c>
      <c r="J35" s="136"/>
      <c r="K35" s="118" t="s">
        <v>12</v>
      </c>
      <c r="L35" s="118" t="s">
        <v>12</v>
      </c>
      <c r="M35" s="136" t="s">
        <v>12</v>
      </c>
      <c r="N35" s="136"/>
      <c r="O35" s="136"/>
      <c r="P35" s="136"/>
      <c r="Q35" s="136"/>
    </row>
    <row r="36" spans="2:17" ht="22.5" customHeight="1">
      <c r="B36" s="117"/>
      <c r="C36" s="116" t="s">
        <v>159</v>
      </c>
      <c r="D36" s="137"/>
      <c r="E36" s="137"/>
      <c r="F36" s="135" t="s">
        <v>160</v>
      </c>
      <c r="G36" s="135"/>
      <c r="H36" s="135"/>
      <c r="I36" s="136" t="s">
        <v>259</v>
      </c>
      <c r="J36" s="136"/>
      <c r="K36" s="118" t="s">
        <v>320</v>
      </c>
      <c r="L36" s="118" t="s">
        <v>321</v>
      </c>
      <c r="M36" s="136" t="s">
        <v>323</v>
      </c>
      <c r="N36" s="136"/>
      <c r="O36" s="136"/>
      <c r="P36" s="136"/>
      <c r="Q36" s="136"/>
    </row>
    <row r="37" spans="2:17" ht="27.75" customHeight="1">
      <c r="B37" s="117"/>
      <c r="C37" s="4"/>
      <c r="D37" s="137"/>
      <c r="E37" s="137"/>
      <c r="F37" s="135" t="s">
        <v>11</v>
      </c>
      <c r="G37" s="135"/>
      <c r="H37" s="135"/>
      <c r="I37" s="136" t="s">
        <v>12</v>
      </c>
      <c r="J37" s="136"/>
      <c r="K37" s="118" t="s">
        <v>12</v>
      </c>
      <c r="L37" s="118" t="s">
        <v>12</v>
      </c>
      <c r="M37" s="136" t="s">
        <v>12</v>
      </c>
      <c r="N37" s="136"/>
      <c r="O37" s="136"/>
      <c r="P37" s="136"/>
      <c r="Q37" s="136"/>
    </row>
    <row r="38" spans="2:17" ht="21.75" customHeight="1">
      <c r="B38" s="117"/>
      <c r="C38" s="117"/>
      <c r="D38" s="134" t="s">
        <v>145</v>
      </c>
      <c r="E38" s="134"/>
      <c r="F38" s="135" t="s">
        <v>146</v>
      </c>
      <c r="G38" s="135"/>
      <c r="H38" s="135"/>
      <c r="I38" s="136" t="s">
        <v>260</v>
      </c>
      <c r="J38" s="136"/>
      <c r="K38" s="118" t="s">
        <v>12</v>
      </c>
      <c r="L38" s="118" t="s">
        <v>321</v>
      </c>
      <c r="M38" s="136" t="s">
        <v>324</v>
      </c>
      <c r="N38" s="136"/>
      <c r="O38" s="136"/>
      <c r="P38" s="136"/>
      <c r="Q38" s="136"/>
    </row>
    <row r="39" spans="2:17" ht="39" customHeight="1">
      <c r="B39" s="117"/>
      <c r="C39" s="117"/>
      <c r="D39" s="134" t="s">
        <v>232</v>
      </c>
      <c r="E39" s="134"/>
      <c r="F39" s="135" t="s">
        <v>325</v>
      </c>
      <c r="G39" s="135"/>
      <c r="H39" s="135"/>
      <c r="I39" s="136" t="s">
        <v>326</v>
      </c>
      <c r="J39" s="136"/>
      <c r="K39" s="118" t="s">
        <v>320</v>
      </c>
      <c r="L39" s="118" t="s">
        <v>12</v>
      </c>
      <c r="M39" s="136" t="s">
        <v>327</v>
      </c>
      <c r="N39" s="136"/>
      <c r="O39" s="136"/>
      <c r="P39" s="136"/>
      <c r="Q39" s="136"/>
    </row>
    <row r="40" spans="2:17" ht="24" customHeight="1">
      <c r="B40" s="133" t="s">
        <v>10</v>
      </c>
      <c r="C40" s="133"/>
      <c r="D40" s="133"/>
      <c r="E40" s="133"/>
      <c r="F40" s="133"/>
      <c r="G40" s="133"/>
      <c r="H40" s="119" t="s">
        <v>13</v>
      </c>
      <c r="I40" s="132" t="s">
        <v>261</v>
      </c>
      <c r="J40" s="132"/>
      <c r="K40" s="120" t="s">
        <v>328</v>
      </c>
      <c r="L40" s="120" t="s">
        <v>329</v>
      </c>
      <c r="M40" s="132" t="s">
        <v>330</v>
      </c>
      <c r="N40" s="132"/>
      <c r="O40" s="132"/>
      <c r="P40" s="132"/>
      <c r="Q40" s="132"/>
    </row>
    <row r="41" spans="2:17" ht="27" customHeight="1">
      <c r="B41" s="124"/>
      <c r="C41" s="124"/>
      <c r="D41" s="124"/>
      <c r="E41" s="124"/>
      <c r="F41" s="130" t="s">
        <v>11</v>
      </c>
      <c r="G41" s="130"/>
      <c r="H41" s="130"/>
      <c r="I41" s="131" t="s">
        <v>262</v>
      </c>
      <c r="J41" s="131"/>
      <c r="K41" s="121" t="s">
        <v>12</v>
      </c>
      <c r="L41" s="121" t="s">
        <v>12</v>
      </c>
      <c r="M41" s="131" t="s">
        <v>262</v>
      </c>
      <c r="N41" s="131"/>
      <c r="O41" s="131"/>
      <c r="P41" s="131"/>
      <c r="Q41" s="131"/>
    </row>
    <row r="42" spans="2:17" ht="21.75" customHeight="1">
      <c r="B42" s="125" t="s">
        <v>14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</row>
    <row r="43" spans="2:17" ht="20.25" customHeight="1">
      <c r="B43" s="133" t="s">
        <v>14</v>
      </c>
      <c r="C43" s="133"/>
      <c r="D43" s="133"/>
      <c r="E43" s="133"/>
      <c r="F43" s="133"/>
      <c r="G43" s="133"/>
      <c r="H43" s="119" t="s">
        <v>13</v>
      </c>
      <c r="I43" s="132" t="s">
        <v>263</v>
      </c>
      <c r="J43" s="132"/>
      <c r="K43" s="120" t="s">
        <v>12</v>
      </c>
      <c r="L43" s="120" t="s">
        <v>12</v>
      </c>
      <c r="M43" s="132" t="s">
        <v>263</v>
      </c>
      <c r="N43" s="132"/>
      <c r="O43" s="132"/>
      <c r="P43" s="132"/>
      <c r="Q43" s="132"/>
    </row>
    <row r="44" spans="2:17" ht="30" customHeight="1">
      <c r="B44" s="124"/>
      <c r="C44" s="124"/>
      <c r="D44" s="124"/>
      <c r="E44" s="124"/>
      <c r="F44" s="130" t="s">
        <v>11</v>
      </c>
      <c r="G44" s="130"/>
      <c r="H44" s="130"/>
      <c r="I44" s="131" t="s">
        <v>264</v>
      </c>
      <c r="J44" s="131"/>
      <c r="K44" s="121" t="s">
        <v>12</v>
      </c>
      <c r="L44" s="121" t="s">
        <v>12</v>
      </c>
      <c r="M44" s="131" t="s">
        <v>264</v>
      </c>
      <c r="N44" s="131"/>
      <c r="O44" s="131"/>
      <c r="P44" s="131"/>
      <c r="Q44" s="131"/>
    </row>
    <row r="45" spans="2:17" ht="21" customHeight="1">
      <c r="B45" s="125" t="s">
        <v>15</v>
      </c>
      <c r="C45" s="125"/>
      <c r="D45" s="125"/>
      <c r="E45" s="125"/>
      <c r="F45" s="125"/>
      <c r="G45" s="125"/>
      <c r="H45" s="125"/>
      <c r="I45" s="132" t="s">
        <v>265</v>
      </c>
      <c r="J45" s="132"/>
      <c r="K45" s="120" t="s">
        <v>328</v>
      </c>
      <c r="L45" s="120" t="s">
        <v>329</v>
      </c>
      <c r="M45" s="132" t="s">
        <v>331</v>
      </c>
      <c r="N45" s="132"/>
      <c r="O45" s="132"/>
      <c r="P45" s="132"/>
      <c r="Q45" s="132"/>
    </row>
    <row r="46" spans="2:17" ht="36" customHeight="1">
      <c r="B46" s="125"/>
      <c r="C46" s="125"/>
      <c r="D46" s="125"/>
      <c r="E46" s="125"/>
      <c r="F46" s="126" t="s">
        <v>11</v>
      </c>
      <c r="G46" s="126"/>
      <c r="H46" s="126"/>
      <c r="I46" s="129" t="s">
        <v>266</v>
      </c>
      <c r="J46" s="129"/>
      <c r="K46" s="122" t="s">
        <v>12</v>
      </c>
      <c r="L46" s="122" t="s">
        <v>12</v>
      </c>
      <c r="M46" s="129" t="s">
        <v>266</v>
      </c>
      <c r="N46" s="129"/>
      <c r="O46" s="129"/>
      <c r="P46" s="129"/>
      <c r="Q46" s="129"/>
    </row>
    <row r="47" spans="2:17" ht="27" customHeight="1">
      <c r="B47" s="127" t="s">
        <v>34</v>
      </c>
      <c r="C47" s="127"/>
      <c r="D47" s="127"/>
      <c r="E47" s="127"/>
      <c r="F47" s="127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</row>
  </sheetData>
  <sheetProtection/>
  <mergeCells count="164">
    <mergeCell ref="I11:J11"/>
    <mergeCell ref="B7:Q7"/>
    <mergeCell ref="D9:E9"/>
    <mergeCell ref="D10:E10"/>
    <mergeCell ref="F10:H10"/>
    <mergeCell ref="I45:J45"/>
    <mergeCell ref="M45:Q45"/>
    <mergeCell ref="D11:E11"/>
    <mergeCell ref="D8:E8"/>
    <mergeCell ref="M19:Q19"/>
    <mergeCell ref="I19:J19"/>
    <mergeCell ref="I5:J5"/>
    <mergeCell ref="M8:Q8"/>
    <mergeCell ref="D12:E12"/>
    <mergeCell ref="F12:H12"/>
    <mergeCell ref="M11:Q11"/>
    <mergeCell ref="M17:Q17"/>
    <mergeCell ref="I6:J6"/>
    <mergeCell ref="M6:Q6"/>
    <mergeCell ref="M12:Q12"/>
    <mergeCell ref="I12:J12"/>
    <mergeCell ref="D13:E13"/>
    <mergeCell ref="F13:H13"/>
    <mergeCell ref="M13:Q13"/>
    <mergeCell ref="I13:J13"/>
    <mergeCell ref="I9:J9"/>
    <mergeCell ref="M10:Q10"/>
    <mergeCell ref="F9:H9"/>
    <mergeCell ref="I10:J10"/>
    <mergeCell ref="F11:H11"/>
    <mergeCell ref="M9:Q9"/>
    <mergeCell ref="K1:P1"/>
    <mergeCell ref="A2:P2"/>
    <mergeCell ref="I8:J8"/>
    <mergeCell ref="D5:E5"/>
    <mergeCell ref="M5:Q5"/>
    <mergeCell ref="D6:E6"/>
    <mergeCell ref="F6:H6"/>
    <mergeCell ref="F5:H5"/>
    <mergeCell ref="F8:H8"/>
    <mergeCell ref="O3:P3"/>
    <mergeCell ref="M15:Q15"/>
    <mergeCell ref="F17:H17"/>
    <mergeCell ref="D14:E14"/>
    <mergeCell ref="D15:E15"/>
    <mergeCell ref="F15:H15"/>
    <mergeCell ref="I15:J15"/>
    <mergeCell ref="F14:H14"/>
    <mergeCell ref="D16:E16"/>
    <mergeCell ref="I14:J14"/>
    <mergeCell ref="M14:Q14"/>
    <mergeCell ref="F16:H16"/>
    <mergeCell ref="D17:E17"/>
    <mergeCell ref="D18:E18"/>
    <mergeCell ref="F18:H18"/>
    <mergeCell ref="M18:Q18"/>
    <mergeCell ref="I16:J16"/>
    <mergeCell ref="M16:Q16"/>
    <mergeCell ref="I17:J17"/>
    <mergeCell ref="I18:J18"/>
    <mergeCell ref="D19:E19"/>
    <mergeCell ref="D20:E20"/>
    <mergeCell ref="F20:H20"/>
    <mergeCell ref="I20:J20"/>
    <mergeCell ref="M20:Q20"/>
    <mergeCell ref="D21:E21"/>
    <mergeCell ref="F21:H21"/>
    <mergeCell ref="I21:J21"/>
    <mergeCell ref="M21:Q21"/>
    <mergeCell ref="F19:H19"/>
    <mergeCell ref="D22:E22"/>
    <mergeCell ref="F22:H22"/>
    <mergeCell ref="I22:J22"/>
    <mergeCell ref="M22:Q22"/>
    <mergeCell ref="D23:E23"/>
    <mergeCell ref="F23:H23"/>
    <mergeCell ref="I23:J23"/>
    <mergeCell ref="M23:Q23"/>
    <mergeCell ref="D24:E24"/>
    <mergeCell ref="F24:H24"/>
    <mergeCell ref="I24:J24"/>
    <mergeCell ref="M24:Q24"/>
    <mergeCell ref="D25:E25"/>
    <mergeCell ref="F25:H25"/>
    <mergeCell ref="I25:J25"/>
    <mergeCell ref="M25:Q25"/>
    <mergeCell ref="D26:E26"/>
    <mergeCell ref="F26:H26"/>
    <mergeCell ref="I26:J26"/>
    <mergeCell ref="M26:Q26"/>
    <mergeCell ref="D27:E27"/>
    <mergeCell ref="F27:H27"/>
    <mergeCell ref="I27:J27"/>
    <mergeCell ref="M27:Q27"/>
    <mergeCell ref="D28:E28"/>
    <mergeCell ref="F28:H28"/>
    <mergeCell ref="I28:J28"/>
    <mergeCell ref="M28:Q28"/>
    <mergeCell ref="D29:E29"/>
    <mergeCell ref="F29:H29"/>
    <mergeCell ref="I29:J29"/>
    <mergeCell ref="M29:Q29"/>
    <mergeCell ref="D30:E30"/>
    <mergeCell ref="F30:H30"/>
    <mergeCell ref="I30:J30"/>
    <mergeCell ref="M30:Q30"/>
    <mergeCell ref="D31:E31"/>
    <mergeCell ref="F31:H31"/>
    <mergeCell ref="I31:J31"/>
    <mergeCell ref="M31:Q31"/>
    <mergeCell ref="D32:E32"/>
    <mergeCell ref="F32:H32"/>
    <mergeCell ref="I32:J32"/>
    <mergeCell ref="M32:Q32"/>
    <mergeCell ref="D33:E33"/>
    <mergeCell ref="F33:H33"/>
    <mergeCell ref="I33:J33"/>
    <mergeCell ref="M33:Q33"/>
    <mergeCell ref="D34:E34"/>
    <mergeCell ref="F34:H34"/>
    <mergeCell ref="I34:J34"/>
    <mergeCell ref="M34:Q34"/>
    <mergeCell ref="D35:E35"/>
    <mergeCell ref="F35:H35"/>
    <mergeCell ref="I35:J35"/>
    <mergeCell ref="M35:Q35"/>
    <mergeCell ref="D36:E36"/>
    <mergeCell ref="F36:H36"/>
    <mergeCell ref="I36:J36"/>
    <mergeCell ref="M36:Q36"/>
    <mergeCell ref="D37:E37"/>
    <mergeCell ref="F37:H37"/>
    <mergeCell ref="I37:J37"/>
    <mergeCell ref="M37:Q37"/>
    <mergeCell ref="B40:G40"/>
    <mergeCell ref="B41:E41"/>
    <mergeCell ref="D38:E38"/>
    <mergeCell ref="F38:H38"/>
    <mergeCell ref="I38:J38"/>
    <mergeCell ref="M38:Q38"/>
    <mergeCell ref="D39:E39"/>
    <mergeCell ref="F39:H39"/>
    <mergeCell ref="I39:J39"/>
    <mergeCell ref="M39:Q39"/>
    <mergeCell ref="M44:Q44"/>
    <mergeCell ref="I43:J43"/>
    <mergeCell ref="M43:Q43"/>
    <mergeCell ref="B42:Q42"/>
    <mergeCell ref="B43:G43"/>
    <mergeCell ref="I40:J40"/>
    <mergeCell ref="M40:Q40"/>
    <mergeCell ref="F41:H41"/>
    <mergeCell ref="I41:J41"/>
    <mergeCell ref="M41:Q41"/>
    <mergeCell ref="B44:E44"/>
    <mergeCell ref="B45:H45"/>
    <mergeCell ref="B46:E46"/>
    <mergeCell ref="F46:H46"/>
    <mergeCell ref="B47:F47"/>
    <mergeCell ref="G47:Q47"/>
    <mergeCell ref="I46:J46"/>
    <mergeCell ref="M46:Q46"/>
    <mergeCell ref="F44:H44"/>
    <mergeCell ref="I44:J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98"/>
  <sheetViews>
    <sheetView showGridLines="0" zoomScalePageLayoutView="0" workbookViewId="0" topLeftCell="A1">
      <selection activeCell="A2" sqref="A2:W2"/>
    </sheetView>
  </sheetViews>
  <sheetFormatPr defaultColWidth="9.33203125" defaultRowHeight="12.75"/>
  <cols>
    <col min="1" max="1" width="2.66015625" style="1" customWidth="1"/>
    <col min="2" max="2" width="2.33203125" style="1" customWidth="1"/>
    <col min="3" max="3" width="6.66015625" style="1" customWidth="1"/>
    <col min="4" max="4" width="8.33203125" style="1" customWidth="1"/>
    <col min="5" max="5" width="3.5" style="1" customWidth="1"/>
    <col min="6" max="6" width="9" style="1" customWidth="1"/>
    <col min="7" max="7" width="5" style="1" customWidth="1"/>
    <col min="8" max="8" width="6.33203125" style="1" customWidth="1"/>
    <col min="9" max="9" width="12" style="1" customWidth="1"/>
    <col min="10" max="10" width="11.33203125" style="1" customWidth="1"/>
    <col min="11" max="12" width="10.66015625" style="1" customWidth="1"/>
    <col min="13" max="13" width="10.83203125" style="1" customWidth="1"/>
    <col min="14" max="14" width="11.33203125" style="1" customWidth="1"/>
    <col min="15" max="15" width="9.83203125" style="1" customWidth="1"/>
    <col min="16" max="16" width="10.83203125" style="1" customWidth="1"/>
    <col min="17" max="17" width="8.16015625" style="1" customWidth="1"/>
    <col min="18" max="18" width="10.5" style="1" customWidth="1"/>
    <col min="19" max="19" width="10.33203125" style="1" customWidth="1"/>
    <col min="20" max="20" width="6" style="1" customWidth="1"/>
    <col min="21" max="21" width="4.83203125" style="1" customWidth="1"/>
    <col min="22" max="22" width="4.5" style="1" customWidth="1"/>
    <col min="23" max="23" width="5.33203125" style="1" customWidth="1"/>
    <col min="24" max="16384" width="9.33203125" style="1" customWidth="1"/>
  </cols>
  <sheetData>
    <row r="1" spans="1:24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49" t="s">
        <v>339</v>
      </c>
      <c r="P1" s="149"/>
      <c r="Q1" s="149"/>
      <c r="R1" s="149"/>
      <c r="S1" s="149"/>
      <c r="T1" s="149"/>
      <c r="U1" s="149"/>
      <c r="V1" s="8"/>
      <c r="W1" s="8"/>
      <c r="X1" s="7"/>
    </row>
    <row r="2" spans="1:24" ht="21.75" customHeight="1">
      <c r="A2" s="150" t="s">
        <v>100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7"/>
    </row>
    <row r="3" ht="7.5" customHeight="1"/>
    <row r="4" spans="1:23" ht="12.75" customHeight="1">
      <c r="A4" s="147" t="s">
        <v>1</v>
      </c>
      <c r="B4" s="147"/>
      <c r="C4" s="147" t="s">
        <v>2</v>
      </c>
      <c r="D4" s="147" t="s">
        <v>4</v>
      </c>
      <c r="E4" s="147"/>
      <c r="F4" s="147"/>
      <c r="G4" s="147" t="s">
        <v>32</v>
      </c>
      <c r="H4" s="147"/>
      <c r="I4" s="147" t="s">
        <v>31</v>
      </c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</row>
    <row r="5" spans="1:23" ht="9" customHeight="1">
      <c r="A5" s="147"/>
      <c r="B5" s="147"/>
      <c r="C5" s="147"/>
      <c r="D5" s="147"/>
      <c r="E5" s="147"/>
      <c r="F5" s="147"/>
      <c r="G5" s="147"/>
      <c r="H5" s="147"/>
      <c r="I5" s="147" t="s">
        <v>30</v>
      </c>
      <c r="J5" s="147" t="s">
        <v>25</v>
      </c>
      <c r="K5" s="147"/>
      <c r="L5" s="147"/>
      <c r="M5" s="147"/>
      <c r="N5" s="147"/>
      <c r="O5" s="147"/>
      <c r="P5" s="147"/>
      <c r="Q5" s="147"/>
      <c r="R5" s="147" t="s">
        <v>29</v>
      </c>
      <c r="S5" s="147" t="s">
        <v>25</v>
      </c>
      <c r="T5" s="147"/>
      <c r="U5" s="147"/>
      <c r="V5" s="147"/>
      <c r="W5" s="147"/>
    </row>
    <row r="6" spans="1:23" ht="5.2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 t="s">
        <v>28</v>
      </c>
      <c r="T6" s="147" t="s">
        <v>27</v>
      </c>
      <c r="U6" s="147"/>
      <c r="V6" s="147" t="s">
        <v>33</v>
      </c>
      <c r="W6" s="147"/>
    </row>
    <row r="7" spans="1:23" ht="12.75" customHeight="1">
      <c r="A7" s="147"/>
      <c r="B7" s="147"/>
      <c r="C7" s="147"/>
      <c r="D7" s="147"/>
      <c r="E7" s="147"/>
      <c r="F7" s="147"/>
      <c r="G7" s="147"/>
      <c r="H7" s="147"/>
      <c r="I7" s="147"/>
      <c r="J7" s="147" t="s">
        <v>26</v>
      </c>
      <c r="K7" s="147" t="s">
        <v>25</v>
      </c>
      <c r="L7" s="147"/>
      <c r="M7" s="147" t="s">
        <v>24</v>
      </c>
      <c r="N7" s="147" t="s">
        <v>23</v>
      </c>
      <c r="O7" s="147" t="s">
        <v>22</v>
      </c>
      <c r="P7" s="147" t="s">
        <v>21</v>
      </c>
      <c r="Q7" s="147" t="s">
        <v>20</v>
      </c>
      <c r="R7" s="147"/>
      <c r="S7" s="147"/>
      <c r="T7" s="147"/>
      <c r="U7" s="147"/>
      <c r="V7" s="147"/>
      <c r="W7" s="147"/>
    </row>
    <row r="8" spans="1:23" ht="8.2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 t="s">
        <v>19</v>
      </c>
      <c r="U8" s="147"/>
      <c r="V8" s="147"/>
      <c r="W8" s="147"/>
    </row>
    <row r="9" spans="1:23" ht="46.5" customHeight="1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" t="s">
        <v>18</v>
      </c>
      <c r="L9" s="14" t="s">
        <v>17</v>
      </c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</row>
    <row r="10" spans="1:23" ht="12.75">
      <c r="A10" s="147">
        <v>1</v>
      </c>
      <c r="B10" s="147"/>
      <c r="C10" s="14">
        <v>2</v>
      </c>
      <c r="D10" s="147">
        <v>4</v>
      </c>
      <c r="E10" s="147"/>
      <c r="F10" s="147"/>
      <c r="G10" s="147">
        <v>5</v>
      </c>
      <c r="H10" s="147"/>
      <c r="I10" s="14">
        <v>6</v>
      </c>
      <c r="J10" s="14">
        <v>7</v>
      </c>
      <c r="K10" s="14">
        <v>8</v>
      </c>
      <c r="L10" s="14">
        <v>9</v>
      </c>
      <c r="M10" s="14">
        <v>10</v>
      </c>
      <c r="N10" s="14">
        <v>11</v>
      </c>
      <c r="O10" s="14">
        <v>12</v>
      </c>
      <c r="P10" s="14">
        <v>13</v>
      </c>
      <c r="Q10" s="14">
        <v>14</v>
      </c>
      <c r="R10" s="14">
        <v>15</v>
      </c>
      <c r="S10" s="14">
        <v>16</v>
      </c>
      <c r="T10" s="147">
        <v>17</v>
      </c>
      <c r="U10" s="147"/>
      <c r="V10" s="147">
        <v>18</v>
      </c>
      <c r="W10" s="147"/>
    </row>
    <row r="11" spans="1:23" ht="20.25" customHeight="1">
      <c r="A11" s="147">
        <v>600</v>
      </c>
      <c r="B11" s="147"/>
      <c r="C11" s="147"/>
      <c r="D11" s="148" t="s">
        <v>247</v>
      </c>
      <c r="E11" s="148"/>
      <c r="F11" s="12" t="s">
        <v>35</v>
      </c>
      <c r="G11" s="143">
        <v>7598297</v>
      </c>
      <c r="H11" s="143"/>
      <c r="I11" s="9">
        <v>6100297</v>
      </c>
      <c r="J11" s="9">
        <v>6075297</v>
      </c>
      <c r="K11" s="9">
        <v>1010218</v>
      </c>
      <c r="L11" s="9">
        <v>5065079</v>
      </c>
      <c r="M11" s="9">
        <v>0</v>
      </c>
      <c r="N11" s="9">
        <v>25000</v>
      </c>
      <c r="O11" s="9">
        <v>0</v>
      </c>
      <c r="P11" s="9">
        <v>0</v>
      </c>
      <c r="Q11" s="9">
        <v>0</v>
      </c>
      <c r="R11" s="9">
        <v>1498000</v>
      </c>
      <c r="S11" s="9">
        <v>1498000</v>
      </c>
      <c r="T11" s="143">
        <v>0</v>
      </c>
      <c r="U11" s="143"/>
      <c r="V11" s="143">
        <v>0</v>
      </c>
      <c r="W11" s="143"/>
    </row>
    <row r="12" spans="1:23" ht="18" customHeight="1">
      <c r="A12" s="147"/>
      <c r="B12" s="147"/>
      <c r="C12" s="147"/>
      <c r="D12" s="148"/>
      <c r="E12" s="148"/>
      <c r="F12" s="12" t="s">
        <v>36</v>
      </c>
      <c r="G12" s="143">
        <v>0</v>
      </c>
      <c r="H12" s="143"/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143">
        <v>0</v>
      </c>
      <c r="U12" s="143"/>
      <c r="V12" s="143">
        <v>0</v>
      </c>
      <c r="W12" s="143"/>
    </row>
    <row r="13" spans="1:23" ht="18" customHeight="1">
      <c r="A13" s="147"/>
      <c r="B13" s="147"/>
      <c r="C13" s="147"/>
      <c r="D13" s="148"/>
      <c r="E13" s="148"/>
      <c r="F13" s="12" t="s">
        <v>37</v>
      </c>
      <c r="G13" s="143">
        <v>50000</v>
      </c>
      <c r="H13" s="143"/>
      <c r="I13" s="9">
        <v>50000</v>
      </c>
      <c r="J13" s="9">
        <v>50000</v>
      </c>
      <c r="K13" s="9">
        <v>0</v>
      </c>
      <c r="L13" s="9">
        <v>50000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143">
        <v>0</v>
      </c>
      <c r="U13" s="143"/>
      <c r="V13" s="143">
        <v>0</v>
      </c>
      <c r="W13" s="143"/>
    </row>
    <row r="14" spans="1:23" ht="21" customHeight="1" thickBot="1">
      <c r="A14" s="147"/>
      <c r="B14" s="147"/>
      <c r="C14" s="147"/>
      <c r="D14" s="148"/>
      <c r="E14" s="148"/>
      <c r="F14" s="12" t="s">
        <v>38</v>
      </c>
      <c r="G14" s="143">
        <v>7648297</v>
      </c>
      <c r="H14" s="143"/>
      <c r="I14" s="9">
        <v>6150297</v>
      </c>
      <c r="J14" s="9">
        <v>6125297</v>
      </c>
      <c r="K14" s="9">
        <v>1010218</v>
      </c>
      <c r="L14" s="9">
        <v>5115079</v>
      </c>
      <c r="M14" s="9">
        <v>0</v>
      </c>
      <c r="N14" s="9">
        <v>25000</v>
      </c>
      <c r="O14" s="9">
        <v>0</v>
      </c>
      <c r="P14" s="9">
        <v>0</v>
      </c>
      <c r="Q14" s="9">
        <v>0</v>
      </c>
      <c r="R14" s="9">
        <v>1498000</v>
      </c>
      <c r="S14" s="9">
        <v>1498000</v>
      </c>
      <c r="T14" s="143">
        <v>0</v>
      </c>
      <c r="U14" s="143"/>
      <c r="V14" s="143">
        <v>0</v>
      </c>
      <c r="W14" s="143"/>
    </row>
    <row r="15" spans="1:23" ht="21" customHeight="1" thickBot="1">
      <c r="A15" s="145"/>
      <c r="B15" s="145"/>
      <c r="C15" s="145">
        <v>60014</v>
      </c>
      <c r="D15" s="146" t="s">
        <v>248</v>
      </c>
      <c r="E15" s="146"/>
      <c r="F15" s="13" t="s">
        <v>35</v>
      </c>
      <c r="G15" s="144">
        <v>7397472</v>
      </c>
      <c r="H15" s="144"/>
      <c r="I15" s="10">
        <v>5899472</v>
      </c>
      <c r="J15" s="10">
        <v>5874472</v>
      </c>
      <c r="K15" s="10">
        <v>1009393</v>
      </c>
      <c r="L15" s="10">
        <v>4865079</v>
      </c>
      <c r="M15" s="10">
        <v>0</v>
      </c>
      <c r="N15" s="10">
        <v>25000</v>
      </c>
      <c r="O15" s="10">
        <v>0</v>
      </c>
      <c r="P15" s="10">
        <v>0</v>
      </c>
      <c r="Q15" s="10">
        <v>0</v>
      </c>
      <c r="R15" s="10">
        <v>1498000</v>
      </c>
      <c r="S15" s="10">
        <v>1498000</v>
      </c>
      <c r="T15" s="144">
        <v>0</v>
      </c>
      <c r="U15" s="144"/>
      <c r="V15" s="144">
        <v>0</v>
      </c>
      <c r="W15" s="144"/>
    </row>
    <row r="16" spans="1:23" ht="18.75" customHeight="1" thickBot="1">
      <c r="A16" s="145"/>
      <c r="B16" s="145"/>
      <c r="C16" s="145"/>
      <c r="D16" s="146"/>
      <c r="E16" s="146"/>
      <c r="F16" s="12" t="s">
        <v>36</v>
      </c>
      <c r="G16" s="143">
        <v>0</v>
      </c>
      <c r="H16" s="143"/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143">
        <v>0</v>
      </c>
      <c r="U16" s="143"/>
      <c r="V16" s="143">
        <v>0</v>
      </c>
      <c r="W16" s="143"/>
    </row>
    <row r="17" spans="1:23" ht="18.75" customHeight="1" thickBot="1">
      <c r="A17" s="145"/>
      <c r="B17" s="145"/>
      <c r="C17" s="145"/>
      <c r="D17" s="146"/>
      <c r="E17" s="146"/>
      <c r="F17" s="12" t="s">
        <v>37</v>
      </c>
      <c r="G17" s="143">
        <v>50000</v>
      </c>
      <c r="H17" s="143"/>
      <c r="I17" s="9">
        <v>50000</v>
      </c>
      <c r="J17" s="9">
        <v>50000</v>
      </c>
      <c r="K17" s="9">
        <v>0</v>
      </c>
      <c r="L17" s="9">
        <v>50000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143">
        <v>0</v>
      </c>
      <c r="U17" s="143"/>
      <c r="V17" s="143">
        <v>0</v>
      </c>
      <c r="W17" s="143"/>
    </row>
    <row r="18" spans="1:23" ht="19.5" customHeight="1">
      <c r="A18" s="145"/>
      <c r="B18" s="145"/>
      <c r="C18" s="145"/>
      <c r="D18" s="146"/>
      <c r="E18" s="146"/>
      <c r="F18" s="12" t="s">
        <v>38</v>
      </c>
      <c r="G18" s="143">
        <v>7447472</v>
      </c>
      <c r="H18" s="143"/>
      <c r="I18" s="9">
        <v>5949472</v>
      </c>
      <c r="J18" s="9">
        <v>5924472</v>
      </c>
      <c r="K18" s="9">
        <v>1009393</v>
      </c>
      <c r="L18" s="9">
        <v>4915079</v>
      </c>
      <c r="M18" s="9">
        <v>0</v>
      </c>
      <c r="N18" s="9">
        <v>25000</v>
      </c>
      <c r="O18" s="9">
        <v>0</v>
      </c>
      <c r="P18" s="9">
        <v>0</v>
      </c>
      <c r="Q18" s="9">
        <v>0</v>
      </c>
      <c r="R18" s="9">
        <v>1498000</v>
      </c>
      <c r="S18" s="9">
        <v>1498000</v>
      </c>
      <c r="T18" s="143">
        <v>0</v>
      </c>
      <c r="U18" s="143"/>
      <c r="V18" s="143">
        <v>0</v>
      </c>
      <c r="W18" s="143"/>
    </row>
    <row r="19" spans="1:23" ht="20.25" customHeight="1">
      <c r="A19" s="147">
        <v>750</v>
      </c>
      <c r="B19" s="147"/>
      <c r="C19" s="147"/>
      <c r="D19" s="148" t="s">
        <v>249</v>
      </c>
      <c r="E19" s="148"/>
      <c r="F19" s="12" t="s">
        <v>35</v>
      </c>
      <c r="G19" s="143">
        <v>7008227</v>
      </c>
      <c r="H19" s="143"/>
      <c r="I19" s="9">
        <v>6918227</v>
      </c>
      <c r="J19" s="9">
        <v>6616027</v>
      </c>
      <c r="K19" s="9">
        <v>4598035</v>
      </c>
      <c r="L19" s="9">
        <v>2017992</v>
      </c>
      <c r="M19" s="9">
        <v>0</v>
      </c>
      <c r="N19" s="9">
        <v>302200</v>
      </c>
      <c r="O19" s="9">
        <v>0</v>
      </c>
      <c r="P19" s="9">
        <v>0</v>
      </c>
      <c r="Q19" s="9">
        <v>0</v>
      </c>
      <c r="R19" s="9">
        <v>90000</v>
      </c>
      <c r="S19" s="9">
        <v>90000</v>
      </c>
      <c r="T19" s="143">
        <v>0</v>
      </c>
      <c r="U19" s="143"/>
      <c r="V19" s="143">
        <v>0</v>
      </c>
      <c r="W19" s="143"/>
    </row>
    <row r="20" spans="1:23" ht="18" customHeight="1">
      <c r="A20" s="147"/>
      <c r="B20" s="147"/>
      <c r="C20" s="147"/>
      <c r="D20" s="148"/>
      <c r="E20" s="148"/>
      <c r="F20" s="12" t="s">
        <v>36</v>
      </c>
      <c r="G20" s="143">
        <v>-5000</v>
      </c>
      <c r="H20" s="143"/>
      <c r="I20" s="9">
        <v>-5000</v>
      </c>
      <c r="J20" s="9">
        <v>-5000</v>
      </c>
      <c r="K20" s="9">
        <v>-2500</v>
      </c>
      <c r="L20" s="9">
        <v>-2500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143">
        <v>0</v>
      </c>
      <c r="U20" s="143"/>
      <c r="V20" s="143">
        <v>0</v>
      </c>
      <c r="W20" s="143"/>
    </row>
    <row r="21" spans="1:23" ht="18.75" customHeight="1">
      <c r="A21" s="147"/>
      <c r="B21" s="147"/>
      <c r="C21" s="147"/>
      <c r="D21" s="148"/>
      <c r="E21" s="148"/>
      <c r="F21" s="12" t="s">
        <v>37</v>
      </c>
      <c r="G21" s="143">
        <v>5000</v>
      </c>
      <c r="H21" s="143"/>
      <c r="I21" s="9">
        <v>5000</v>
      </c>
      <c r="J21" s="9">
        <v>5000</v>
      </c>
      <c r="K21" s="9">
        <v>0</v>
      </c>
      <c r="L21" s="9">
        <v>5000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143">
        <v>0</v>
      </c>
      <c r="U21" s="143"/>
      <c r="V21" s="143">
        <v>0</v>
      </c>
      <c r="W21" s="143"/>
    </row>
    <row r="22" spans="1:23" ht="21" customHeight="1" thickBot="1">
      <c r="A22" s="147"/>
      <c r="B22" s="147"/>
      <c r="C22" s="147"/>
      <c r="D22" s="148"/>
      <c r="E22" s="148"/>
      <c r="F22" s="12" t="s">
        <v>38</v>
      </c>
      <c r="G22" s="143">
        <v>7008227</v>
      </c>
      <c r="H22" s="143"/>
      <c r="I22" s="9">
        <v>6918227</v>
      </c>
      <c r="J22" s="9">
        <v>6616027</v>
      </c>
      <c r="K22" s="9">
        <v>4595535</v>
      </c>
      <c r="L22" s="9">
        <v>2020492</v>
      </c>
      <c r="M22" s="9">
        <v>0</v>
      </c>
      <c r="N22" s="9">
        <v>302200</v>
      </c>
      <c r="O22" s="9">
        <v>0</v>
      </c>
      <c r="P22" s="9">
        <v>0</v>
      </c>
      <c r="Q22" s="9">
        <v>0</v>
      </c>
      <c r="R22" s="9">
        <v>90000</v>
      </c>
      <c r="S22" s="9">
        <v>90000</v>
      </c>
      <c r="T22" s="143">
        <v>0</v>
      </c>
      <c r="U22" s="143"/>
      <c r="V22" s="143">
        <v>0</v>
      </c>
      <c r="W22" s="143"/>
    </row>
    <row r="23" spans="1:23" ht="18.75" customHeight="1" thickBot="1">
      <c r="A23" s="145"/>
      <c r="B23" s="145"/>
      <c r="C23" s="145">
        <v>75075</v>
      </c>
      <c r="D23" s="146" t="s">
        <v>332</v>
      </c>
      <c r="E23" s="146"/>
      <c r="F23" s="13" t="s">
        <v>35</v>
      </c>
      <c r="G23" s="144">
        <v>44000</v>
      </c>
      <c r="H23" s="144"/>
      <c r="I23" s="10">
        <v>44000</v>
      </c>
      <c r="J23" s="10">
        <v>44000</v>
      </c>
      <c r="K23" s="10">
        <v>3000</v>
      </c>
      <c r="L23" s="10">
        <v>41000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44">
        <v>0</v>
      </c>
      <c r="U23" s="144"/>
      <c r="V23" s="144">
        <v>0</v>
      </c>
      <c r="W23" s="144"/>
    </row>
    <row r="24" spans="1:23" ht="16.5" customHeight="1" thickBot="1">
      <c r="A24" s="145"/>
      <c r="B24" s="145"/>
      <c r="C24" s="145"/>
      <c r="D24" s="146"/>
      <c r="E24" s="146"/>
      <c r="F24" s="12" t="s">
        <v>36</v>
      </c>
      <c r="G24" s="143">
        <v>-5000</v>
      </c>
      <c r="H24" s="143"/>
      <c r="I24" s="9">
        <v>-5000</v>
      </c>
      <c r="J24" s="9">
        <v>-5000</v>
      </c>
      <c r="K24" s="9">
        <v>-2500</v>
      </c>
      <c r="L24" s="9">
        <v>-2500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143">
        <v>0</v>
      </c>
      <c r="U24" s="143"/>
      <c r="V24" s="143">
        <v>0</v>
      </c>
      <c r="W24" s="143"/>
    </row>
    <row r="25" spans="1:23" ht="15.75" customHeight="1" thickBot="1">
      <c r="A25" s="145"/>
      <c r="B25" s="145"/>
      <c r="C25" s="145"/>
      <c r="D25" s="146"/>
      <c r="E25" s="146"/>
      <c r="F25" s="12" t="s">
        <v>37</v>
      </c>
      <c r="G25" s="143">
        <v>5000</v>
      </c>
      <c r="H25" s="143"/>
      <c r="I25" s="9">
        <v>5000</v>
      </c>
      <c r="J25" s="9">
        <v>5000</v>
      </c>
      <c r="K25" s="9">
        <v>0</v>
      </c>
      <c r="L25" s="9">
        <v>5000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143">
        <v>0</v>
      </c>
      <c r="U25" s="143"/>
      <c r="V25" s="143">
        <v>0</v>
      </c>
      <c r="W25" s="143"/>
    </row>
    <row r="26" spans="1:23" ht="17.25" customHeight="1">
      <c r="A26" s="145"/>
      <c r="B26" s="145"/>
      <c r="C26" s="145"/>
      <c r="D26" s="146"/>
      <c r="E26" s="146"/>
      <c r="F26" s="12" t="s">
        <v>38</v>
      </c>
      <c r="G26" s="143">
        <v>44000</v>
      </c>
      <c r="H26" s="143"/>
      <c r="I26" s="9">
        <v>44000</v>
      </c>
      <c r="J26" s="9">
        <v>44000</v>
      </c>
      <c r="K26" s="9">
        <v>500</v>
      </c>
      <c r="L26" s="9">
        <v>43500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143">
        <v>0</v>
      </c>
      <c r="U26" s="143"/>
      <c r="V26" s="143">
        <v>0</v>
      </c>
      <c r="W26" s="143"/>
    </row>
    <row r="27" spans="1:23" ht="18.75" customHeight="1">
      <c r="A27" s="147">
        <v>754</v>
      </c>
      <c r="B27" s="147"/>
      <c r="C27" s="147"/>
      <c r="D27" s="148" t="s">
        <v>251</v>
      </c>
      <c r="E27" s="148"/>
      <c r="F27" s="12" t="s">
        <v>35</v>
      </c>
      <c r="G27" s="143">
        <v>3985342</v>
      </c>
      <c r="H27" s="143"/>
      <c r="I27" s="9">
        <v>3969342</v>
      </c>
      <c r="J27" s="9">
        <v>3780742</v>
      </c>
      <c r="K27" s="9">
        <v>3346342</v>
      </c>
      <c r="L27" s="9">
        <v>434400</v>
      </c>
      <c r="M27" s="9">
        <v>0</v>
      </c>
      <c r="N27" s="9">
        <v>188600</v>
      </c>
      <c r="O27" s="9">
        <v>0</v>
      </c>
      <c r="P27" s="9">
        <v>0</v>
      </c>
      <c r="Q27" s="9">
        <v>0</v>
      </c>
      <c r="R27" s="9">
        <v>16000</v>
      </c>
      <c r="S27" s="9">
        <v>16000</v>
      </c>
      <c r="T27" s="143">
        <v>0</v>
      </c>
      <c r="U27" s="143"/>
      <c r="V27" s="143">
        <v>0</v>
      </c>
      <c r="W27" s="143"/>
    </row>
    <row r="28" spans="1:23" ht="17.25" customHeight="1">
      <c r="A28" s="147"/>
      <c r="B28" s="147"/>
      <c r="C28" s="147"/>
      <c r="D28" s="148"/>
      <c r="E28" s="148"/>
      <c r="F28" s="12" t="s">
        <v>36</v>
      </c>
      <c r="G28" s="143">
        <v>-932</v>
      </c>
      <c r="H28" s="143"/>
      <c r="I28" s="9">
        <v>-932</v>
      </c>
      <c r="J28" s="9">
        <v>-932</v>
      </c>
      <c r="K28" s="9">
        <v>-932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143">
        <v>0</v>
      </c>
      <c r="U28" s="143"/>
      <c r="V28" s="143">
        <v>0</v>
      </c>
      <c r="W28" s="143"/>
    </row>
    <row r="29" spans="1:23" ht="19.5" customHeight="1">
      <c r="A29" s="147"/>
      <c r="B29" s="147"/>
      <c r="C29" s="147"/>
      <c r="D29" s="148"/>
      <c r="E29" s="148"/>
      <c r="F29" s="12" t="s">
        <v>37</v>
      </c>
      <c r="G29" s="143">
        <v>932</v>
      </c>
      <c r="H29" s="143"/>
      <c r="I29" s="9">
        <v>932</v>
      </c>
      <c r="J29" s="9">
        <v>932</v>
      </c>
      <c r="K29" s="9">
        <v>932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143">
        <v>0</v>
      </c>
      <c r="U29" s="143"/>
      <c r="V29" s="143">
        <v>0</v>
      </c>
      <c r="W29" s="143"/>
    </row>
    <row r="30" spans="1:23" ht="19.5" customHeight="1" thickBot="1">
      <c r="A30" s="147"/>
      <c r="B30" s="147"/>
      <c r="C30" s="147"/>
      <c r="D30" s="148"/>
      <c r="E30" s="148"/>
      <c r="F30" s="12" t="s">
        <v>38</v>
      </c>
      <c r="G30" s="143">
        <v>3985342</v>
      </c>
      <c r="H30" s="143"/>
      <c r="I30" s="9">
        <v>3969342</v>
      </c>
      <c r="J30" s="9">
        <v>3780742</v>
      </c>
      <c r="K30" s="9">
        <v>3346342</v>
      </c>
      <c r="L30" s="9">
        <v>434400</v>
      </c>
      <c r="M30" s="9">
        <v>0</v>
      </c>
      <c r="N30" s="9">
        <v>188600</v>
      </c>
      <c r="O30" s="9">
        <v>0</v>
      </c>
      <c r="P30" s="9">
        <v>0</v>
      </c>
      <c r="Q30" s="9">
        <v>0</v>
      </c>
      <c r="R30" s="9">
        <v>16000</v>
      </c>
      <c r="S30" s="9">
        <v>16000</v>
      </c>
      <c r="T30" s="143">
        <v>0</v>
      </c>
      <c r="U30" s="143"/>
      <c r="V30" s="143">
        <v>0</v>
      </c>
      <c r="W30" s="143"/>
    </row>
    <row r="31" spans="1:23" ht="18.75" customHeight="1" thickBot="1">
      <c r="A31" s="145"/>
      <c r="B31" s="145"/>
      <c r="C31" s="145">
        <v>75411</v>
      </c>
      <c r="D31" s="146" t="s">
        <v>252</v>
      </c>
      <c r="E31" s="146"/>
      <c r="F31" s="13" t="s">
        <v>35</v>
      </c>
      <c r="G31" s="144">
        <v>3776342</v>
      </c>
      <c r="H31" s="144"/>
      <c r="I31" s="10">
        <v>3776342</v>
      </c>
      <c r="J31" s="10">
        <v>3587742</v>
      </c>
      <c r="K31" s="10">
        <v>3344342</v>
      </c>
      <c r="L31" s="10">
        <v>243400</v>
      </c>
      <c r="M31" s="10">
        <v>0</v>
      </c>
      <c r="N31" s="10">
        <v>188600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44">
        <v>0</v>
      </c>
      <c r="U31" s="144"/>
      <c r="V31" s="144">
        <v>0</v>
      </c>
      <c r="W31" s="144"/>
    </row>
    <row r="32" spans="1:23" ht="18" customHeight="1" thickBot="1">
      <c r="A32" s="145"/>
      <c r="B32" s="145"/>
      <c r="C32" s="145"/>
      <c r="D32" s="146"/>
      <c r="E32" s="146"/>
      <c r="F32" s="12" t="s">
        <v>36</v>
      </c>
      <c r="G32" s="143">
        <v>-932</v>
      </c>
      <c r="H32" s="143"/>
      <c r="I32" s="9">
        <v>-932</v>
      </c>
      <c r="J32" s="9">
        <v>-932</v>
      </c>
      <c r="K32" s="9">
        <v>-932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143">
        <v>0</v>
      </c>
      <c r="U32" s="143"/>
      <c r="V32" s="143">
        <v>0</v>
      </c>
      <c r="W32" s="143"/>
    </row>
    <row r="33" spans="1:23" ht="18" customHeight="1" thickBot="1">
      <c r="A33" s="145"/>
      <c r="B33" s="145"/>
      <c r="C33" s="145"/>
      <c r="D33" s="146"/>
      <c r="E33" s="146"/>
      <c r="F33" s="12" t="s">
        <v>37</v>
      </c>
      <c r="G33" s="143">
        <v>932</v>
      </c>
      <c r="H33" s="143"/>
      <c r="I33" s="9">
        <v>932</v>
      </c>
      <c r="J33" s="9">
        <v>932</v>
      </c>
      <c r="K33" s="9">
        <v>932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143">
        <v>0</v>
      </c>
      <c r="U33" s="143"/>
      <c r="V33" s="143">
        <v>0</v>
      </c>
      <c r="W33" s="143"/>
    </row>
    <row r="34" spans="1:23" ht="17.25" customHeight="1">
      <c r="A34" s="145"/>
      <c r="B34" s="145"/>
      <c r="C34" s="145"/>
      <c r="D34" s="146"/>
      <c r="E34" s="146"/>
      <c r="F34" s="12" t="s">
        <v>38</v>
      </c>
      <c r="G34" s="143">
        <v>3776342</v>
      </c>
      <c r="H34" s="143"/>
      <c r="I34" s="9">
        <v>3776342</v>
      </c>
      <c r="J34" s="9">
        <v>3587742</v>
      </c>
      <c r="K34" s="9">
        <v>3344342</v>
      </c>
      <c r="L34" s="9">
        <v>243400</v>
      </c>
      <c r="M34" s="9">
        <v>0</v>
      </c>
      <c r="N34" s="9">
        <v>188600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143">
        <v>0</v>
      </c>
      <c r="U34" s="143"/>
      <c r="V34" s="143">
        <v>0</v>
      </c>
      <c r="W34" s="143"/>
    </row>
    <row r="35" spans="1:23" ht="17.25" customHeight="1">
      <c r="A35" s="147">
        <v>755</v>
      </c>
      <c r="B35" s="147"/>
      <c r="C35" s="147"/>
      <c r="D35" s="148" t="s">
        <v>333</v>
      </c>
      <c r="E35" s="148"/>
      <c r="F35" s="12" t="s">
        <v>35</v>
      </c>
      <c r="G35" s="143">
        <v>125235</v>
      </c>
      <c r="H35" s="143"/>
      <c r="I35" s="9">
        <v>125235</v>
      </c>
      <c r="J35" s="9">
        <v>64509</v>
      </c>
      <c r="K35" s="9">
        <v>0</v>
      </c>
      <c r="L35" s="9">
        <v>64509</v>
      </c>
      <c r="M35" s="9">
        <v>60726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143">
        <v>0</v>
      </c>
      <c r="U35" s="143"/>
      <c r="V35" s="143">
        <v>0</v>
      </c>
      <c r="W35" s="143"/>
    </row>
    <row r="36" spans="1:23" ht="18.75" customHeight="1">
      <c r="A36" s="147"/>
      <c r="B36" s="147"/>
      <c r="C36" s="147"/>
      <c r="D36" s="148"/>
      <c r="E36" s="148"/>
      <c r="F36" s="12" t="s">
        <v>36</v>
      </c>
      <c r="G36" s="143">
        <v>-348</v>
      </c>
      <c r="H36" s="143"/>
      <c r="I36" s="9">
        <v>-348</v>
      </c>
      <c r="J36" s="9">
        <v>-348</v>
      </c>
      <c r="K36" s="9">
        <v>0</v>
      </c>
      <c r="L36" s="9">
        <v>-348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143">
        <v>0</v>
      </c>
      <c r="U36" s="143"/>
      <c r="V36" s="143">
        <v>0</v>
      </c>
      <c r="W36" s="143"/>
    </row>
    <row r="37" spans="1:23" ht="19.5" customHeight="1">
      <c r="A37" s="147"/>
      <c r="B37" s="147"/>
      <c r="C37" s="147"/>
      <c r="D37" s="148"/>
      <c r="E37" s="148"/>
      <c r="F37" s="12" t="s">
        <v>37</v>
      </c>
      <c r="G37" s="143">
        <v>348</v>
      </c>
      <c r="H37" s="143"/>
      <c r="I37" s="9">
        <v>348</v>
      </c>
      <c r="J37" s="9">
        <v>348</v>
      </c>
      <c r="K37" s="9">
        <v>0</v>
      </c>
      <c r="L37" s="9">
        <v>348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143">
        <v>0</v>
      </c>
      <c r="U37" s="143"/>
      <c r="V37" s="143">
        <v>0</v>
      </c>
      <c r="W37" s="143"/>
    </row>
    <row r="38" spans="1:23" ht="19.5" customHeight="1" thickBot="1">
      <c r="A38" s="147"/>
      <c r="B38" s="147"/>
      <c r="C38" s="147"/>
      <c r="D38" s="148"/>
      <c r="E38" s="148"/>
      <c r="F38" s="12" t="s">
        <v>38</v>
      </c>
      <c r="G38" s="143">
        <v>125235</v>
      </c>
      <c r="H38" s="143"/>
      <c r="I38" s="9">
        <v>125235</v>
      </c>
      <c r="J38" s="9">
        <v>64509</v>
      </c>
      <c r="K38" s="9">
        <v>0</v>
      </c>
      <c r="L38" s="9">
        <v>64509</v>
      </c>
      <c r="M38" s="9">
        <v>60726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143">
        <v>0</v>
      </c>
      <c r="U38" s="143"/>
      <c r="V38" s="143">
        <v>0</v>
      </c>
      <c r="W38" s="143"/>
    </row>
    <row r="39" spans="1:23" ht="16.5" customHeight="1" thickBot="1">
      <c r="A39" s="145"/>
      <c r="B39" s="145"/>
      <c r="C39" s="145">
        <v>75515</v>
      </c>
      <c r="D39" s="146" t="s">
        <v>334</v>
      </c>
      <c r="E39" s="146"/>
      <c r="F39" s="13" t="s">
        <v>35</v>
      </c>
      <c r="G39" s="144">
        <v>125235</v>
      </c>
      <c r="H39" s="144"/>
      <c r="I39" s="10">
        <v>125235</v>
      </c>
      <c r="J39" s="10">
        <v>64509</v>
      </c>
      <c r="K39" s="10">
        <v>0</v>
      </c>
      <c r="L39" s="10">
        <v>64509</v>
      </c>
      <c r="M39" s="10">
        <v>60726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44">
        <v>0</v>
      </c>
      <c r="U39" s="144"/>
      <c r="V39" s="144">
        <v>0</v>
      </c>
      <c r="W39" s="144"/>
    </row>
    <row r="40" spans="1:23" ht="13.5" thickBot="1">
      <c r="A40" s="145"/>
      <c r="B40" s="145"/>
      <c r="C40" s="145"/>
      <c r="D40" s="146"/>
      <c r="E40" s="146"/>
      <c r="F40" s="12" t="s">
        <v>36</v>
      </c>
      <c r="G40" s="143">
        <v>-348</v>
      </c>
      <c r="H40" s="143"/>
      <c r="I40" s="9">
        <v>-348</v>
      </c>
      <c r="J40" s="9">
        <v>-348</v>
      </c>
      <c r="K40" s="9">
        <v>0</v>
      </c>
      <c r="L40" s="9">
        <v>-348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143">
        <v>0</v>
      </c>
      <c r="U40" s="143"/>
      <c r="V40" s="143">
        <v>0</v>
      </c>
      <c r="W40" s="143"/>
    </row>
    <row r="41" spans="1:23" ht="18.75" customHeight="1" thickBot="1">
      <c r="A41" s="145"/>
      <c r="B41" s="145"/>
      <c r="C41" s="145"/>
      <c r="D41" s="146"/>
      <c r="E41" s="146"/>
      <c r="F41" s="12" t="s">
        <v>37</v>
      </c>
      <c r="G41" s="143">
        <v>348</v>
      </c>
      <c r="H41" s="143"/>
      <c r="I41" s="9">
        <v>348</v>
      </c>
      <c r="J41" s="9">
        <v>348</v>
      </c>
      <c r="K41" s="9">
        <v>0</v>
      </c>
      <c r="L41" s="9">
        <v>348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143">
        <v>0</v>
      </c>
      <c r="U41" s="143"/>
      <c r="V41" s="143">
        <v>0</v>
      </c>
      <c r="W41" s="143"/>
    </row>
    <row r="42" spans="1:23" ht="19.5" customHeight="1">
      <c r="A42" s="145"/>
      <c r="B42" s="145"/>
      <c r="C42" s="145"/>
      <c r="D42" s="146"/>
      <c r="E42" s="146"/>
      <c r="F42" s="12" t="s">
        <v>38</v>
      </c>
      <c r="G42" s="143">
        <v>125235</v>
      </c>
      <c r="H42" s="143"/>
      <c r="I42" s="9">
        <v>125235</v>
      </c>
      <c r="J42" s="9">
        <v>64509</v>
      </c>
      <c r="K42" s="9">
        <v>0</v>
      </c>
      <c r="L42" s="9">
        <v>64509</v>
      </c>
      <c r="M42" s="9">
        <v>60726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143">
        <v>0</v>
      </c>
      <c r="U42" s="143"/>
      <c r="V42" s="143">
        <v>0</v>
      </c>
      <c r="W42" s="143"/>
    </row>
    <row r="43" spans="1:23" ht="18" customHeight="1">
      <c r="A43" s="147">
        <v>801</v>
      </c>
      <c r="B43" s="147"/>
      <c r="C43" s="147"/>
      <c r="D43" s="148" t="s">
        <v>144</v>
      </c>
      <c r="E43" s="148"/>
      <c r="F43" s="12" t="s">
        <v>35</v>
      </c>
      <c r="G43" s="143">
        <v>20345882</v>
      </c>
      <c r="H43" s="143"/>
      <c r="I43" s="9">
        <v>16815608</v>
      </c>
      <c r="J43" s="9">
        <v>15320525</v>
      </c>
      <c r="K43" s="9">
        <v>12949967</v>
      </c>
      <c r="L43" s="9">
        <v>2370558</v>
      </c>
      <c r="M43" s="9">
        <v>995000</v>
      </c>
      <c r="N43" s="9">
        <v>299440</v>
      </c>
      <c r="O43" s="9">
        <v>200643</v>
      </c>
      <c r="P43" s="9">
        <v>0</v>
      </c>
      <c r="Q43" s="9">
        <v>0</v>
      </c>
      <c r="R43" s="9">
        <v>3530274</v>
      </c>
      <c r="S43" s="9">
        <v>3530274</v>
      </c>
      <c r="T43" s="143">
        <v>3367219</v>
      </c>
      <c r="U43" s="143"/>
      <c r="V43" s="143">
        <v>0</v>
      </c>
      <c r="W43" s="143"/>
    </row>
    <row r="44" spans="1:23" ht="16.5" customHeight="1">
      <c r="A44" s="147"/>
      <c r="B44" s="147"/>
      <c r="C44" s="147"/>
      <c r="D44" s="148"/>
      <c r="E44" s="148"/>
      <c r="F44" s="12" t="s">
        <v>36</v>
      </c>
      <c r="G44" s="143">
        <v>0</v>
      </c>
      <c r="H44" s="143"/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143">
        <v>0</v>
      </c>
      <c r="U44" s="143"/>
      <c r="V44" s="143">
        <v>0</v>
      </c>
      <c r="W44" s="143"/>
    </row>
    <row r="45" spans="1:23" ht="18.75" customHeight="1">
      <c r="A45" s="147"/>
      <c r="B45" s="147"/>
      <c r="C45" s="147"/>
      <c r="D45" s="148"/>
      <c r="E45" s="148"/>
      <c r="F45" s="12" t="s">
        <v>37</v>
      </c>
      <c r="G45" s="143">
        <v>34250</v>
      </c>
      <c r="H45" s="143"/>
      <c r="I45" s="9">
        <v>34250</v>
      </c>
      <c r="J45" s="9">
        <v>34250</v>
      </c>
      <c r="K45" s="9">
        <v>34250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143">
        <v>0</v>
      </c>
      <c r="U45" s="143"/>
      <c r="V45" s="143">
        <v>0</v>
      </c>
      <c r="W45" s="143"/>
    </row>
    <row r="46" spans="1:23" ht="18.75" customHeight="1" thickBot="1">
      <c r="A46" s="147"/>
      <c r="B46" s="147"/>
      <c r="C46" s="147"/>
      <c r="D46" s="148"/>
      <c r="E46" s="148"/>
      <c r="F46" s="12" t="s">
        <v>38</v>
      </c>
      <c r="G46" s="143">
        <v>20380132</v>
      </c>
      <c r="H46" s="143"/>
      <c r="I46" s="9">
        <v>16849858</v>
      </c>
      <c r="J46" s="9">
        <v>15354775</v>
      </c>
      <c r="K46" s="9">
        <v>12984217</v>
      </c>
      <c r="L46" s="9">
        <v>2370558</v>
      </c>
      <c r="M46" s="9">
        <v>995000</v>
      </c>
      <c r="N46" s="9">
        <v>299440</v>
      </c>
      <c r="O46" s="9">
        <v>200643</v>
      </c>
      <c r="P46" s="9">
        <v>0</v>
      </c>
      <c r="Q46" s="9">
        <v>0</v>
      </c>
      <c r="R46" s="9">
        <v>3530274</v>
      </c>
      <c r="S46" s="9">
        <v>3530274</v>
      </c>
      <c r="T46" s="143">
        <v>3367219</v>
      </c>
      <c r="U46" s="143"/>
      <c r="V46" s="143">
        <v>0</v>
      </c>
      <c r="W46" s="143"/>
    </row>
    <row r="47" spans="1:23" ht="18.75" customHeight="1" thickBot="1">
      <c r="A47" s="145"/>
      <c r="B47" s="145"/>
      <c r="C47" s="145">
        <v>80130</v>
      </c>
      <c r="D47" s="146" t="s">
        <v>298</v>
      </c>
      <c r="E47" s="146"/>
      <c r="F47" s="13" t="s">
        <v>35</v>
      </c>
      <c r="G47" s="144">
        <v>7547361</v>
      </c>
      <c r="H47" s="144"/>
      <c r="I47" s="10">
        <v>7547361</v>
      </c>
      <c r="J47" s="10">
        <v>6417702</v>
      </c>
      <c r="K47" s="10">
        <v>5426087</v>
      </c>
      <c r="L47" s="10">
        <v>991615</v>
      </c>
      <c r="M47" s="10">
        <v>855000</v>
      </c>
      <c r="N47" s="10">
        <v>74016</v>
      </c>
      <c r="O47" s="10">
        <v>200643</v>
      </c>
      <c r="P47" s="10">
        <v>0</v>
      </c>
      <c r="Q47" s="10">
        <v>0</v>
      </c>
      <c r="R47" s="10">
        <v>0</v>
      </c>
      <c r="S47" s="10">
        <v>0</v>
      </c>
      <c r="T47" s="144">
        <v>0</v>
      </c>
      <c r="U47" s="144"/>
      <c r="V47" s="144">
        <v>0</v>
      </c>
      <c r="W47" s="144"/>
    </row>
    <row r="48" spans="1:23" ht="17.25" customHeight="1" thickBot="1">
      <c r="A48" s="145"/>
      <c r="B48" s="145"/>
      <c r="C48" s="145"/>
      <c r="D48" s="146"/>
      <c r="E48" s="146"/>
      <c r="F48" s="12" t="s">
        <v>36</v>
      </c>
      <c r="G48" s="143">
        <v>0</v>
      </c>
      <c r="H48" s="143"/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143">
        <v>0</v>
      </c>
      <c r="U48" s="143"/>
      <c r="V48" s="143">
        <v>0</v>
      </c>
      <c r="W48" s="143"/>
    </row>
    <row r="49" spans="1:23" ht="18.75" customHeight="1" thickBot="1">
      <c r="A49" s="145"/>
      <c r="B49" s="145"/>
      <c r="C49" s="145"/>
      <c r="D49" s="146"/>
      <c r="E49" s="146"/>
      <c r="F49" s="12" t="s">
        <v>37</v>
      </c>
      <c r="G49" s="143">
        <v>34250</v>
      </c>
      <c r="H49" s="143"/>
      <c r="I49" s="9">
        <v>34250</v>
      </c>
      <c r="J49" s="9">
        <v>34250</v>
      </c>
      <c r="K49" s="9">
        <v>34250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143">
        <v>0</v>
      </c>
      <c r="U49" s="143"/>
      <c r="V49" s="143">
        <v>0</v>
      </c>
      <c r="W49" s="143"/>
    </row>
    <row r="50" spans="1:23" ht="20.25" customHeight="1">
      <c r="A50" s="145"/>
      <c r="B50" s="145"/>
      <c r="C50" s="145"/>
      <c r="D50" s="146"/>
      <c r="E50" s="146"/>
      <c r="F50" s="12" t="s">
        <v>38</v>
      </c>
      <c r="G50" s="143">
        <v>7581611</v>
      </c>
      <c r="H50" s="143"/>
      <c r="I50" s="9">
        <v>7581611</v>
      </c>
      <c r="J50" s="9">
        <v>6451952</v>
      </c>
      <c r="K50" s="9">
        <v>5460337</v>
      </c>
      <c r="L50" s="9">
        <v>991615</v>
      </c>
      <c r="M50" s="9">
        <v>855000</v>
      </c>
      <c r="N50" s="9">
        <v>74016</v>
      </c>
      <c r="O50" s="9">
        <v>200643</v>
      </c>
      <c r="P50" s="9">
        <v>0</v>
      </c>
      <c r="Q50" s="9">
        <v>0</v>
      </c>
      <c r="R50" s="9">
        <v>0</v>
      </c>
      <c r="S50" s="9">
        <v>0</v>
      </c>
      <c r="T50" s="143">
        <v>0</v>
      </c>
      <c r="U50" s="143"/>
      <c r="V50" s="143">
        <v>0</v>
      </c>
      <c r="W50" s="143"/>
    </row>
    <row r="51" spans="1:23" ht="19.5" customHeight="1">
      <c r="A51" s="147">
        <v>852</v>
      </c>
      <c r="B51" s="147"/>
      <c r="C51" s="147"/>
      <c r="D51" s="148" t="s">
        <v>150</v>
      </c>
      <c r="E51" s="148"/>
      <c r="F51" s="12" t="s">
        <v>35</v>
      </c>
      <c r="G51" s="143">
        <v>17721040</v>
      </c>
      <c r="H51" s="143"/>
      <c r="I51" s="9">
        <v>17393540</v>
      </c>
      <c r="J51" s="9">
        <v>16869577</v>
      </c>
      <c r="K51" s="9">
        <v>11971091</v>
      </c>
      <c r="L51" s="9">
        <v>4898486</v>
      </c>
      <c r="M51" s="9">
        <v>0</v>
      </c>
      <c r="N51" s="9">
        <v>47300</v>
      </c>
      <c r="O51" s="9">
        <v>476663</v>
      </c>
      <c r="P51" s="9">
        <v>0</v>
      </c>
      <c r="Q51" s="9">
        <v>0</v>
      </c>
      <c r="R51" s="9">
        <v>327500</v>
      </c>
      <c r="S51" s="9">
        <v>327500</v>
      </c>
      <c r="T51" s="143">
        <v>0</v>
      </c>
      <c r="U51" s="143"/>
      <c r="V51" s="143">
        <v>0</v>
      </c>
      <c r="W51" s="143"/>
    </row>
    <row r="52" spans="1:23" ht="12.75">
      <c r="A52" s="147"/>
      <c r="B52" s="147"/>
      <c r="C52" s="147"/>
      <c r="D52" s="148"/>
      <c r="E52" s="148"/>
      <c r="F52" s="12" t="s">
        <v>36</v>
      </c>
      <c r="G52" s="143">
        <v>-1</v>
      </c>
      <c r="H52" s="143"/>
      <c r="I52" s="9">
        <v>-1</v>
      </c>
      <c r="J52" s="9">
        <v>-1</v>
      </c>
      <c r="K52" s="9">
        <v>0</v>
      </c>
      <c r="L52" s="9">
        <v>-1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143">
        <v>0</v>
      </c>
      <c r="U52" s="143"/>
      <c r="V52" s="143">
        <v>0</v>
      </c>
      <c r="W52" s="143"/>
    </row>
    <row r="53" spans="1:23" ht="17.25" customHeight="1">
      <c r="A53" s="147"/>
      <c r="B53" s="147"/>
      <c r="C53" s="147"/>
      <c r="D53" s="148"/>
      <c r="E53" s="148"/>
      <c r="F53" s="12" t="s">
        <v>37</v>
      </c>
      <c r="G53" s="143">
        <v>1483688</v>
      </c>
      <c r="H53" s="143"/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1483688</v>
      </c>
      <c r="S53" s="9">
        <v>1483688</v>
      </c>
      <c r="T53" s="143">
        <v>0</v>
      </c>
      <c r="U53" s="143"/>
      <c r="V53" s="143">
        <v>0</v>
      </c>
      <c r="W53" s="143"/>
    </row>
    <row r="54" spans="1:23" ht="20.25" customHeight="1" thickBot="1">
      <c r="A54" s="147"/>
      <c r="B54" s="147"/>
      <c r="C54" s="147"/>
      <c r="D54" s="148"/>
      <c r="E54" s="148"/>
      <c r="F54" s="12" t="s">
        <v>38</v>
      </c>
      <c r="G54" s="143">
        <v>19204727</v>
      </c>
      <c r="H54" s="143"/>
      <c r="I54" s="9">
        <v>17393539</v>
      </c>
      <c r="J54" s="9">
        <v>16869576</v>
      </c>
      <c r="K54" s="9">
        <v>11971091</v>
      </c>
      <c r="L54" s="9">
        <v>4898485</v>
      </c>
      <c r="M54" s="9">
        <v>0</v>
      </c>
      <c r="N54" s="9">
        <v>47300</v>
      </c>
      <c r="O54" s="9">
        <v>476663</v>
      </c>
      <c r="P54" s="9">
        <v>0</v>
      </c>
      <c r="Q54" s="9">
        <v>0</v>
      </c>
      <c r="R54" s="9">
        <v>1811188</v>
      </c>
      <c r="S54" s="9">
        <v>1811188</v>
      </c>
      <c r="T54" s="143">
        <v>0</v>
      </c>
      <c r="U54" s="143"/>
      <c r="V54" s="143">
        <v>0</v>
      </c>
      <c r="W54" s="143"/>
    </row>
    <row r="55" spans="1:23" ht="17.25" customHeight="1" thickBot="1">
      <c r="A55" s="145"/>
      <c r="B55" s="145"/>
      <c r="C55" s="145">
        <v>85202</v>
      </c>
      <c r="D55" s="146" t="s">
        <v>153</v>
      </c>
      <c r="E55" s="146"/>
      <c r="F55" s="13" t="s">
        <v>35</v>
      </c>
      <c r="G55" s="144">
        <v>16415416</v>
      </c>
      <c r="H55" s="144"/>
      <c r="I55" s="10">
        <v>16187916</v>
      </c>
      <c r="J55" s="10">
        <v>16016716</v>
      </c>
      <c r="K55" s="10">
        <v>11327700</v>
      </c>
      <c r="L55" s="10">
        <v>4689016</v>
      </c>
      <c r="M55" s="10">
        <v>0</v>
      </c>
      <c r="N55" s="10">
        <v>46200</v>
      </c>
      <c r="O55" s="10">
        <v>125000</v>
      </c>
      <c r="P55" s="10">
        <v>0</v>
      </c>
      <c r="Q55" s="10">
        <v>0</v>
      </c>
      <c r="R55" s="10">
        <v>227500</v>
      </c>
      <c r="S55" s="10">
        <v>227500</v>
      </c>
      <c r="T55" s="144">
        <v>0</v>
      </c>
      <c r="U55" s="144"/>
      <c r="V55" s="144">
        <v>0</v>
      </c>
      <c r="W55" s="144"/>
    </row>
    <row r="56" spans="1:23" ht="13.5" thickBot="1">
      <c r="A56" s="145"/>
      <c r="B56" s="145"/>
      <c r="C56" s="145"/>
      <c r="D56" s="146"/>
      <c r="E56" s="146"/>
      <c r="F56" s="12" t="s">
        <v>36</v>
      </c>
      <c r="G56" s="143">
        <v>-1</v>
      </c>
      <c r="H56" s="143"/>
      <c r="I56" s="9">
        <v>-1</v>
      </c>
      <c r="J56" s="9">
        <v>-1</v>
      </c>
      <c r="K56" s="9">
        <v>0</v>
      </c>
      <c r="L56" s="9">
        <v>-1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143">
        <v>0</v>
      </c>
      <c r="U56" s="143"/>
      <c r="V56" s="143">
        <v>0</v>
      </c>
      <c r="W56" s="143"/>
    </row>
    <row r="57" spans="1:23" ht="17.25" customHeight="1" thickBot="1">
      <c r="A57" s="145"/>
      <c r="B57" s="145"/>
      <c r="C57" s="145"/>
      <c r="D57" s="146"/>
      <c r="E57" s="146"/>
      <c r="F57" s="12" t="s">
        <v>37</v>
      </c>
      <c r="G57" s="143">
        <v>1483688</v>
      </c>
      <c r="H57" s="143"/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1483688</v>
      </c>
      <c r="S57" s="9">
        <v>1483688</v>
      </c>
      <c r="T57" s="143">
        <v>0</v>
      </c>
      <c r="U57" s="143"/>
      <c r="V57" s="143">
        <v>0</v>
      </c>
      <c r="W57" s="143"/>
    </row>
    <row r="58" spans="1:23" ht="19.5" customHeight="1">
      <c r="A58" s="145"/>
      <c r="B58" s="145"/>
      <c r="C58" s="145"/>
      <c r="D58" s="146"/>
      <c r="E58" s="146"/>
      <c r="F58" s="12" t="s">
        <v>38</v>
      </c>
      <c r="G58" s="143">
        <v>17899103</v>
      </c>
      <c r="H58" s="143"/>
      <c r="I58" s="9">
        <v>16187915</v>
      </c>
      <c r="J58" s="9">
        <v>16016715</v>
      </c>
      <c r="K58" s="9">
        <v>11327700</v>
      </c>
      <c r="L58" s="9">
        <v>4689015</v>
      </c>
      <c r="M58" s="9">
        <v>0</v>
      </c>
      <c r="N58" s="9">
        <v>46200</v>
      </c>
      <c r="O58" s="9">
        <v>125000</v>
      </c>
      <c r="P58" s="9">
        <v>0</v>
      </c>
      <c r="Q58" s="9">
        <v>0</v>
      </c>
      <c r="R58" s="9">
        <v>1711188</v>
      </c>
      <c r="S58" s="9">
        <v>1711188</v>
      </c>
      <c r="T58" s="143">
        <v>0</v>
      </c>
      <c r="U58" s="143"/>
      <c r="V58" s="143">
        <v>0</v>
      </c>
      <c r="W58" s="143"/>
    </row>
    <row r="59" spans="1:23" ht="21" customHeight="1">
      <c r="A59" s="147">
        <v>853</v>
      </c>
      <c r="B59" s="147"/>
      <c r="C59" s="147"/>
      <c r="D59" s="148" t="s">
        <v>154</v>
      </c>
      <c r="E59" s="148"/>
      <c r="F59" s="12" t="s">
        <v>35</v>
      </c>
      <c r="G59" s="143">
        <v>2385672</v>
      </c>
      <c r="H59" s="143"/>
      <c r="I59" s="9">
        <v>2275672</v>
      </c>
      <c r="J59" s="9">
        <v>1894401</v>
      </c>
      <c r="K59" s="9">
        <v>1672373</v>
      </c>
      <c r="L59" s="9">
        <v>222028</v>
      </c>
      <c r="M59" s="9">
        <v>231060</v>
      </c>
      <c r="N59" s="9">
        <v>2028</v>
      </c>
      <c r="O59" s="9">
        <v>148183</v>
      </c>
      <c r="P59" s="9">
        <v>0</v>
      </c>
      <c r="Q59" s="9">
        <v>0</v>
      </c>
      <c r="R59" s="9">
        <v>110000</v>
      </c>
      <c r="S59" s="9">
        <v>110000</v>
      </c>
      <c r="T59" s="143">
        <v>0</v>
      </c>
      <c r="U59" s="143"/>
      <c r="V59" s="143">
        <v>0</v>
      </c>
      <c r="W59" s="143"/>
    </row>
    <row r="60" spans="1:23" ht="19.5" customHeight="1">
      <c r="A60" s="147"/>
      <c r="B60" s="147"/>
      <c r="C60" s="147"/>
      <c r="D60" s="148"/>
      <c r="E60" s="148"/>
      <c r="F60" s="12" t="s">
        <v>36</v>
      </c>
      <c r="G60" s="143">
        <v>0</v>
      </c>
      <c r="H60" s="143"/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143">
        <v>0</v>
      </c>
      <c r="U60" s="143"/>
      <c r="V60" s="143">
        <v>0</v>
      </c>
      <c r="W60" s="143"/>
    </row>
    <row r="61" spans="1:23" ht="19.5" customHeight="1">
      <c r="A61" s="147"/>
      <c r="B61" s="147"/>
      <c r="C61" s="147"/>
      <c r="D61" s="148"/>
      <c r="E61" s="148"/>
      <c r="F61" s="12" t="s">
        <v>37</v>
      </c>
      <c r="G61" s="143">
        <v>9146</v>
      </c>
      <c r="H61" s="143"/>
      <c r="I61" s="9">
        <v>9146</v>
      </c>
      <c r="J61" s="9">
        <v>9146</v>
      </c>
      <c r="K61" s="9">
        <v>9146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143">
        <v>0</v>
      </c>
      <c r="U61" s="143"/>
      <c r="V61" s="143">
        <v>0</v>
      </c>
      <c r="W61" s="143"/>
    </row>
    <row r="62" spans="1:23" ht="16.5" customHeight="1" thickBot="1">
      <c r="A62" s="147"/>
      <c r="B62" s="147"/>
      <c r="C62" s="147"/>
      <c r="D62" s="148"/>
      <c r="E62" s="148"/>
      <c r="F62" s="12" t="s">
        <v>38</v>
      </c>
      <c r="G62" s="143">
        <v>2394818</v>
      </c>
      <c r="H62" s="143"/>
      <c r="I62" s="9">
        <v>2284818</v>
      </c>
      <c r="J62" s="9">
        <v>1903547</v>
      </c>
      <c r="K62" s="9">
        <v>1681519</v>
      </c>
      <c r="L62" s="9">
        <v>222028</v>
      </c>
      <c r="M62" s="9">
        <v>231060</v>
      </c>
      <c r="N62" s="9">
        <v>2028</v>
      </c>
      <c r="O62" s="9">
        <v>148183</v>
      </c>
      <c r="P62" s="9">
        <v>0</v>
      </c>
      <c r="Q62" s="9">
        <v>0</v>
      </c>
      <c r="R62" s="9">
        <v>110000</v>
      </c>
      <c r="S62" s="9">
        <v>110000</v>
      </c>
      <c r="T62" s="143">
        <v>0</v>
      </c>
      <c r="U62" s="143"/>
      <c r="V62" s="143">
        <v>0</v>
      </c>
      <c r="W62" s="143"/>
    </row>
    <row r="63" spans="1:23" ht="18" customHeight="1" thickBot="1">
      <c r="A63" s="145"/>
      <c r="B63" s="145"/>
      <c r="C63" s="145">
        <v>85333</v>
      </c>
      <c r="D63" s="146" t="s">
        <v>335</v>
      </c>
      <c r="E63" s="146"/>
      <c r="F63" s="13" t="s">
        <v>35</v>
      </c>
      <c r="G63" s="144">
        <v>1535850</v>
      </c>
      <c r="H63" s="144"/>
      <c r="I63" s="10">
        <v>1535850</v>
      </c>
      <c r="J63" s="10">
        <v>1535200</v>
      </c>
      <c r="K63" s="10">
        <v>1369800</v>
      </c>
      <c r="L63" s="10">
        <v>165400</v>
      </c>
      <c r="M63" s="10">
        <v>0</v>
      </c>
      <c r="N63" s="10">
        <v>650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44">
        <v>0</v>
      </c>
      <c r="U63" s="144"/>
      <c r="V63" s="144">
        <v>0</v>
      </c>
      <c r="W63" s="144"/>
    </row>
    <row r="64" spans="1:23" ht="13.5" thickBot="1">
      <c r="A64" s="145"/>
      <c r="B64" s="145"/>
      <c r="C64" s="145"/>
      <c r="D64" s="146"/>
      <c r="E64" s="146"/>
      <c r="F64" s="12" t="s">
        <v>36</v>
      </c>
      <c r="G64" s="143">
        <v>0</v>
      </c>
      <c r="H64" s="143"/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143">
        <v>0</v>
      </c>
      <c r="U64" s="143"/>
      <c r="V64" s="143">
        <v>0</v>
      </c>
      <c r="W64" s="143"/>
    </row>
    <row r="65" spans="1:23" ht="19.5" customHeight="1" thickBot="1">
      <c r="A65" s="145"/>
      <c r="B65" s="145"/>
      <c r="C65" s="145"/>
      <c r="D65" s="146"/>
      <c r="E65" s="146"/>
      <c r="F65" s="12" t="s">
        <v>37</v>
      </c>
      <c r="G65" s="143">
        <v>9146</v>
      </c>
      <c r="H65" s="143"/>
      <c r="I65" s="9">
        <v>9146</v>
      </c>
      <c r="J65" s="9">
        <v>9146</v>
      </c>
      <c r="K65" s="9">
        <v>9146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143">
        <v>0</v>
      </c>
      <c r="U65" s="143"/>
      <c r="V65" s="143">
        <v>0</v>
      </c>
      <c r="W65" s="143"/>
    </row>
    <row r="66" spans="1:23" ht="18" customHeight="1">
      <c r="A66" s="145"/>
      <c r="B66" s="145"/>
      <c r="C66" s="145"/>
      <c r="D66" s="146"/>
      <c r="E66" s="146"/>
      <c r="F66" s="12" t="s">
        <v>38</v>
      </c>
      <c r="G66" s="143">
        <v>1544996</v>
      </c>
      <c r="H66" s="143"/>
      <c r="I66" s="9">
        <v>1544996</v>
      </c>
      <c r="J66" s="9">
        <v>1544346</v>
      </c>
      <c r="K66" s="9">
        <v>1378946</v>
      </c>
      <c r="L66" s="9">
        <v>165400</v>
      </c>
      <c r="M66" s="9">
        <v>0</v>
      </c>
      <c r="N66" s="9">
        <v>650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143">
        <v>0</v>
      </c>
      <c r="U66" s="143"/>
      <c r="V66" s="143">
        <v>0</v>
      </c>
      <c r="W66" s="143"/>
    </row>
    <row r="67" spans="1:23" ht="16.5" customHeight="1">
      <c r="A67" s="147">
        <v>854</v>
      </c>
      <c r="B67" s="147"/>
      <c r="C67" s="147"/>
      <c r="D67" s="148" t="s">
        <v>155</v>
      </c>
      <c r="E67" s="148"/>
      <c r="F67" s="12" t="s">
        <v>35</v>
      </c>
      <c r="G67" s="143">
        <v>9403085</v>
      </c>
      <c r="H67" s="143"/>
      <c r="I67" s="9">
        <v>9081326</v>
      </c>
      <c r="J67" s="9">
        <v>8832646</v>
      </c>
      <c r="K67" s="9">
        <v>7485152</v>
      </c>
      <c r="L67" s="9">
        <v>1347494</v>
      </c>
      <c r="M67" s="9">
        <v>0</v>
      </c>
      <c r="N67" s="9">
        <v>248680</v>
      </c>
      <c r="O67" s="9">
        <v>0</v>
      </c>
      <c r="P67" s="9">
        <v>0</v>
      </c>
      <c r="Q67" s="9">
        <v>0</v>
      </c>
      <c r="R67" s="9">
        <v>321759</v>
      </c>
      <c r="S67" s="9">
        <v>321759</v>
      </c>
      <c r="T67" s="143">
        <v>0</v>
      </c>
      <c r="U67" s="143"/>
      <c r="V67" s="143">
        <v>0</v>
      </c>
      <c r="W67" s="143"/>
    </row>
    <row r="68" spans="1:23" ht="12.75">
      <c r="A68" s="147"/>
      <c r="B68" s="147"/>
      <c r="C68" s="147"/>
      <c r="D68" s="148"/>
      <c r="E68" s="148"/>
      <c r="F68" s="12" t="s">
        <v>36</v>
      </c>
      <c r="G68" s="143">
        <v>-30630</v>
      </c>
      <c r="H68" s="143"/>
      <c r="I68" s="9">
        <v>-23130</v>
      </c>
      <c r="J68" s="9">
        <v>-17130</v>
      </c>
      <c r="K68" s="9">
        <v>0</v>
      </c>
      <c r="L68" s="9">
        <v>-17130</v>
      </c>
      <c r="M68" s="9">
        <v>0</v>
      </c>
      <c r="N68" s="9">
        <v>-6000</v>
      </c>
      <c r="O68" s="9">
        <v>0</v>
      </c>
      <c r="P68" s="9">
        <v>0</v>
      </c>
      <c r="Q68" s="9">
        <v>0</v>
      </c>
      <c r="R68" s="9">
        <v>-7500</v>
      </c>
      <c r="S68" s="9">
        <v>-7500</v>
      </c>
      <c r="T68" s="143">
        <v>0</v>
      </c>
      <c r="U68" s="143"/>
      <c r="V68" s="143">
        <v>0</v>
      </c>
      <c r="W68" s="143"/>
    </row>
    <row r="69" spans="1:23" ht="17.25" customHeight="1">
      <c r="A69" s="147"/>
      <c r="B69" s="147"/>
      <c r="C69" s="147"/>
      <c r="D69" s="148"/>
      <c r="E69" s="148"/>
      <c r="F69" s="12" t="s">
        <v>37</v>
      </c>
      <c r="G69" s="143">
        <v>56300</v>
      </c>
      <c r="H69" s="143"/>
      <c r="I69" s="9">
        <v>31300</v>
      </c>
      <c r="J69" s="9">
        <v>23800</v>
      </c>
      <c r="K69" s="9">
        <v>13800</v>
      </c>
      <c r="L69" s="9">
        <v>10000</v>
      </c>
      <c r="M69" s="9">
        <v>0</v>
      </c>
      <c r="N69" s="9">
        <v>7500</v>
      </c>
      <c r="O69" s="9">
        <v>0</v>
      </c>
      <c r="P69" s="9">
        <v>0</v>
      </c>
      <c r="Q69" s="9">
        <v>0</v>
      </c>
      <c r="R69" s="9">
        <v>25000</v>
      </c>
      <c r="S69" s="9">
        <v>25000</v>
      </c>
      <c r="T69" s="143">
        <v>0</v>
      </c>
      <c r="U69" s="143"/>
      <c r="V69" s="143">
        <v>0</v>
      </c>
      <c r="W69" s="143"/>
    </row>
    <row r="70" spans="1:23" ht="17.25" customHeight="1" thickBot="1">
      <c r="A70" s="147"/>
      <c r="B70" s="147"/>
      <c r="C70" s="147"/>
      <c r="D70" s="148"/>
      <c r="E70" s="148"/>
      <c r="F70" s="12" t="s">
        <v>38</v>
      </c>
      <c r="G70" s="143">
        <v>9428755</v>
      </c>
      <c r="H70" s="143"/>
      <c r="I70" s="9">
        <v>9089496</v>
      </c>
      <c r="J70" s="9">
        <v>8839316</v>
      </c>
      <c r="K70" s="9">
        <v>7498952</v>
      </c>
      <c r="L70" s="9">
        <v>1340364</v>
      </c>
      <c r="M70" s="9">
        <v>0</v>
      </c>
      <c r="N70" s="9">
        <v>250180</v>
      </c>
      <c r="O70" s="9">
        <v>0</v>
      </c>
      <c r="P70" s="9">
        <v>0</v>
      </c>
      <c r="Q70" s="9">
        <v>0</v>
      </c>
      <c r="R70" s="9">
        <v>339259</v>
      </c>
      <c r="S70" s="9">
        <v>339259</v>
      </c>
      <c r="T70" s="143">
        <v>0</v>
      </c>
      <c r="U70" s="143"/>
      <c r="V70" s="143">
        <v>0</v>
      </c>
      <c r="W70" s="143"/>
    </row>
    <row r="71" spans="1:23" ht="18.75" customHeight="1" thickBot="1">
      <c r="A71" s="145"/>
      <c r="B71" s="145"/>
      <c r="C71" s="145">
        <v>85403</v>
      </c>
      <c r="D71" s="146" t="s">
        <v>156</v>
      </c>
      <c r="E71" s="146"/>
      <c r="F71" s="13" t="s">
        <v>35</v>
      </c>
      <c r="G71" s="144">
        <v>7041327</v>
      </c>
      <c r="H71" s="144"/>
      <c r="I71" s="10">
        <v>6719568</v>
      </c>
      <c r="J71" s="10">
        <v>6515860</v>
      </c>
      <c r="K71" s="10">
        <v>5478227</v>
      </c>
      <c r="L71" s="10">
        <v>1037633</v>
      </c>
      <c r="M71" s="10">
        <v>0</v>
      </c>
      <c r="N71" s="10">
        <v>203708</v>
      </c>
      <c r="O71" s="10">
        <v>0</v>
      </c>
      <c r="P71" s="10">
        <v>0</v>
      </c>
      <c r="Q71" s="10">
        <v>0</v>
      </c>
      <c r="R71" s="10">
        <v>321759</v>
      </c>
      <c r="S71" s="10">
        <v>321759</v>
      </c>
      <c r="T71" s="144">
        <v>0</v>
      </c>
      <c r="U71" s="144"/>
      <c r="V71" s="144">
        <v>0</v>
      </c>
      <c r="W71" s="144"/>
    </row>
    <row r="72" spans="1:23" ht="15.75" customHeight="1" thickBot="1">
      <c r="A72" s="145"/>
      <c r="B72" s="145"/>
      <c r="C72" s="145"/>
      <c r="D72" s="146"/>
      <c r="E72" s="146"/>
      <c r="F72" s="12" t="s">
        <v>36</v>
      </c>
      <c r="G72" s="143">
        <v>-24630</v>
      </c>
      <c r="H72" s="143"/>
      <c r="I72" s="9">
        <v>-17130</v>
      </c>
      <c r="J72" s="9">
        <v>-17130</v>
      </c>
      <c r="K72" s="9">
        <v>0</v>
      </c>
      <c r="L72" s="9">
        <v>-17130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-7500</v>
      </c>
      <c r="S72" s="9">
        <v>-7500</v>
      </c>
      <c r="T72" s="143">
        <v>0</v>
      </c>
      <c r="U72" s="143"/>
      <c r="V72" s="143">
        <v>0</v>
      </c>
      <c r="W72" s="143"/>
    </row>
    <row r="73" spans="1:23" ht="13.5" thickBot="1">
      <c r="A73" s="145"/>
      <c r="B73" s="145"/>
      <c r="C73" s="145"/>
      <c r="D73" s="146"/>
      <c r="E73" s="146"/>
      <c r="F73" s="12" t="s">
        <v>37</v>
      </c>
      <c r="G73" s="143">
        <v>48800</v>
      </c>
      <c r="H73" s="143"/>
      <c r="I73" s="9">
        <v>23800</v>
      </c>
      <c r="J73" s="9">
        <v>23800</v>
      </c>
      <c r="K73" s="9">
        <v>13800</v>
      </c>
      <c r="L73" s="9">
        <v>10000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25000</v>
      </c>
      <c r="S73" s="9">
        <v>25000</v>
      </c>
      <c r="T73" s="143">
        <v>0</v>
      </c>
      <c r="U73" s="143"/>
      <c r="V73" s="143">
        <v>0</v>
      </c>
      <c r="W73" s="143"/>
    </row>
    <row r="74" spans="1:23" ht="18" customHeight="1" thickBot="1">
      <c r="A74" s="145"/>
      <c r="B74" s="145"/>
      <c r="C74" s="145"/>
      <c r="D74" s="146"/>
      <c r="E74" s="146"/>
      <c r="F74" s="12" t="s">
        <v>38</v>
      </c>
      <c r="G74" s="143">
        <v>7065497</v>
      </c>
      <c r="H74" s="143"/>
      <c r="I74" s="9">
        <v>6726238</v>
      </c>
      <c r="J74" s="9">
        <v>6522530</v>
      </c>
      <c r="K74" s="9">
        <v>5492027</v>
      </c>
      <c r="L74" s="9">
        <v>1030503</v>
      </c>
      <c r="M74" s="9">
        <v>0</v>
      </c>
      <c r="N74" s="9">
        <v>203708</v>
      </c>
      <c r="O74" s="9">
        <v>0</v>
      </c>
      <c r="P74" s="9">
        <v>0</v>
      </c>
      <c r="Q74" s="9">
        <v>0</v>
      </c>
      <c r="R74" s="9">
        <v>339259</v>
      </c>
      <c r="S74" s="9">
        <v>339259</v>
      </c>
      <c r="T74" s="143">
        <v>0</v>
      </c>
      <c r="U74" s="143"/>
      <c r="V74" s="143">
        <v>0</v>
      </c>
      <c r="W74" s="143"/>
    </row>
    <row r="75" spans="1:23" ht="18" customHeight="1" thickBot="1">
      <c r="A75" s="145"/>
      <c r="B75" s="145"/>
      <c r="C75" s="145">
        <v>85415</v>
      </c>
      <c r="D75" s="146" t="s">
        <v>336</v>
      </c>
      <c r="E75" s="146"/>
      <c r="F75" s="13" t="s">
        <v>35</v>
      </c>
      <c r="G75" s="144">
        <v>13500</v>
      </c>
      <c r="H75" s="144"/>
      <c r="I75" s="10">
        <v>13500</v>
      </c>
      <c r="J75" s="10">
        <v>0</v>
      </c>
      <c r="K75" s="10">
        <v>0</v>
      </c>
      <c r="L75" s="10">
        <v>0</v>
      </c>
      <c r="M75" s="10">
        <v>0</v>
      </c>
      <c r="N75" s="10">
        <v>13500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44">
        <v>0</v>
      </c>
      <c r="U75" s="144"/>
      <c r="V75" s="144">
        <v>0</v>
      </c>
      <c r="W75" s="144"/>
    </row>
    <row r="76" spans="1:23" ht="18.75" customHeight="1" thickBot="1">
      <c r="A76" s="145"/>
      <c r="B76" s="145"/>
      <c r="C76" s="145"/>
      <c r="D76" s="146"/>
      <c r="E76" s="146"/>
      <c r="F76" s="12" t="s">
        <v>36</v>
      </c>
      <c r="G76" s="143">
        <v>-6000</v>
      </c>
      <c r="H76" s="143"/>
      <c r="I76" s="9">
        <v>-6000</v>
      </c>
      <c r="J76" s="9">
        <v>0</v>
      </c>
      <c r="K76" s="9">
        <v>0</v>
      </c>
      <c r="L76" s="9">
        <v>0</v>
      </c>
      <c r="M76" s="9">
        <v>0</v>
      </c>
      <c r="N76" s="9">
        <v>-6000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143">
        <v>0</v>
      </c>
      <c r="U76" s="143"/>
      <c r="V76" s="143">
        <v>0</v>
      </c>
      <c r="W76" s="143"/>
    </row>
    <row r="77" spans="1:23" ht="16.5" customHeight="1" thickBot="1">
      <c r="A77" s="145"/>
      <c r="B77" s="145"/>
      <c r="C77" s="145"/>
      <c r="D77" s="146"/>
      <c r="E77" s="146"/>
      <c r="F77" s="12" t="s">
        <v>37</v>
      </c>
      <c r="G77" s="143">
        <v>0</v>
      </c>
      <c r="H77" s="143"/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143">
        <v>0</v>
      </c>
      <c r="U77" s="143"/>
      <c r="V77" s="143">
        <v>0</v>
      </c>
      <c r="W77" s="143"/>
    </row>
    <row r="78" spans="1:23" ht="16.5" customHeight="1" thickBot="1">
      <c r="A78" s="145"/>
      <c r="B78" s="145"/>
      <c r="C78" s="145"/>
      <c r="D78" s="146"/>
      <c r="E78" s="146"/>
      <c r="F78" s="12" t="s">
        <v>38</v>
      </c>
      <c r="G78" s="143">
        <v>7500</v>
      </c>
      <c r="H78" s="143"/>
      <c r="I78" s="9">
        <v>7500</v>
      </c>
      <c r="J78" s="9">
        <v>0</v>
      </c>
      <c r="K78" s="9">
        <v>0</v>
      </c>
      <c r="L78" s="9">
        <v>0</v>
      </c>
      <c r="M78" s="9">
        <v>0</v>
      </c>
      <c r="N78" s="9">
        <v>7500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143">
        <v>0</v>
      </c>
      <c r="U78" s="143"/>
      <c r="V78" s="143">
        <v>0</v>
      </c>
      <c r="W78" s="143"/>
    </row>
    <row r="79" spans="1:23" ht="19.5" customHeight="1" thickBot="1">
      <c r="A79" s="145"/>
      <c r="B79" s="145"/>
      <c r="C79" s="145">
        <v>85416</v>
      </c>
      <c r="D79" s="146" t="s">
        <v>337</v>
      </c>
      <c r="E79" s="146"/>
      <c r="F79" s="13" t="s">
        <v>35</v>
      </c>
      <c r="G79" s="144">
        <v>4500</v>
      </c>
      <c r="H79" s="144"/>
      <c r="I79" s="10">
        <v>4500</v>
      </c>
      <c r="J79" s="10">
        <v>0</v>
      </c>
      <c r="K79" s="10">
        <v>0</v>
      </c>
      <c r="L79" s="10">
        <v>0</v>
      </c>
      <c r="M79" s="10">
        <v>0</v>
      </c>
      <c r="N79" s="10">
        <v>4500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44">
        <v>0</v>
      </c>
      <c r="U79" s="144"/>
      <c r="V79" s="144">
        <v>0</v>
      </c>
      <c r="W79" s="144"/>
    </row>
    <row r="80" spans="1:23" ht="18.75" customHeight="1" thickBot="1">
      <c r="A80" s="145"/>
      <c r="B80" s="145"/>
      <c r="C80" s="145"/>
      <c r="D80" s="146"/>
      <c r="E80" s="146"/>
      <c r="F80" s="12" t="s">
        <v>36</v>
      </c>
      <c r="G80" s="143">
        <v>0</v>
      </c>
      <c r="H80" s="143"/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143">
        <v>0</v>
      </c>
      <c r="U80" s="143"/>
      <c r="V80" s="143">
        <v>0</v>
      </c>
      <c r="W80" s="143"/>
    </row>
    <row r="81" spans="1:23" ht="15.75" customHeight="1" thickBot="1">
      <c r="A81" s="145"/>
      <c r="B81" s="145"/>
      <c r="C81" s="145"/>
      <c r="D81" s="146"/>
      <c r="E81" s="146"/>
      <c r="F81" s="12" t="s">
        <v>37</v>
      </c>
      <c r="G81" s="143">
        <v>7500</v>
      </c>
      <c r="H81" s="143"/>
      <c r="I81" s="9">
        <v>7500</v>
      </c>
      <c r="J81" s="9">
        <v>0</v>
      </c>
      <c r="K81" s="9">
        <v>0</v>
      </c>
      <c r="L81" s="9">
        <v>0</v>
      </c>
      <c r="M81" s="9">
        <v>0</v>
      </c>
      <c r="N81" s="9">
        <v>7500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143">
        <v>0</v>
      </c>
      <c r="U81" s="143"/>
      <c r="V81" s="143">
        <v>0</v>
      </c>
      <c r="W81" s="143"/>
    </row>
    <row r="82" spans="1:23" ht="17.25" customHeight="1">
      <c r="A82" s="145"/>
      <c r="B82" s="145"/>
      <c r="C82" s="145"/>
      <c r="D82" s="146"/>
      <c r="E82" s="146"/>
      <c r="F82" s="12" t="s">
        <v>38</v>
      </c>
      <c r="G82" s="143">
        <v>12000</v>
      </c>
      <c r="H82" s="143"/>
      <c r="I82" s="9">
        <v>12000</v>
      </c>
      <c r="J82" s="9">
        <v>0</v>
      </c>
      <c r="K82" s="9">
        <v>0</v>
      </c>
      <c r="L82" s="9">
        <v>0</v>
      </c>
      <c r="M82" s="9">
        <v>0</v>
      </c>
      <c r="N82" s="9">
        <v>12000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143">
        <v>0</v>
      </c>
      <c r="U82" s="143"/>
      <c r="V82" s="143">
        <v>0</v>
      </c>
      <c r="W82" s="143"/>
    </row>
    <row r="83" spans="1:23" ht="15.75" customHeight="1">
      <c r="A83" s="147">
        <v>855</v>
      </c>
      <c r="B83" s="147"/>
      <c r="C83" s="147"/>
      <c r="D83" s="148" t="s">
        <v>158</v>
      </c>
      <c r="E83" s="148"/>
      <c r="F83" s="12" t="s">
        <v>35</v>
      </c>
      <c r="G83" s="143">
        <v>6048906</v>
      </c>
      <c r="H83" s="143"/>
      <c r="I83" s="9">
        <v>6048906</v>
      </c>
      <c r="J83" s="9">
        <v>4399091</v>
      </c>
      <c r="K83" s="9">
        <v>2903743</v>
      </c>
      <c r="L83" s="9">
        <v>1495348</v>
      </c>
      <c r="M83" s="9">
        <v>197200</v>
      </c>
      <c r="N83" s="9">
        <v>1452615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143">
        <v>0</v>
      </c>
      <c r="U83" s="143"/>
      <c r="V83" s="143">
        <v>0</v>
      </c>
      <c r="W83" s="143"/>
    </row>
    <row r="84" spans="1:23" ht="16.5" customHeight="1">
      <c r="A84" s="147"/>
      <c r="B84" s="147"/>
      <c r="C84" s="147"/>
      <c r="D84" s="148"/>
      <c r="E84" s="148"/>
      <c r="F84" s="12" t="s">
        <v>36</v>
      </c>
      <c r="G84" s="143">
        <v>-68416</v>
      </c>
      <c r="H84" s="143"/>
      <c r="I84" s="9">
        <v>-68416</v>
      </c>
      <c r="J84" s="9">
        <v>-68416</v>
      </c>
      <c r="K84" s="9">
        <v>-19948</v>
      </c>
      <c r="L84" s="9">
        <v>-48468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143">
        <v>0</v>
      </c>
      <c r="U84" s="143"/>
      <c r="V84" s="143">
        <v>0</v>
      </c>
      <c r="W84" s="143"/>
    </row>
    <row r="85" spans="1:23" ht="15.75" customHeight="1">
      <c r="A85" s="147"/>
      <c r="B85" s="147"/>
      <c r="C85" s="147"/>
      <c r="D85" s="148"/>
      <c r="E85" s="148"/>
      <c r="F85" s="12" t="s">
        <v>37</v>
      </c>
      <c r="G85" s="143">
        <v>232214</v>
      </c>
      <c r="H85" s="143"/>
      <c r="I85" s="9">
        <v>232214</v>
      </c>
      <c r="J85" s="9">
        <v>232214</v>
      </c>
      <c r="K85" s="9">
        <v>228236</v>
      </c>
      <c r="L85" s="9">
        <v>3978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143">
        <v>0</v>
      </c>
      <c r="U85" s="143"/>
      <c r="V85" s="143">
        <v>0</v>
      </c>
      <c r="W85" s="143"/>
    </row>
    <row r="86" spans="1:23" ht="18.75" customHeight="1" thickBot="1">
      <c r="A86" s="147"/>
      <c r="B86" s="147"/>
      <c r="C86" s="147"/>
      <c r="D86" s="148"/>
      <c r="E86" s="148"/>
      <c r="F86" s="12" t="s">
        <v>38</v>
      </c>
      <c r="G86" s="143">
        <v>6212704</v>
      </c>
      <c r="H86" s="143"/>
      <c r="I86" s="9">
        <v>6212704</v>
      </c>
      <c r="J86" s="9">
        <v>4562889</v>
      </c>
      <c r="K86" s="9">
        <v>3112031</v>
      </c>
      <c r="L86" s="9">
        <v>1450858</v>
      </c>
      <c r="M86" s="9">
        <v>197200</v>
      </c>
      <c r="N86" s="9">
        <v>1452615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143">
        <v>0</v>
      </c>
      <c r="U86" s="143"/>
      <c r="V86" s="143">
        <v>0</v>
      </c>
      <c r="W86" s="143"/>
    </row>
    <row r="87" spans="1:23" ht="18.75" customHeight="1" thickBot="1">
      <c r="A87" s="145"/>
      <c r="B87" s="145"/>
      <c r="C87" s="145">
        <v>85508</v>
      </c>
      <c r="D87" s="146" t="s">
        <v>267</v>
      </c>
      <c r="E87" s="146"/>
      <c r="F87" s="13" t="s">
        <v>35</v>
      </c>
      <c r="G87" s="144">
        <v>1471169</v>
      </c>
      <c r="H87" s="144"/>
      <c r="I87" s="10">
        <v>1471169</v>
      </c>
      <c r="J87" s="10">
        <v>34482</v>
      </c>
      <c r="K87" s="10">
        <v>34482</v>
      </c>
      <c r="L87" s="10">
        <v>0</v>
      </c>
      <c r="M87" s="10">
        <v>104000</v>
      </c>
      <c r="N87" s="10">
        <v>1332687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44">
        <v>0</v>
      </c>
      <c r="U87" s="144"/>
      <c r="V87" s="144">
        <v>0</v>
      </c>
      <c r="W87" s="144"/>
    </row>
    <row r="88" spans="1:23" ht="18.75" customHeight="1" thickBot="1">
      <c r="A88" s="145"/>
      <c r="B88" s="145"/>
      <c r="C88" s="145"/>
      <c r="D88" s="146"/>
      <c r="E88" s="146"/>
      <c r="F88" s="12" t="s">
        <v>36</v>
      </c>
      <c r="G88" s="143">
        <v>-282</v>
      </c>
      <c r="H88" s="143"/>
      <c r="I88" s="9">
        <v>-282</v>
      </c>
      <c r="J88" s="9">
        <v>-282</v>
      </c>
      <c r="K88" s="9">
        <v>-282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143">
        <v>0</v>
      </c>
      <c r="U88" s="143"/>
      <c r="V88" s="143">
        <v>0</v>
      </c>
      <c r="W88" s="143"/>
    </row>
    <row r="89" spans="1:23" ht="18" customHeight="1" thickBot="1">
      <c r="A89" s="145"/>
      <c r="B89" s="145"/>
      <c r="C89" s="145"/>
      <c r="D89" s="146"/>
      <c r="E89" s="146"/>
      <c r="F89" s="12" t="s">
        <v>37</v>
      </c>
      <c r="G89" s="143">
        <v>282</v>
      </c>
      <c r="H89" s="143"/>
      <c r="I89" s="9">
        <v>282</v>
      </c>
      <c r="J89" s="9">
        <v>282</v>
      </c>
      <c r="K89" s="9">
        <v>0</v>
      </c>
      <c r="L89" s="9">
        <v>282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143">
        <v>0</v>
      </c>
      <c r="U89" s="143"/>
      <c r="V89" s="143">
        <v>0</v>
      </c>
      <c r="W89" s="143"/>
    </row>
    <row r="90" spans="1:23" ht="18" customHeight="1" thickBot="1">
      <c r="A90" s="145"/>
      <c r="B90" s="145"/>
      <c r="C90" s="145"/>
      <c r="D90" s="146"/>
      <c r="E90" s="146"/>
      <c r="F90" s="12" t="s">
        <v>38</v>
      </c>
      <c r="G90" s="143">
        <v>1471169</v>
      </c>
      <c r="H90" s="143"/>
      <c r="I90" s="9">
        <v>1471169</v>
      </c>
      <c r="J90" s="9">
        <v>34482</v>
      </c>
      <c r="K90" s="9">
        <v>34200</v>
      </c>
      <c r="L90" s="9">
        <v>282</v>
      </c>
      <c r="M90" s="9">
        <v>104000</v>
      </c>
      <c r="N90" s="9">
        <v>1332687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143">
        <v>0</v>
      </c>
      <c r="U90" s="143"/>
      <c r="V90" s="143">
        <v>0</v>
      </c>
      <c r="W90" s="143"/>
    </row>
    <row r="91" spans="1:23" ht="18.75" customHeight="1" thickBot="1">
      <c r="A91" s="145"/>
      <c r="B91" s="145"/>
      <c r="C91" s="145">
        <v>85510</v>
      </c>
      <c r="D91" s="146" t="s">
        <v>160</v>
      </c>
      <c r="E91" s="146"/>
      <c r="F91" s="13" t="s">
        <v>35</v>
      </c>
      <c r="G91" s="144">
        <v>4577737</v>
      </c>
      <c r="H91" s="144"/>
      <c r="I91" s="10">
        <v>4577737</v>
      </c>
      <c r="J91" s="10">
        <v>4364609</v>
      </c>
      <c r="K91" s="10">
        <v>2869261</v>
      </c>
      <c r="L91" s="10">
        <v>1495348</v>
      </c>
      <c r="M91" s="10">
        <v>93200</v>
      </c>
      <c r="N91" s="10">
        <v>119928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44">
        <v>0</v>
      </c>
      <c r="U91" s="144"/>
      <c r="V91" s="144">
        <v>0</v>
      </c>
      <c r="W91" s="144"/>
    </row>
    <row r="92" spans="1:23" ht="13.5" thickBot="1">
      <c r="A92" s="145"/>
      <c r="B92" s="145"/>
      <c r="C92" s="145"/>
      <c r="D92" s="146"/>
      <c r="E92" s="146"/>
      <c r="F92" s="12" t="s">
        <v>36</v>
      </c>
      <c r="G92" s="143">
        <v>-68134</v>
      </c>
      <c r="H92" s="143"/>
      <c r="I92" s="9">
        <v>-68134</v>
      </c>
      <c r="J92" s="9">
        <v>-68134</v>
      </c>
      <c r="K92" s="9">
        <v>-19666</v>
      </c>
      <c r="L92" s="9">
        <v>-48468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143">
        <v>0</v>
      </c>
      <c r="U92" s="143"/>
      <c r="V92" s="143">
        <v>0</v>
      </c>
      <c r="W92" s="143"/>
    </row>
    <row r="93" spans="1:23" ht="17.25" customHeight="1" thickBot="1">
      <c r="A93" s="145"/>
      <c r="B93" s="145"/>
      <c r="C93" s="145"/>
      <c r="D93" s="146"/>
      <c r="E93" s="146"/>
      <c r="F93" s="12" t="s">
        <v>37</v>
      </c>
      <c r="G93" s="143">
        <v>231932</v>
      </c>
      <c r="H93" s="143"/>
      <c r="I93" s="9">
        <v>231932</v>
      </c>
      <c r="J93" s="9">
        <v>231932</v>
      </c>
      <c r="K93" s="9">
        <v>228236</v>
      </c>
      <c r="L93" s="9">
        <v>3696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143">
        <v>0</v>
      </c>
      <c r="U93" s="143"/>
      <c r="V93" s="143">
        <v>0</v>
      </c>
      <c r="W93" s="143"/>
    </row>
    <row r="94" spans="1:23" ht="17.25" customHeight="1">
      <c r="A94" s="145"/>
      <c r="B94" s="145"/>
      <c r="C94" s="145"/>
      <c r="D94" s="146"/>
      <c r="E94" s="146"/>
      <c r="F94" s="12" t="s">
        <v>38</v>
      </c>
      <c r="G94" s="143">
        <v>4741535</v>
      </c>
      <c r="H94" s="143"/>
      <c r="I94" s="9">
        <v>4741535</v>
      </c>
      <c r="J94" s="9">
        <v>4528407</v>
      </c>
      <c r="K94" s="9">
        <v>3077831</v>
      </c>
      <c r="L94" s="9">
        <v>1450576</v>
      </c>
      <c r="M94" s="9">
        <v>93200</v>
      </c>
      <c r="N94" s="9">
        <v>119928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143">
        <v>0</v>
      </c>
      <c r="U94" s="143"/>
      <c r="V94" s="143">
        <v>0</v>
      </c>
      <c r="W94" s="143"/>
    </row>
    <row r="95" spans="1:23" ht="21" customHeight="1">
      <c r="A95" s="142" t="s">
        <v>16</v>
      </c>
      <c r="B95" s="142"/>
      <c r="C95" s="142"/>
      <c r="D95" s="142"/>
      <c r="E95" s="142"/>
      <c r="F95" s="12" t="s">
        <v>35</v>
      </c>
      <c r="G95" s="151">
        <v>88553184</v>
      </c>
      <c r="H95" s="151"/>
      <c r="I95" s="11">
        <v>75316876</v>
      </c>
      <c r="J95" s="11">
        <v>69798291</v>
      </c>
      <c r="K95" s="11">
        <v>46408035</v>
      </c>
      <c r="L95" s="11">
        <v>23390256</v>
      </c>
      <c r="M95" s="11">
        <v>1588986</v>
      </c>
      <c r="N95" s="11">
        <v>2796687</v>
      </c>
      <c r="O95" s="11">
        <v>825489</v>
      </c>
      <c r="P95" s="11">
        <v>282098</v>
      </c>
      <c r="Q95" s="11">
        <v>25325</v>
      </c>
      <c r="R95" s="123">
        <v>13236308</v>
      </c>
      <c r="S95" s="123">
        <v>10451808</v>
      </c>
      <c r="T95" s="151">
        <v>7702402</v>
      </c>
      <c r="U95" s="151"/>
      <c r="V95" s="151">
        <v>2784500</v>
      </c>
      <c r="W95" s="151"/>
    </row>
    <row r="96" spans="1:23" ht="16.5" customHeight="1">
      <c r="A96" s="142"/>
      <c r="B96" s="142"/>
      <c r="C96" s="142"/>
      <c r="D96" s="142"/>
      <c r="E96" s="142"/>
      <c r="F96" s="12" t="s">
        <v>36</v>
      </c>
      <c r="G96" s="151">
        <v>-105327</v>
      </c>
      <c r="H96" s="151"/>
      <c r="I96" s="11">
        <v>-97827</v>
      </c>
      <c r="J96" s="11">
        <v>-91827</v>
      </c>
      <c r="K96" s="11">
        <v>-23380</v>
      </c>
      <c r="L96" s="11">
        <v>-68447</v>
      </c>
      <c r="M96" s="11">
        <v>0</v>
      </c>
      <c r="N96" s="11">
        <v>-6000</v>
      </c>
      <c r="O96" s="11">
        <v>0</v>
      </c>
      <c r="P96" s="11">
        <v>0</v>
      </c>
      <c r="Q96" s="11">
        <v>0</v>
      </c>
      <c r="R96" s="11">
        <v>-7500</v>
      </c>
      <c r="S96" s="11">
        <v>-7500</v>
      </c>
      <c r="T96" s="151">
        <v>0</v>
      </c>
      <c r="U96" s="151"/>
      <c r="V96" s="151">
        <v>0</v>
      </c>
      <c r="W96" s="151"/>
    </row>
    <row r="97" spans="1:23" ht="17.25" customHeight="1">
      <c r="A97" s="142"/>
      <c r="B97" s="142"/>
      <c r="C97" s="142"/>
      <c r="D97" s="142"/>
      <c r="E97" s="142"/>
      <c r="F97" s="12" t="s">
        <v>37</v>
      </c>
      <c r="G97" s="151">
        <v>1871878</v>
      </c>
      <c r="H97" s="151"/>
      <c r="I97" s="11">
        <v>363190</v>
      </c>
      <c r="J97" s="11">
        <v>355690</v>
      </c>
      <c r="K97" s="11">
        <v>286364</v>
      </c>
      <c r="L97" s="11">
        <v>69326</v>
      </c>
      <c r="M97" s="11">
        <v>0</v>
      </c>
      <c r="N97" s="11">
        <v>7500</v>
      </c>
      <c r="O97" s="11">
        <v>0</v>
      </c>
      <c r="P97" s="11">
        <v>0</v>
      </c>
      <c r="Q97" s="11">
        <v>0</v>
      </c>
      <c r="R97" s="11">
        <v>1508688</v>
      </c>
      <c r="S97" s="11">
        <v>1508688</v>
      </c>
      <c r="T97" s="151">
        <v>0</v>
      </c>
      <c r="U97" s="151"/>
      <c r="V97" s="151">
        <v>0</v>
      </c>
      <c r="W97" s="151"/>
    </row>
    <row r="98" spans="1:23" ht="19.5" customHeight="1">
      <c r="A98" s="142"/>
      <c r="B98" s="142"/>
      <c r="C98" s="142"/>
      <c r="D98" s="142"/>
      <c r="E98" s="142"/>
      <c r="F98" s="12" t="s">
        <v>38</v>
      </c>
      <c r="G98" s="151">
        <v>90319735</v>
      </c>
      <c r="H98" s="151"/>
      <c r="I98" s="11">
        <v>75582239</v>
      </c>
      <c r="J98" s="11">
        <v>70062154</v>
      </c>
      <c r="K98" s="11">
        <v>46671019</v>
      </c>
      <c r="L98" s="11">
        <v>23391135</v>
      </c>
      <c r="M98" s="11">
        <v>1588986</v>
      </c>
      <c r="N98" s="11">
        <v>2798187</v>
      </c>
      <c r="O98" s="11">
        <v>825489</v>
      </c>
      <c r="P98" s="11">
        <v>282098</v>
      </c>
      <c r="Q98" s="11">
        <v>25325</v>
      </c>
      <c r="R98" s="123">
        <v>14737496</v>
      </c>
      <c r="S98" s="123">
        <v>11952996</v>
      </c>
      <c r="T98" s="151">
        <v>7702402</v>
      </c>
      <c r="U98" s="151"/>
      <c r="V98" s="151">
        <v>2784500</v>
      </c>
      <c r="W98" s="151"/>
    </row>
  </sheetData>
  <sheetProtection/>
  <mergeCells count="355">
    <mergeCell ref="G98:H98"/>
    <mergeCell ref="T98:U98"/>
    <mergeCell ref="V98:W98"/>
    <mergeCell ref="G96:H96"/>
    <mergeCell ref="T96:U96"/>
    <mergeCell ref="V96:W96"/>
    <mergeCell ref="G97:H97"/>
    <mergeCell ref="T97:U97"/>
    <mergeCell ref="V97:W97"/>
    <mergeCell ref="G94:H94"/>
    <mergeCell ref="T94:U94"/>
    <mergeCell ref="V94:W94"/>
    <mergeCell ref="G95:H95"/>
    <mergeCell ref="T95:U95"/>
    <mergeCell ref="V95:W95"/>
    <mergeCell ref="V91:W91"/>
    <mergeCell ref="G92:H92"/>
    <mergeCell ref="T92:U92"/>
    <mergeCell ref="V92:W92"/>
    <mergeCell ref="G93:H93"/>
    <mergeCell ref="T93:U93"/>
    <mergeCell ref="V93:W93"/>
    <mergeCell ref="T89:U89"/>
    <mergeCell ref="V89:W89"/>
    <mergeCell ref="G90:H90"/>
    <mergeCell ref="T90:U90"/>
    <mergeCell ref="V90:W90"/>
    <mergeCell ref="A91:B94"/>
    <mergeCell ref="C91:C94"/>
    <mergeCell ref="D91:E94"/>
    <mergeCell ref="G91:H91"/>
    <mergeCell ref="T91:U91"/>
    <mergeCell ref="A87:B90"/>
    <mergeCell ref="C87:C90"/>
    <mergeCell ref="D87:E90"/>
    <mergeCell ref="G87:H87"/>
    <mergeCell ref="T87:U87"/>
    <mergeCell ref="V87:W87"/>
    <mergeCell ref="G88:H88"/>
    <mergeCell ref="T88:U88"/>
    <mergeCell ref="V88:W88"/>
    <mergeCell ref="G89:H89"/>
    <mergeCell ref="G85:H85"/>
    <mergeCell ref="T85:U85"/>
    <mergeCell ref="V85:W85"/>
    <mergeCell ref="G86:H86"/>
    <mergeCell ref="T86:U86"/>
    <mergeCell ref="V86:W86"/>
    <mergeCell ref="G83:H83"/>
    <mergeCell ref="T83:U83"/>
    <mergeCell ref="V83:W83"/>
    <mergeCell ref="G84:H84"/>
    <mergeCell ref="T84:U84"/>
    <mergeCell ref="V84:W84"/>
    <mergeCell ref="A79:B82"/>
    <mergeCell ref="C79:C82"/>
    <mergeCell ref="D79:E82"/>
    <mergeCell ref="A83:B86"/>
    <mergeCell ref="C83:C86"/>
    <mergeCell ref="D83:E86"/>
    <mergeCell ref="G25:H25"/>
    <mergeCell ref="V28:W28"/>
    <mergeCell ref="V25:W25"/>
    <mergeCell ref="V27:W27"/>
    <mergeCell ref="G28:H28"/>
    <mergeCell ref="T28:U28"/>
    <mergeCell ref="G26:H26"/>
    <mergeCell ref="T26:U26"/>
    <mergeCell ref="V26:W26"/>
    <mergeCell ref="V29:W29"/>
    <mergeCell ref="G27:H27"/>
    <mergeCell ref="T27:U27"/>
    <mergeCell ref="C19:C22"/>
    <mergeCell ref="D19:E22"/>
    <mergeCell ref="G19:H19"/>
    <mergeCell ref="T19:U19"/>
    <mergeCell ref="T25:U25"/>
    <mergeCell ref="V21:W21"/>
    <mergeCell ref="G22:H22"/>
    <mergeCell ref="V30:W30"/>
    <mergeCell ref="V22:W22"/>
    <mergeCell ref="A23:B26"/>
    <mergeCell ref="C23:C26"/>
    <mergeCell ref="D23:E26"/>
    <mergeCell ref="G23:H23"/>
    <mergeCell ref="T23:U23"/>
    <mergeCell ref="A19:B22"/>
    <mergeCell ref="G29:H29"/>
    <mergeCell ref="T29:U29"/>
    <mergeCell ref="A15:B18"/>
    <mergeCell ref="C15:C18"/>
    <mergeCell ref="D15:E18"/>
    <mergeCell ref="G15:H15"/>
    <mergeCell ref="T15:U15"/>
    <mergeCell ref="G30:H30"/>
    <mergeCell ref="T30:U30"/>
    <mergeCell ref="G20:H20"/>
    <mergeCell ref="T20:U20"/>
    <mergeCell ref="T21:U21"/>
    <mergeCell ref="G24:H24"/>
    <mergeCell ref="T24:U24"/>
    <mergeCell ref="V24:W24"/>
    <mergeCell ref="V20:W20"/>
    <mergeCell ref="G21:H21"/>
    <mergeCell ref="V17:W17"/>
    <mergeCell ref="V18:W18"/>
    <mergeCell ref="G18:H18"/>
    <mergeCell ref="V15:W15"/>
    <mergeCell ref="V23:W23"/>
    <mergeCell ref="T22:U22"/>
    <mergeCell ref="T18:U18"/>
    <mergeCell ref="T16:U16"/>
    <mergeCell ref="A10:B10"/>
    <mergeCell ref="V12:W12"/>
    <mergeCell ref="G14:H14"/>
    <mergeCell ref="V16:W16"/>
    <mergeCell ref="G17:H17"/>
    <mergeCell ref="G16:H16"/>
    <mergeCell ref="V14:W14"/>
    <mergeCell ref="T17:U17"/>
    <mergeCell ref="T14:U14"/>
    <mergeCell ref="A11:B14"/>
    <mergeCell ref="C11:C14"/>
    <mergeCell ref="D11:E14"/>
    <mergeCell ref="G11:H11"/>
    <mergeCell ref="T11:U11"/>
    <mergeCell ref="G12:H12"/>
    <mergeCell ref="D10:F10"/>
    <mergeCell ref="G10:H10"/>
    <mergeCell ref="T10:U10"/>
    <mergeCell ref="J7:J9"/>
    <mergeCell ref="K7:L8"/>
    <mergeCell ref="M7:M9"/>
    <mergeCell ref="N7:N9"/>
    <mergeCell ref="O7:O9"/>
    <mergeCell ref="S6:S9"/>
    <mergeCell ref="T13:U13"/>
    <mergeCell ref="V13:W13"/>
    <mergeCell ref="V6:W9"/>
    <mergeCell ref="T12:U12"/>
    <mergeCell ref="V10:W10"/>
    <mergeCell ref="G13:H13"/>
    <mergeCell ref="O1:U1"/>
    <mergeCell ref="I5:I9"/>
    <mergeCell ref="J5:Q6"/>
    <mergeCell ref="R5:R9"/>
    <mergeCell ref="S5:W5"/>
    <mergeCell ref="G4:H9"/>
    <mergeCell ref="Q7:Q9"/>
    <mergeCell ref="T8:U9"/>
    <mergeCell ref="T6:U7"/>
    <mergeCell ref="A2:W2"/>
    <mergeCell ref="A4:B9"/>
    <mergeCell ref="C4:C9"/>
    <mergeCell ref="P7:P9"/>
    <mergeCell ref="D4:F9"/>
    <mergeCell ref="I4:W4"/>
    <mergeCell ref="A27:B30"/>
    <mergeCell ref="C27:C30"/>
    <mergeCell ref="D27:E30"/>
    <mergeCell ref="V11:W11"/>
    <mergeCell ref="V19:W19"/>
    <mergeCell ref="A31:B34"/>
    <mergeCell ref="C31:C34"/>
    <mergeCell ref="D31:E34"/>
    <mergeCell ref="G31:H31"/>
    <mergeCell ref="T31:U31"/>
    <mergeCell ref="V31:W31"/>
    <mergeCell ref="G32:H32"/>
    <mergeCell ref="T32:U32"/>
    <mergeCell ref="V32:W32"/>
    <mergeCell ref="T37:U37"/>
    <mergeCell ref="V37:W37"/>
    <mergeCell ref="G33:H33"/>
    <mergeCell ref="T33:U33"/>
    <mergeCell ref="V33:W33"/>
    <mergeCell ref="G34:H34"/>
    <mergeCell ref="T34:U34"/>
    <mergeCell ref="V34:W34"/>
    <mergeCell ref="G38:H38"/>
    <mergeCell ref="T38:U38"/>
    <mergeCell ref="V38:W38"/>
    <mergeCell ref="G35:H35"/>
    <mergeCell ref="T35:U35"/>
    <mergeCell ref="V35:W35"/>
    <mergeCell ref="G36:H36"/>
    <mergeCell ref="T36:U36"/>
    <mergeCell ref="V36:W36"/>
    <mergeCell ref="G37:H37"/>
    <mergeCell ref="A35:B38"/>
    <mergeCell ref="C35:C38"/>
    <mergeCell ref="D35:E38"/>
    <mergeCell ref="A39:B42"/>
    <mergeCell ref="C39:C42"/>
    <mergeCell ref="D39:E42"/>
    <mergeCell ref="G39:H39"/>
    <mergeCell ref="T39:U39"/>
    <mergeCell ref="V39:W39"/>
    <mergeCell ref="G40:H40"/>
    <mergeCell ref="T40:U40"/>
    <mergeCell ref="V40:W40"/>
    <mergeCell ref="G41:H41"/>
    <mergeCell ref="T41:U41"/>
    <mergeCell ref="V41:W41"/>
    <mergeCell ref="G42:H42"/>
    <mergeCell ref="T42:U42"/>
    <mergeCell ref="V42:W42"/>
    <mergeCell ref="A43:B46"/>
    <mergeCell ref="C43:C46"/>
    <mergeCell ref="D43:E46"/>
    <mergeCell ref="G43:H43"/>
    <mergeCell ref="T43:U43"/>
    <mergeCell ref="V43:W43"/>
    <mergeCell ref="G44:H44"/>
    <mergeCell ref="T44:U44"/>
    <mergeCell ref="V44:W44"/>
    <mergeCell ref="G45:H45"/>
    <mergeCell ref="T45:U45"/>
    <mergeCell ref="V45:W45"/>
    <mergeCell ref="G46:H46"/>
    <mergeCell ref="T46:U46"/>
    <mergeCell ref="V46:W46"/>
    <mergeCell ref="A47:B50"/>
    <mergeCell ref="C47:C50"/>
    <mergeCell ref="D47:E50"/>
    <mergeCell ref="G47:H47"/>
    <mergeCell ref="T47:U47"/>
    <mergeCell ref="V47:W47"/>
    <mergeCell ref="G48:H48"/>
    <mergeCell ref="T48:U48"/>
    <mergeCell ref="V48:W48"/>
    <mergeCell ref="G49:H49"/>
    <mergeCell ref="T49:U49"/>
    <mergeCell ref="V49:W49"/>
    <mergeCell ref="G50:H50"/>
    <mergeCell ref="T50:U50"/>
    <mergeCell ref="V50:W50"/>
    <mergeCell ref="A51:B54"/>
    <mergeCell ref="C51:C54"/>
    <mergeCell ref="D51:E54"/>
    <mergeCell ref="G51:H51"/>
    <mergeCell ref="T51:U51"/>
    <mergeCell ref="V51:W51"/>
    <mergeCell ref="G52:H52"/>
    <mergeCell ref="T52:U52"/>
    <mergeCell ref="V52:W52"/>
    <mergeCell ref="G53:H53"/>
    <mergeCell ref="T53:U53"/>
    <mergeCell ref="V53:W53"/>
    <mergeCell ref="G54:H54"/>
    <mergeCell ref="T54:U54"/>
    <mergeCell ref="V54:W54"/>
    <mergeCell ref="A55:B58"/>
    <mergeCell ref="C55:C58"/>
    <mergeCell ref="D55:E58"/>
    <mergeCell ref="G55:H55"/>
    <mergeCell ref="T55:U55"/>
    <mergeCell ref="V55:W55"/>
    <mergeCell ref="G56:H56"/>
    <mergeCell ref="T56:U56"/>
    <mergeCell ref="V56:W56"/>
    <mergeCell ref="G57:H57"/>
    <mergeCell ref="T57:U57"/>
    <mergeCell ref="V57:W57"/>
    <mergeCell ref="G58:H58"/>
    <mergeCell ref="T58:U58"/>
    <mergeCell ref="V58:W58"/>
    <mergeCell ref="A59:B62"/>
    <mergeCell ref="C59:C62"/>
    <mergeCell ref="D59:E62"/>
    <mergeCell ref="G59:H59"/>
    <mergeCell ref="T59:U59"/>
    <mergeCell ref="V59:W59"/>
    <mergeCell ref="G60:H60"/>
    <mergeCell ref="T60:U60"/>
    <mergeCell ref="V60:W60"/>
    <mergeCell ref="G61:H61"/>
    <mergeCell ref="T61:U61"/>
    <mergeCell ref="V61:W61"/>
    <mergeCell ref="G62:H62"/>
    <mergeCell ref="T62:U62"/>
    <mergeCell ref="V62:W62"/>
    <mergeCell ref="A63:B66"/>
    <mergeCell ref="C63:C66"/>
    <mergeCell ref="D63:E66"/>
    <mergeCell ref="G63:H63"/>
    <mergeCell ref="T63:U63"/>
    <mergeCell ref="V63:W63"/>
    <mergeCell ref="G64:H64"/>
    <mergeCell ref="T64:U64"/>
    <mergeCell ref="V64:W64"/>
    <mergeCell ref="G65:H65"/>
    <mergeCell ref="T65:U65"/>
    <mergeCell ref="V65:W65"/>
    <mergeCell ref="G66:H66"/>
    <mergeCell ref="T66:U66"/>
    <mergeCell ref="V66:W66"/>
    <mergeCell ref="A67:B70"/>
    <mergeCell ref="C67:C70"/>
    <mergeCell ref="D67:E70"/>
    <mergeCell ref="G67:H67"/>
    <mergeCell ref="T67:U67"/>
    <mergeCell ref="V67:W67"/>
    <mergeCell ref="G68:H68"/>
    <mergeCell ref="T68:U68"/>
    <mergeCell ref="V68:W68"/>
    <mergeCell ref="G69:H69"/>
    <mergeCell ref="T69:U69"/>
    <mergeCell ref="V69:W69"/>
    <mergeCell ref="G70:H70"/>
    <mergeCell ref="T70:U70"/>
    <mergeCell ref="V70:W70"/>
    <mergeCell ref="A71:B74"/>
    <mergeCell ref="C71:C74"/>
    <mergeCell ref="D71:E74"/>
    <mergeCell ref="G71:H71"/>
    <mergeCell ref="T71:U71"/>
    <mergeCell ref="G76:H76"/>
    <mergeCell ref="V71:W71"/>
    <mergeCell ref="G72:H72"/>
    <mergeCell ref="T72:U72"/>
    <mergeCell ref="V72:W72"/>
    <mergeCell ref="G73:H73"/>
    <mergeCell ref="T73:U73"/>
    <mergeCell ref="V73:W73"/>
    <mergeCell ref="V78:W78"/>
    <mergeCell ref="G74:H74"/>
    <mergeCell ref="T74:U74"/>
    <mergeCell ref="V74:W74"/>
    <mergeCell ref="A75:B78"/>
    <mergeCell ref="C75:C78"/>
    <mergeCell ref="D75:E78"/>
    <mergeCell ref="G75:H75"/>
    <mergeCell ref="T75:U75"/>
    <mergeCell ref="V75:W75"/>
    <mergeCell ref="G81:H81"/>
    <mergeCell ref="T81:U81"/>
    <mergeCell ref="V81:W81"/>
    <mergeCell ref="T76:U76"/>
    <mergeCell ref="V76:W76"/>
    <mergeCell ref="G77:H77"/>
    <mergeCell ref="T77:U77"/>
    <mergeCell ref="V77:W77"/>
    <mergeCell ref="G78:H78"/>
    <mergeCell ref="T78:U78"/>
    <mergeCell ref="A95:E98"/>
    <mergeCell ref="G82:H82"/>
    <mergeCell ref="T82:U82"/>
    <mergeCell ref="V82:W82"/>
    <mergeCell ref="G79:H79"/>
    <mergeCell ref="T79:U79"/>
    <mergeCell ref="V79:W79"/>
    <mergeCell ref="G80:H80"/>
    <mergeCell ref="T80:U80"/>
    <mergeCell ref="V80:W80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49"/>
  <sheetViews>
    <sheetView zoomScalePageLayoutView="0" workbookViewId="0" topLeftCell="A6">
      <pane ySplit="2010" topLeftCell="A1" activePane="bottomLeft" state="split"/>
      <selection pane="topLeft" activeCell="R9" sqref="R9"/>
      <selection pane="bottomLeft" activeCell="P1" sqref="P1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16" style="1" customWidth="1"/>
    <col min="13" max="13" width="14.83203125" style="1" customWidth="1"/>
    <col min="14" max="16384" width="9.33203125" style="1" customWidth="1"/>
  </cols>
  <sheetData>
    <row r="1" spans="1:13" ht="42" customHeight="1">
      <c r="A1" s="75"/>
      <c r="B1" s="75"/>
      <c r="C1" s="75"/>
      <c r="D1" s="75"/>
      <c r="E1" s="75"/>
      <c r="F1" s="75"/>
      <c r="G1" s="75"/>
      <c r="H1" s="75"/>
      <c r="I1" s="75"/>
      <c r="J1" s="168" t="s">
        <v>340</v>
      </c>
      <c r="K1" s="168"/>
      <c r="L1" s="168"/>
      <c r="M1" s="168"/>
    </row>
    <row r="2" spans="1:13" ht="15.75">
      <c r="A2" s="169" t="s">
        <v>180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12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65" t="s">
        <v>0</v>
      </c>
    </row>
    <row r="4" spans="1:13" ht="12.75">
      <c r="A4" s="163" t="s">
        <v>83</v>
      </c>
      <c r="B4" s="163" t="s">
        <v>1</v>
      </c>
      <c r="C4" s="163" t="s">
        <v>82</v>
      </c>
      <c r="D4" s="163" t="s">
        <v>179</v>
      </c>
      <c r="E4" s="163" t="s">
        <v>178</v>
      </c>
      <c r="F4" s="158" t="s">
        <v>80</v>
      </c>
      <c r="G4" s="159"/>
      <c r="H4" s="159"/>
      <c r="I4" s="159"/>
      <c r="J4" s="159"/>
      <c r="K4" s="159"/>
      <c r="L4" s="160"/>
      <c r="M4" s="163" t="s">
        <v>79</v>
      </c>
    </row>
    <row r="5" spans="1:13" ht="12.75">
      <c r="A5" s="163"/>
      <c r="B5" s="163"/>
      <c r="C5" s="163"/>
      <c r="D5" s="163"/>
      <c r="E5" s="163"/>
      <c r="F5" s="163" t="s">
        <v>177</v>
      </c>
      <c r="G5" s="163" t="s">
        <v>78</v>
      </c>
      <c r="H5" s="163"/>
      <c r="I5" s="163"/>
      <c r="J5" s="163"/>
      <c r="K5" s="163"/>
      <c r="L5" s="163"/>
      <c r="M5" s="163"/>
    </row>
    <row r="6" spans="1:13" ht="12.75">
      <c r="A6" s="163"/>
      <c r="B6" s="163"/>
      <c r="C6" s="163"/>
      <c r="D6" s="163"/>
      <c r="E6" s="163"/>
      <c r="F6" s="163"/>
      <c r="G6" s="163" t="s">
        <v>77</v>
      </c>
      <c r="H6" s="163" t="s">
        <v>76</v>
      </c>
      <c r="I6" s="107" t="s">
        <v>27</v>
      </c>
      <c r="J6" s="163" t="s">
        <v>176</v>
      </c>
      <c r="K6" s="163"/>
      <c r="L6" s="163" t="s">
        <v>74</v>
      </c>
      <c r="M6" s="163"/>
    </row>
    <row r="7" spans="1:13" ht="12.75">
      <c r="A7" s="163"/>
      <c r="B7" s="163"/>
      <c r="C7" s="163"/>
      <c r="D7" s="163"/>
      <c r="E7" s="163"/>
      <c r="F7" s="163"/>
      <c r="G7" s="163"/>
      <c r="H7" s="163"/>
      <c r="I7" s="163" t="s">
        <v>73</v>
      </c>
      <c r="J7" s="163"/>
      <c r="K7" s="163"/>
      <c r="L7" s="163"/>
      <c r="M7" s="163"/>
    </row>
    <row r="8" spans="1:13" ht="12.75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</row>
    <row r="9" spans="1:13" ht="59.25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</row>
    <row r="10" spans="1:13" ht="12.75">
      <c r="A10" s="111">
        <v>1</v>
      </c>
      <c r="B10" s="111">
        <v>2</v>
      </c>
      <c r="C10" s="111">
        <v>3</v>
      </c>
      <c r="D10" s="111">
        <v>4</v>
      </c>
      <c r="E10" s="111">
        <v>5</v>
      </c>
      <c r="F10" s="111">
        <v>6</v>
      </c>
      <c r="G10" s="111">
        <v>7</v>
      </c>
      <c r="H10" s="111">
        <v>8</v>
      </c>
      <c r="I10" s="111">
        <v>9</v>
      </c>
      <c r="J10" s="164">
        <v>10</v>
      </c>
      <c r="K10" s="165"/>
      <c r="L10" s="111">
        <v>11</v>
      </c>
      <c r="M10" s="111">
        <v>12</v>
      </c>
    </row>
    <row r="11" spans="1:13" ht="90" customHeight="1">
      <c r="A11" s="71" t="s">
        <v>72</v>
      </c>
      <c r="B11" s="71">
        <v>600</v>
      </c>
      <c r="C11" s="71">
        <v>60014</v>
      </c>
      <c r="D11" s="73" t="s">
        <v>175</v>
      </c>
      <c r="E11" s="69">
        <v>1652957</v>
      </c>
      <c r="F11" s="69">
        <f>F12</f>
        <v>1652957</v>
      </c>
      <c r="G11" s="69">
        <v>401479</v>
      </c>
      <c r="H11" s="69">
        <v>0</v>
      </c>
      <c r="I11" s="69">
        <v>0</v>
      </c>
      <c r="J11" s="156" t="s">
        <v>174</v>
      </c>
      <c r="K11" s="157"/>
      <c r="L11" s="69">
        <v>0</v>
      </c>
      <c r="M11" s="68" t="s">
        <v>173</v>
      </c>
    </row>
    <row r="12" spans="1:13" ht="12.75">
      <c r="A12" s="71"/>
      <c r="B12" s="71"/>
      <c r="C12" s="71"/>
      <c r="D12" s="70" t="s">
        <v>165</v>
      </c>
      <c r="E12" s="69">
        <f>E11</f>
        <v>1652957</v>
      </c>
      <c r="F12" s="69">
        <f>G12+H12++J12+L12</f>
        <v>1652957</v>
      </c>
      <c r="G12" s="69">
        <v>401479</v>
      </c>
      <c r="H12" s="69">
        <v>0</v>
      </c>
      <c r="I12" s="69">
        <v>0</v>
      </c>
      <c r="J12" s="152">
        <v>1251478</v>
      </c>
      <c r="K12" s="153"/>
      <c r="L12" s="69">
        <v>0</v>
      </c>
      <c r="M12" s="68"/>
    </row>
    <row r="13" spans="1:13" ht="12.75">
      <c r="A13" s="71"/>
      <c r="B13" s="71"/>
      <c r="C13" s="71"/>
      <c r="D13" s="70" t="s">
        <v>164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152">
        <v>0</v>
      </c>
      <c r="K13" s="153"/>
      <c r="L13" s="69">
        <f>L11</f>
        <v>0</v>
      </c>
      <c r="M13" s="68"/>
    </row>
    <row r="14" spans="1:13" ht="67.5">
      <c r="A14" s="71" t="s">
        <v>71</v>
      </c>
      <c r="B14" s="71">
        <v>630</v>
      </c>
      <c r="C14" s="71">
        <v>63095</v>
      </c>
      <c r="D14" s="72" t="s">
        <v>172</v>
      </c>
      <c r="E14" s="69">
        <v>1660</v>
      </c>
      <c r="F14" s="69">
        <f>F15</f>
        <v>332</v>
      </c>
      <c r="G14" s="69">
        <v>332</v>
      </c>
      <c r="H14" s="69">
        <v>0</v>
      </c>
      <c r="I14" s="69">
        <v>0</v>
      </c>
      <c r="J14" s="156" t="s">
        <v>60</v>
      </c>
      <c r="K14" s="157"/>
      <c r="L14" s="69">
        <v>0</v>
      </c>
      <c r="M14" s="68" t="s">
        <v>54</v>
      </c>
    </row>
    <row r="15" spans="1:13" ht="12.75">
      <c r="A15" s="71"/>
      <c r="B15" s="71"/>
      <c r="C15" s="71"/>
      <c r="D15" s="70" t="s">
        <v>165</v>
      </c>
      <c r="E15" s="69">
        <v>1660</v>
      </c>
      <c r="F15" s="69">
        <f>G15+H15++J15+L15</f>
        <v>332</v>
      </c>
      <c r="G15" s="69">
        <f>G14</f>
        <v>332</v>
      </c>
      <c r="H15" s="69">
        <v>0</v>
      </c>
      <c r="I15" s="69">
        <v>0</v>
      </c>
      <c r="J15" s="152">
        <v>0</v>
      </c>
      <c r="K15" s="153"/>
      <c r="L15" s="69">
        <v>0</v>
      </c>
      <c r="M15" s="68"/>
    </row>
    <row r="16" spans="1:13" ht="12.75">
      <c r="A16" s="71"/>
      <c r="B16" s="71"/>
      <c r="C16" s="71"/>
      <c r="D16" s="70" t="s">
        <v>164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152">
        <v>0</v>
      </c>
      <c r="K16" s="153"/>
      <c r="L16" s="69">
        <f>L14</f>
        <v>0</v>
      </c>
      <c r="M16" s="68"/>
    </row>
    <row r="17" spans="1:13" ht="56.25">
      <c r="A17" s="71" t="s">
        <v>70</v>
      </c>
      <c r="B17" s="71">
        <v>710</v>
      </c>
      <c r="C17" s="71">
        <v>71095</v>
      </c>
      <c r="D17" s="70" t="s">
        <v>171</v>
      </c>
      <c r="E17" s="69">
        <v>6691667</v>
      </c>
      <c r="F17" s="69">
        <f>G17+H17+L17</f>
        <v>1333333</v>
      </c>
      <c r="G17" s="69">
        <v>200000</v>
      </c>
      <c r="H17" s="69">
        <v>0</v>
      </c>
      <c r="I17" s="69">
        <v>0</v>
      </c>
      <c r="J17" s="156" t="s">
        <v>60</v>
      </c>
      <c r="K17" s="157"/>
      <c r="L17" s="69">
        <v>1133333</v>
      </c>
      <c r="M17" s="68" t="s">
        <v>54</v>
      </c>
    </row>
    <row r="18" spans="1:13" ht="12.75">
      <c r="A18" s="71"/>
      <c r="B18" s="71"/>
      <c r="C18" s="71"/>
      <c r="D18" s="70" t="s">
        <v>165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152">
        <v>0</v>
      </c>
      <c r="K18" s="153"/>
      <c r="L18" s="69">
        <v>0</v>
      </c>
      <c r="M18" s="68"/>
    </row>
    <row r="19" spans="1:13" ht="12.75">
      <c r="A19" s="71"/>
      <c r="B19" s="71"/>
      <c r="C19" s="71"/>
      <c r="D19" s="70" t="s">
        <v>164</v>
      </c>
      <c r="E19" s="69">
        <f>E17</f>
        <v>6691667</v>
      </c>
      <c r="F19" s="69">
        <f>F17</f>
        <v>1333333</v>
      </c>
      <c r="G19" s="69">
        <f>G17</f>
        <v>200000</v>
      </c>
      <c r="H19" s="69">
        <v>0</v>
      </c>
      <c r="I19" s="69">
        <v>0</v>
      </c>
      <c r="J19" s="152">
        <v>0</v>
      </c>
      <c r="K19" s="153"/>
      <c r="L19" s="69">
        <f>L17</f>
        <v>1133333</v>
      </c>
      <c r="M19" s="68"/>
    </row>
    <row r="20" spans="1:13" ht="56.25">
      <c r="A20" s="71" t="s">
        <v>68</v>
      </c>
      <c r="B20" s="71">
        <v>801</v>
      </c>
      <c r="C20" s="71">
        <v>80130</v>
      </c>
      <c r="D20" s="70" t="s">
        <v>170</v>
      </c>
      <c r="E20" s="69">
        <f>(E21+E22)</f>
        <v>228745</v>
      </c>
      <c r="F20" s="69">
        <f>(F21+F22)</f>
        <v>200643</v>
      </c>
      <c r="G20" s="69">
        <v>14696</v>
      </c>
      <c r="H20" s="69">
        <v>0</v>
      </c>
      <c r="I20" s="69">
        <v>0</v>
      </c>
      <c r="J20" s="156" t="s">
        <v>168</v>
      </c>
      <c r="K20" s="157"/>
      <c r="L20" s="69">
        <f>(L21+L22)</f>
        <v>185947</v>
      </c>
      <c r="M20" s="68" t="s">
        <v>162</v>
      </c>
    </row>
    <row r="21" spans="1:13" ht="12.75">
      <c r="A21" s="71"/>
      <c r="B21" s="71"/>
      <c r="C21" s="71"/>
      <c r="D21" s="70" t="s">
        <v>165</v>
      </c>
      <c r="E21" s="69">
        <v>228745</v>
      </c>
      <c r="F21" s="69">
        <f>G21+H21++J21+L21</f>
        <v>200643</v>
      </c>
      <c r="G21" s="69">
        <f>G20</f>
        <v>14696</v>
      </c>
      <c r="H21" s="69">
        <v>0</v>
      </c>
      <c r="I21" s="69">
        <v>0</v>
      </c>
      <c r="J21" s="152">
        <v>0</v>
      </c>
      <c r="K21" s="153"/>
      <c r="L21" s="69">
        <v>185947</v>
      </c>
      <c r="M21" s="68"/>
    </row>
    <row r="22" spans="1:13" ht="12.75">
      <c r="A22" s="71"/>
      <c r="B22" s="71"/>
      <c r="C22" s="71"/>
      <c r="D22" s="70" t="s">
        <v>164</v>
      </c>
      <c r="E22" s="69">
        <v>0</v>
      </c>
      <c r="F22" s="69">
        <f>G22+H22++J22+L22</f>
        <v>0</v>
      </c>
      <c r="G22" s="69">
        <v>0</v>
      </c>
      <c r="H22" s="69">
        <v>0</v>
      </c>
      <c r="I22" s="69">
        <v>0</v>
      </c>
      <c r="J22" s="152">
        <v>0</v>
      </c>
      <c r="K22" s="153"/>
      <c r="L22" s="69">
        <v>0</v>
      </c>
      <c r="M22" s="68"/>
    </row>
    <row r="23" spans="1:13" ht="78.75">
      <c r="A23" s="71" t="s">
        <v>66</v>
      </c>
      <c r="B23" s="71">
        <v>801</v>
      </c>
      <c r="C23" s="71">
        <v>80195</v>
      </c>
      <c r="D23" s="70" t="s">
        <v>245</v>
      </c>
      <c r="E23" s="69">
        <v>2794158</v>
      </c>
      <c r="F23" s="69">
        <f>G23+H23+L23</f>
        <v>793272</v>
      </c>
      <c r="G23" s="69">
        <v>210080</v>
      </c>
      <c r="H23" s="69">
        <v>0</v>
      </c>
      <c r="I23" s="69">
        <v>0</v>
      </c>
      <c r="J23" s="156" t="s">
        <v>60</v>
      </c>
      <c r="K23" s="157"/>
      <c r="L23" s="69">
        <v>583192</v>
      </c>
      <c r="M23" s="68" t="s">
        <v>54</v>
      </c>
    </row>
    <row r="24" spans="1:13" ht="12.75">
      <c r="A24" s="71"/>
      <c r="B24" s="71"/>
      <c r="C24" s="71"/>
      <c r="D24" s="70" t="s">
        <v>165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152">
        <v>0</v>
      </c>
      <c r="K24" s="153"/>
      <c r="L24" s="69">
        <v>0</v>
      </c>
      <c r="M24" s="68"/>
    </row>
    <row r="25" spans="1:13" ht="12.75">
      <c r="A25" s="71"/>
      <c r="B25" s="71"/>
      <c r="C25" s="71"/>
      <c r="D25" s="70" t="s">
        <v>164</v>
      </c>
      <c r="E25" s="69">
        <f>E23</f>
        <v>2794158</v>
      </c>
      <c r="F25" s="69">
        <f>F23</f>
        <v>793272</v>
      </c>
      <c r="G25" s="69">
        <f>G23</f>
        <v>210080</v>
      </c>
      <c r="H25" s="69">
        <v>0</v>
      </c>
      <c r="I25" s="69">
        <v>0</v>
      </c>
      <c r="J25" s="152">
        <v>0</v>
      </c>
      <c r="K25" s="153"/>
      <c r="L25" s="69">
        <f>L23</f>
        <v>583192</v>
      </c>
      <c r="M25" s="68"/>
    </row>
    <row r="26" spans="1:13" ht="90">
      <c r="A26" s="71" t="s">
        <v>65</v>
      </c>
      <c r="B26" s="71">
        <v>801</v>
      </c>
      <c r="C26" s="71">
        <v>80195</v>
      </c>
      <c r="D26" s="70" t="s">
        <v>246</v>
      </c>
      <c r="E26" s="69">
        <v>5734786</v>
      </c>
      <c r="F26" s="69">
        <f>G26+H26+L26</f>
        <v>2737002</v>
      </c>
      <c r="G26" s="69">
        <v>1338602</v>
      </c>
      <c r="H26" s="69">
        <v>0</v>
      </c>
      <c r="I26" s="69">
        <v>0</v>
      </c>
      <c r="J26" s="156" t="s">
        <v>60</v>
      </c>
      <c r="K26" s="157"/>
      <c r="L26" s="69">
        <v>1398400</v>
      </c>
      <c r="M26" s="68" t="s">
        <v>54</v>
      </c>
    </row>
    <row r="27" spans="1:13" ht="12.75">
      <c r="A27" s="71"/>
      <c r="B27" s="71"/>
      <c r="C27" s="71"/>
      <c r="D27" s="70" t="s">
        <v>165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152">
        <v>0</v>
      </c>
      <c r="K27" s="153"/>
      <c r="L27" s="69">
        <v>0</v>
      </c>
      <c r="M27" s="68"/>
    </row>
    <row r="28" spans="1:13" ht="12.75">
      <c r="A28" s="71"/>
      <c r="B28" s="71"/>
      <c r="C28" s="71"/>
      <c r="D28" s="70" t="s">
        <v>164</v>
      </c>
      <c r="E28" s="69">
        <f>E26</f>
        <v>5734786</v>
      </c>
      <c r="F28" s="69">
        <f>F26</f>
        <v>2737002</v>
      </c>
      <c r="G28" s="69">
        <f>G26</f>
        <v>1338602</v>
      </c>
      <c r="H28" s="69">
        <v>0</v>
      </c>
      <c r="I28" s="69">
        <v>0</v>
      </c>
      <c r="J28" s="152">
        <v>0</v>
      </c>
      <c r="K28" s="153"/>
      <c r="L28" s="69">
        <f>L26</f>
        <v>1398400</v>
      </c>
      <c r="M28" s="68"/>
    </row>
    <row r="29" spans="1:13" ht="95.25" customHeight="1">
      <c r="A29" s="71" t="s">
        <v>64</v>
      </c>
      <c r="B29" s="71">
        <v>852</v>
      </c>
      <c r="C29" s="71">
        <v>85202</v>
      </c>
      <c r="D29" s="72" t="s">
        <v>270</v>
      </c>
      <c r="E29" s="69">
        <v>2967375</v>
      </c>
      <c r="F29" s="69">
        <f>F31</f>
        <v>1483688</v>
      </c>
      <c r="G29" s="69">
        <v>1483688</v>
      </c>
      <c r="H29" s="69">
        <v>0</v>
      </c>
      <c r="I29" s="69">
        <v>0</v>
      </c>
      <c r="J29" s="156" t="s">
        <v>60</v>
      </c>
      <c r="K29" s="157"/>
      <c r="L29" s="69">
        <v>0</v>
      </c>
      <c r="M29" s="68" t="s">
        <v>85</v>
      </c>
    </row>
    <row r="30" spans="1:13" ht="12.75">
      <c r="A30" s="71"/>
      <c r="B30" s="71"/>
      <c r="C30" s="71"/>
      <c r="D30" s="70" t="s">
        <v>165</v>
      </c>
      <c r="E30" s="69">
        <v>0</v>
      </c>
      <c r="F30" s="69">
        <f>G30+H30++J30+L30</f>
        <v>0</v>
      </c>
      <c r="G30" s="69">
        <v>0</v>
      </c>
      <c r="H30" s="69">
        <v>0</v>
      </c>
      <c r="I30" s="69">
        <v>0</v>
      </c>
      <c r="J30" s="152">
        <v>0</v>
      </c>
      <c r="K30" s="153"/>
      <c r="L30" s="69">
        <v>0</v>
      </c>
      <c r="M30" s="68"/>
    </row>
    <row r="31" spans="1:13" ht="12.75">
      <c r="A31" s="71"/>
      <c r="B31" s="71"/>
      <c r="C31" s="71"/>
      <c r="D31" s="70" t="s">
        <v>164</v>
      </c>
      <c r="E31" s="69">
        <v>2967375</v>
      </c>
      <c r="F31" s="69">
        <f>G31+H31++J31+L31</f>
        <v>1483688</v>
      </c>
      <c r="G31" s="69">
        <f>G29</f>
        <v>1483688</v>
      </c>
      <c r="H31" s="69">
        <v>0</v>
      </c>
      <c r="I31" s="69">
        <v>0</v>
      </c>
      <c r="J31" s="152">
        <v>0</v>
      </c>
      <c r="K31" s="153"/>
      <c r="L31" s="69">
        <f>L29</f>
        <v>0</v>
      </c>
      <c r="M31" s="68"/>
    </row>
    <row r="32" spans="1:13" ht="54.75" customHeight="1">
      <c r="A32" s="71" t="s">
        <v>63</v>
      </c>
      <c r="B32" s="71">
        <v>852</v>
      </c>
      <c r="C32" s="71">
        <v>85295</v>
      </c>
      <c r="D32" s="70" t="s">
        <v>169</v>
      </c>
      <c r="E32" s="69">
        <f>(E33+E34)</f>
        <v>511384</v>
      </c>
      <c r="F32" s="69">
        <f>(F33+F34)</f>
        <v>351663</v>
      </c>
      <c r="G32" s="69">
        <v>90000</v>
      </c>
      <c r="H32" s="69">
        <v>0</v>
      </c>
      <c r="I32" s="69">
        <v>0</v>
      </c>
      <c r="J32" s="156" t="s">
        <v>168</v>
      </c>
      <c r="K32" s="157"/>
      <c r="L32" s="69">
        <f>(L33+L34)</f>
        <v>261663</v>
      </c>
      <c r="M32" s="68" t="s">
        <v>161</v>
      </c>
    </row>
    <row r="33" spans="1:13" ht="12.75">
      <c r="A33" s="71"/>
      <c r="B33" s="71"/>
      <c r="C33" s="71"/>
      <c r="D33" s="70" t="s">
        <v>165</v>
      </c>
      <c r="E33" s="69">
        <v>471384</v>
      </c>
      <c r="F33" s="69">
        <f>G33+H33++J33+L33</f>
        <v>351663</v>
      </c>
      <c r="G33" s="69">
        <f>G32</f>
        <v>90000</v>
      </c>
      <c r="H33" s="69">
        <v>0</v>
      </c>
      <c r="I33" s="69">
        <v>0</v>
      </c>
      <c r="J33" s="152">
        <v>0</v>
      </c>
      <c r="K33" s="153"/>
      <c r="L33" s="69">
        <v>261663</v>
      </c>
      <c r="M33" s="68"/>
    </row>
    <row r="34" spans="1:13" ht="12.75">
      <c r="A34" s="71"/>
      <c r="B34" s="71"/>
      <c r="C34" s="71"/>
      <c r="D34" s="70" t="s">
        <v>164</v>
      </c>
      <c r="E34" s="69">
        <v>40000</v>
      </c>
      <c r="F34" s="69">
        <f>G34+H34++J34+L34</f>
        <v>0</v>
      </c>
      <c r="G34" s="69">
        <v>0</v>
      </c>
      <c r="H34" s="69">
        <v>0</v>
      </c>
      <c r="I34" s="69">
        <v>0</v>
      </c>
      <c r="J34" s="152">
        <v>0</v>
      </c>
      <c r="K34" s="153"/>
      <c r="L34" s="69">
        <v>0</v>
      </c>
      <c r="M34" s="68"/>
    </row>
    <row r="35" spans="1:13" ht="48.75" customHeight="1">
      <c r="A35" s="71" t="s">
        <v>62</v>
      </c>
      <c r="B35" s="71">
        <v>852</v>
      </c>
      <c r="C35" s="71">
        <v>85295</v>
      </c>
      <c r="D35" s="70" t="s">
        <v>167</v>
      </c>
      <c r="E35" s="69">
        <f>(E36+E37)</f>
        <v>947231</v>
      </c>
      <c r="F35" s="69">
        <f>F36</f>
        <v>224058</v>
      </c>
      <c r="G35" s="69">
        <v>170922</v>
      </c>
      <c r="H35" s="69">
        <v>0</v>
      </c>
      <c r="I35" s="69">
        <v>0</v>
      </c>
      <c r="J35" s="156" t="s">
        <v>181</v>
      </c>
      <c r="K35" s="157"/>
      <c r="L35" s="69">
        <v>0</v>
      </c>
      <c r="M35" s="68" t="s">
        <v>166</v>
      </c>
    </row>
    <row r="36" spans="1:13" ht="12.75">
      <c r="A36" s="71"/>
      <c r="B36" s="71"/>
      <c r="C36" s="71"/>
      <c r="D36" s="70" t="s">
        <v>165</v>
      </c>
      <c r="E36" s="69">
        <v>646731</v>
      </c>
      <c r="F36" s="69">
        <f>G36+H36++J36+L36</f>
        <v>224058</v>
      </c>
      <c r="G36" s="69">
        <f>G35</f>
        <v>170922</v>
      </c>
      <c r="H36" s="69">
        <v>0</v>
      </c>
      <c r="I36" s="69">
        <v>0</v>
      </c>
      <c r="J36" s="152">
        <v>53136</v>
      </c>
      <c r="K36" s="153"/>
      <c r="L36" s="69">
        <f>L35</f>
        <v>0</v>
      </c>
      <c r="M36" s="68"/>
    </row>
    <row r="37" spans="1:13" ht="12.75" customHeight="1">
      <c r="A37" s="71"/>
      <c r="B37" s="71"/>
      <c r="C37" s="71"/>
      <c r="D37" s="70" t="s">
        <v>164</v>
      </c>
      <c r="E37" s="69">
        <v>300500</v>
      </c>
      <c r="F37" s="69">
        <v>0</v>
      </c>
      <c r="G37" s="69">
        <v>0</v>
      </c>
      <c r="H37" s="69">
        <v>0</v>
      </c>
      <c r="I37" s="69">
        <v>0</v>
      </c>
      <c r="J37" s="152">
        <v>0</v>
      </c>
      <c r="K37" s="153"/>
      <c r="L37" s="69">
        <v>0</v>
      </c>
      <c r="M37" s="68"/>
    </row>
    <row r="38" spans="1:13" ht="56.25" customHeight="1">
      <c r="A38" s="71" t="s">
        <v>61</v>
      </c>
      <c r="B38" s="71">
        <v>853</v>
      </c>
      <c r="C38" s="71">
        <v>85395</v>
      </c>
      <c r="D38" s="70" t="s">
        <v>220</v>
      </c>
      <c r="E38" s="69">
        <f>(E39+E40)</f>
        <v>734840</v>
      </c>
      <c r="F38" s="69">
        <f>(F39+F40)</f>
        <v>148183</v>
      </c>
      <c r="G38" s="69">
        <v>0</v>
      </c>
      <c r="H38" s="69">
        <v>0</v>
      </c>
      <c r="I38" s="69">
        <v>0</v>
      </c>
      <c r="J38" s="156" t="s">
        <v>219</v>
      </c>
      <c r="K38" s="157"/>
      <c r="L38" s="69">
        <f>(L39+L40)</f>
        <v>136431</v>
      </c>
      <c r="M38" s="68" t="s">
        <v>161</v>
      </c>
    </row>
    <row r="39" spans="1:13" ht="17.25" customHeight="1">
      <c r="A39" s="71"/>
      <c r="B39" s="71"/>
      <c r="C39" s="71"/>
      <c r="D39" s="70" t="s">
        <v>165</v>
      </c>
      <c r="E39" s="69">
        <v>734840</v>
      </c>
      <c r="F39" s="69">
        <f>G39+H39++J39+L39</f>
        <v>148183</v>
      </c>
      <c r="G39" s="69">
        <f>G38</f>
        <v>0</v>
      </c>
      <c r="H39" s="69">
        <v>0</v>
      </c>
      <c r="I39" s="69">
        <v>0</v>
      </c>
      <c r="J39" s="152">
        <v>11752</v>
      </c>
      <c r="K39" s="153"/>
      <c r="L39" s="69">
        <v>136431</v>
      </c>
      <c r="M39" s="68"/>
    </row>
    <row r="40" spans="1:13" ht="19.5" customHeight="1">
      <c r="A40" s="71"/>
      <c r="B40" s="71"/>
      <c r="C40" s="71"/>
      <c r="D40" s="70" t="s">
        <v>164</v>
      </c>
      <c r="E40" s="69">
        <v>0</v>
      </c>
      <c r="F40" s="69">
        <f>G40+H40++J40+L40</f>
        <v>0</v>
      </c>
      <c r="G40" s="69">
        <v>0</v>
      </c>
      <c r="H40" s="69">
        <v>0</v>
      </c>
      <c r="I40" s="69">
        <v>0</v>
      </c>
      <c r="J40" s="152">
        <v>0</v>
      </c>
      <c r="K40" s="153"/>
      <c r="L40" s="69">
        <v>0</v>
      </c>
      <c r="M40" s="68"/>
    </row>
    <row r="41" spans="1:13" ht="21" customHeight="1">
      <c r="A41" s="158" t="s">
        <v>52</v>
      </c>
      <c r="B41" s="159"/>
      <c r="C41" s="159"/>
      <c r="D41" s="160"/>
      <c r="E41" s="67">
        <f>SUM(E12+E13+E15+E16+E18+E19+E21+E22+E24+E25+E27+E28+E30+E31+E33+E34+E36+E37+E39+E40)</f>
        <v>22264803</v>
      </c>
      <c r="F41" s="67">
        <f>SUM(F12+F13+F15+F16+F18+F19+F21+F22+F24+F25+F27+F28+F30+F31+F33+F34+F36+F37+F39+F40)</f>
        <v>8925131</v>
      </c>
      <c r="G41" s="67">
        <f>SUM(G12+G13+G15+G16+G18+G19+G21+G22+G24+G25+G27+G28+G30+G31+G33+G34+G36+G37+G39+G40)</f>
        <v>3909799</v>
      </c>
      <c r="H41" s="67">
        <f>SUM(H12+H13+H15+H16+H18+H19+H21+H22+H24+H25+H27+H28+H30+H31+H33+H34+H36+H37+H39+H40)</f>
        <v>0</v>
      </c>
      <c r="I41" s="67">
        <f>SUM(I12+I13+I15+I16+I18+I19+I21+I22+I24+I25+I27+I28+I30+I31+I33+I34+I36+I37+I39+I40)</f>
        <v>0</v>
      </c>
      <c r="J41" s="161">
        <v>1316366</v>
      </c>
      <c r="K41" s="162"/>
      <c r="L41" s="67">
        <f>SUM(L12+L13+L15+L16+L18+L19+L21+L22+L24+L25+L27+L28+L30+L31+L33+L34+L36+L37+L39+L40)</f>
        <v>3698966</v>
      </c>
      <c r="M41" s="109" t="s">
        <v>51</v>
      </c>
    </row>
    <row r="42" spans="1:13" ht="6" customHeight="1">
      <c r="A42" s="65"/>
      <c r="B42" s="65"/>
      <c r="C42" s="65"/>
      <c r="D42" s="65"/>
      <c r="E42" s="65"/>
      <c r="F42" s="65"/>
      <c r="G42" s="66"/>
      <c r="H42" s="65"/>
      <c r="I42" s="65"/>
      <c r="J42" s="154"/>
      <c r="K42" s="154"/>
      <c r="L42" s="65"/>
      <c r="M42" s="65"/>
    </row>
    <row r="43" spans="1:13" ht="12.75">
      <c r="A43" s="155" t="s">
        <v>50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</row>
    <row r="44" spans="1:13" ht="12.75">
      <c r="A44" s="155" t="s">
        <v>49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</row>
    <row r="45" spans="1:13" ht="12.75">
      <c r="A45" s="155" t="s">
        <v>48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</row>
    <row r="46" spans="1:13" ht="12.75">
      <c r="A46" s="155" t="s">
        <v>163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</row>
    <row r="47" spans="1:13" ht="12.75">
      <c r="A47" s="155" t="s">
        <v>46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</row>
    <row r="48" ht="7.5" customHeight="1"/>
    <row r="49" spans="1:13" ht="21" customHeight="1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</row>
  </sheetData>
  <sheetProtection/>
  <mergeCells count="56">
    <mergeCell ref="A49:M49"/>
    <mergeCell ref="J1:M1"/>
    <mergeCell ref="L6:L9"/>
    <mergeCell ref="J25:K25"/>
    <mergeCell ref="J26:K26"/>
    <mergeCell ref="J27:K27"/>
    <mergeCell ref="J28:K28"/>
    <mergeCell ref="A2:M2"/>
    <mergeCell ref="A4:A9"/>
    <mergeCell ref="B4:B9"/>
    <mergeCell ref="C4:C9"/>
    <mergeCell ref="D4:D9"/>
    <mergeCell ref="E4:E9"/>
    <mergeCell ref="F4:L4"/>
    <mergeCell ref="M4:M9"/>
    <mergeCell ref="F5:F9"/>
    <mergeCell ref="G5:L5"/>
    <mergeCell ref="G6:G9"/>
    <mergeCell ref="H6:H9"/>
    <mergeCell ref="J6:K9"/>
    <mergeCell ref="J11:K11"/>
    <mergeCell ref="J12:K12"/>
    <mergeCell ref="J13:K13"/>
    <mergeCell ref="I7:I9"/>
    <mergeCell ref="J10:K10"/>
    <mergeCell ref="J14:K14"/>
    <mergeCell ref="J15:K15"/>
    <mergeCell ref="J16:K16"/>
    <mergeCell ref="J35:K35"/>
    <mergeCell ref="J36:K36"/>
    <mergeCell ref="J20:K20"/>
    <mergeCell ref="J21:K21"/>
    <mergeCell ref="J22:K22"/>
    <mergeCell ref="J23:K23"/>
    <mergeCell ref="J24:K24"/>
    <mergeCell ref="J29:K29"/>
    <mergeCell ref="A46:M46"/>
    <mergeCell ref="A47:M47"/>
    <mergeCell ref="A41:D41"/>
    <mergeCell ref="J41:K41"/>
    <mergeCell ref="J37:K37"/>
    <mergeCell ref="J17:K17"/>
    <mergeCell ref="J18:K18"/>
    <mergeCell ref="J19:K19"/>
    <mergeCell ref="J32:K32"/>
    <mergeCell ref="J33:K33"/>
    <mergeCell ref="J30:K30"/>
    <mergeCell ref="J31:K31"/>
    <mergeCell ref="J42:K42"/>
    <mergeCell ref="A43:M43"/>
    <mergeCell ref="A44:M44"/>
    <mergeCell ref="A45:M45"/>
    <mergeCell ref="J34:K34"/>
    <mergeCell ref="J38:K38"/>
    <mergeCell ref="J39:K39"/>
    <mergeCell ref="J40:K4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47"/>
  <sheetViews>
    <sheetView view="pageLayout" workbookViewId="0" topLeftCell="A1">
      <selection activeCell="L3" sqref="L3"/>
    </sheetView>
  </sheetViews>
  <sheetFormatPr defaultColWidth="9.33203125" defaultRowHeight="12.75"/>
  <cols>
    <col min="1" max="1" width="6.5" style="15" customWidth="1"/>
    <col min="2" max="2" width="8" style="15" customWidth="1"/>
    <col min="3" max="3" width="9" style="15" customWidth="1"/>
    <col min="4" max="4" width="29.16015625" style="15" customWidth="1"/>
    <col min="5" max="5" width="14.83203125" style="15" customWidth="1"/>
    <col min="6" max="6" width="12.83203125" style="15" customWidth="1"/>
    <col min="7" max="7" width="16.33203125" style="15" customWidth="1"/>
    <col min="8" max="8" width="11.83203125" style="15" customWidth="1"/>
    <col min="9" max="9" width="15.33203125" style="15" customWidth="1"/>
    <col min="10" max="10" width="12.83203125" style="15" customWidth="1"/>
    <col min="11" max="11" width="19.5" style="15" customWidth="1"/>
    <col min="12" max="16384" width="9.33203125" style="15" customWidth="1"/>
  </cols>
  <sheetData>
    <row r="1" spans="1:11" ht="18">
      <c r="A1" s="170" t="s">
        <v>98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0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24" t="s">
        <v>0</v>
      </c>
    </row>
    <row r="3" spans="1:11" s="16" customFormat="1" ht="19.5" customHeight="1">
      <c r="A3" s="171" t="s">
        <v>83</v>
      </c>
      <c r="B3" s="171" t="s">
        <v>1</v>
      </c>
      <c r="C3" s="171" t="s">
        <v>82</v>
      </c>
      <c r="D3" s="172" t="s">
        <v>81</v>
      </c>
      <c r="E3" s="172" t="s">
        <v>80</v>
      </c>
      <c r="F3" s="172"/>
      <c r="G3" s="172"/>
      <c r="H3" s="172"/>
      <c r="I3" s="172"/>
      <c r="J3" s="172"/>
      <c r="K3" s="172" t="s">
        <v>79</v>
      </c>
    </row>
    <row r="4" spans="1:11" s="16" customFormat="1" ht="19.5" customHeight="1">
      <c r="A4" s="171"/>
      <c r="B4" s="171"/>
      <c r="C4" s="171"/>
      <c r="D4" s="172"/>
      <c r="E4" s="172" t="s">
        <v>97</v>
      </c>
      <c r="F4" s="172" t="s">
        <v>78</v>
      </c>
      <c r="G4" s="172"/>
      <c r="H4" s="172"/>
      <c r="I4" s="172"/>
      <c r="J4" s="172"/>
      <c r="K4" s="172"/>
    </row>
    <row r="5" spans="1:11" s="16" customFormat="1" ht="19.5" customHeight="1">
      <c r="A5" s="171"/>
      <c r="B5" s="171"/>
      <c r="C5" s="171"/>
      <c r="D5" s="172"/>
      <c r="E5" s="172"/>
      <c r="F5" s="179" t="s">
        <v>77</v>
      </c>
      <c r="G5" s="176" t="s">
        <v>76</v>
      </c>
      <c r="H5" s="23" t="s">
        <v>27</v>
      </c>
      <c r="I5" s="179" t="s">
        <v>75</v>
      </c>
      <c r="J5" s="180" t="s">
        <v>74</v>
      </c>
      <c r="K5" s="172"/>
    </row>
    <row r="6" spans="1:11" s="16" customFormat="1" ht="29.25" customHeight="1">
      <c r="A6" s="171"/>
      <c r="B6" s="171"/>
      <c r="C6" s="171"/>
      <c r="D6" s="172"/>
      <c r="E6" s="172"/>
      <c r="F6" s="177"/>
      <c r="G6" s="177"/>
      <c r="H6" s="183" t="s">
        <v>73</v>
      </c>
      <c r="I6" s="177"/>
      <c r="J6" s="181"/>
      <c r="K6" s="172"/>
    </row>
    <row r="7" spans="1:11" s="16" customFormat="1" ht="19.5" customHeight="1">
      <c r="A7" s="171"/>
      <c r="B7" s="171"/>
      <c r="C7" s="171"/>
      <c r="D7" s="172"/>
      <c r="E7" s="172"/>
      <c r="F7" s="177"/>
      <c r="G7" s="177"/>
      <c r="H7" s="183"/>
      <c r="I7" s="177"/>
      <c r="J7" s="181"/>
      <c r="K7" s="172"/>
    </row>
    <row r="8" spans="1:11" s="16" customFormat="1" ht="51.75" customHeight="1">
      <c r="A8" s="171"/>
      <c r="B8" s="171"/>
      <c r="C8" s="171"/>
      <c r="D8" s="172"/>
      <c r="E8" s="172"/>
      <c r="F8" s="178"/>
      <c r="G8" s="178"/>
      <c r="H8" s="183"/>
      <c r="I8" s="178"/>
      <c r="J8" s="182"/>
      <c r="K8" s="172"/>
    </row>
    <row r="9" spans="1:11" ht="7.5" customHeight="1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</row>
    <row r="10" spans="1:11" ht="57" customHeight="1">
      <c r="A10" s="21" t="s">
        <v>72</v>
      </c>
      <c r="B10" s="21">
        <v>600</v>
      </c>
      <c r="C10" s="21">
        <v>60014</v>
      </c>
      <c r="D10" s="19" t="s">
        <v>96</v>
      </c>
      <c r="E10" s="20">
        <v>60000</v>
      </c>
      <c r="F10" s="20">
        <v>60000</v>
      </c>
      <c r="G10" s="20">
        <v>0</v>
      </c>
      <c r="H10" s="20">
        <v>0</v>
      </c>
      <c r="I10" s="19" t="s">
        <v>69</v>
      </c>
      <c r="J10" s="18">
        <v>0</v>
      </c>
      <c r="K10" s="17" t="s">
        <v>67</v>
      </c>
    </row>
    <row r="11" spans="1:11" ht="51" customHeight="1">
      <c r="A11" s="21" t="s">
        <v>71</v>
      </c>
      <c r="B11" s="21">
        <v>600</v>
      </c>
      <c r="C11" s="21">
        <v>60014</v>
      </c>
      <c r="D11" s="19" t="s">
        <v>95</v>
      </c>
      <c r="E11" s="20">
        <v>150000</v>
      </c>
      <c r="F11" s="20">
        <v>150000</v>
      </c>
      <c r="G11" s="20">
        <v>0</v>
      </c>
      <c r="H11" s="20">
        <v>0</v>
      </c>
      <c r="I11" s="19" t="s">
        <v>69</v>
      </c>
      <c r="J11" s="18">
        <v>0</v>
      </c>
      <c r="K11" s="17" t="s">
        <v>67</v>
      </c>
    </row>
    <row r="12" spans="1:11" ht="51" customHeight="1">
      <c r="A12" s="21" t="s">
        <v>70</v>
      </c>
      <c r="B12" s="21">
        <v>600</v>
      </c>
      <c r="C12" s="21">
        <v>60014</v>
      </c>
      <c r="D12" s="19" t="s">
        <v>94</v>
      </c>
      <c r="E12" s="20">
        <v>180000</v>
      </c>
      <c r="F12" s="20">
        <v>180000</v>
      </c>
      <c r="G12" s="20">
        <v>0</v>
      </c>
      <c r="H12" s="20">
        <v>0</v>
      </c>
      <c r="I12" s="19" t="s">
        <v>69</v>
      </c>
      <c r="J12" s="18">
        <v>0</v>
      </c>
      <c r="K12" s="17" t="s">
        <v>67</v>
      </c>
    </row>
    <row r="13" spans="1:11" ht="51" customHeight="1">
      <c r="A13" s="21" t="s">
        <v>68</v>
      </c>
      <c r="B13" s="21">
        <v>600</v>
      </c>
      <c r="C13" s="21">
        <v>60014</v>
      </c>
      <c r="D13" s="19" t="s">
        <v>93</v>
      </c>
      <c r="E13" s="20">
        <v>20000</v>
      </c>
      <c r="F13" s="20">
        <v>20000</v>
      </c>
      <c r="G13" s="20">
        <v>0</v>
      </c>
      <c r="H13" s="20">
        <v>0</v>
      </c>
      <c r="I13" s="19" t="s">
        <v>69</v>
      </c>
      <c r="J13" s="18">
        <v>0</v>
      </c>
      <c r="K13" s="17" t="s">
        <v>67</v>
      </c>
    </row>
    <row r="14" spans="1:11" ht="60" customHeight="1">
      <c r="A14" s="21" t="s">
        <v>66</v>
      </c>
      <c r="B14" s="21">
        <v>600</v>
      </c>
      <c r="C14" s="21">
        <v>60014</v>
      </c>
      <c r="D14" s="29" t="s">
        <v>222</v>
      </c>
      <c r="E14" s="20">
        <v>1088000</v>
      </c>
      <c r="F14" s="20">
        <v>634000</v>
      </c>
      <c r="G14" s="20">
        <v>0</v>
      </c>
      <c r="H14" s="20">
        <v>0</v>
      </c>
      <c r="I14" s="19" t="s">
        <v>221</v>
      </c>
      <c r="J14" s="18">
        <v>0</v>
      </c>
      <c r="K14" s="17" t="s">
        <v>67</v>
      </c>
    </row>
    <row r="15" spans="1:11" ht="47.25" customHeight="1">
      <c r="A15" s="21" t="s">
        <v>65</v>
      </c>
      <c r="B15" s="21">
        <v>750</v>
      </c>
      <c r="C15" s="21">
        <v>75020</v>
      </c>
      <c r="D15" s="19" t="s">
        <v>92</v>
      </c>
      <c r="E15" s="20">
        <f>F15</f>
        <v>60000</v>
      </c>
      <c r="F15" s="20">
        <v>60000</v>
      </c>
      <c r="G15" s="20">
        <v>0</v>
      </c>
      <c r="H15" s="20">
        <v>0</v>
      </c>
      <c r="I15" s="19" t="s">
        <v>60</v>
      </c>
      <c r="J15" s="18">
        <v>0</v>
      </c>
      <c r="K15" s="17" t="s">
        <v>54</v>
      </c>
    </row>
    <row r="16" spans="1:11" ht="45">
      <c r="A16" s="21" t="s">
        <v>64</v>
      </c>
      <c r="B16" s="21">
        <v>750</v>
      </c>
      <c r="C16" s="21">
        <v>75020</v>
      </c>
      <c r="D16" s="19" t="s">
        <v>91</v>
      </c>
      <c r="E16" s="20">
        <v>30000</v>
      </c>
      <c r="F16" s="20">
        <v>30000</v>
      </c>
      <c r="G16" s="20">
        <v>0</v>
      </c>
      <c r="H16" s="20">
        <v>0</v>
      </c>
      <c r="I16" s="19" t="s">
        <v>60</v>
      </c>
      <c r="J16" s="18">
        <v>0</v>
      </c>
      <c r="K16" s="17" t="s">
        <v>54</v>
      </c>
    </row>
    <row r="17" spans="1:11" ht="61.5" customHeight="1">
      <c r="A17" s="21" t="s">
        <v>63</v>
      </c>
      <c r="B17" s="21">
        <v>754</v>
      </c>
      <c r="C17" s="21">
        <v>75405</v>
      </c>
      <c r="D17" s="19" t="s">
        <v>113</v>
      </c>
      <c r="E17" s="20">
        <v>16000</v>
      </c>
      <c r="F17" s="20">
        <v>16000</v>
      </c>
      <c r="G17" s="20">
        <v>0</v>
      </c>
      <c r="H17" s="20">
        <v>0</v>
      </c>
      <c r="I17" s="19" t="s">
        <v>60</v>
      </c>
      <c r="J17" s="18">
        <v>0</v>
      </c>
      <c r="K17" s="17" t="s">
        <v>54</v>
      </c>
    </row>
    <row r="18" spans="1:11" ht="50.25" customHeight="1">
      <c r="A18" s="21" t="s">
        <v>62</v>
      </c>
      <c r="B18" s="21">
        <v>851</v>
      </c>
      <c r="C18" s="21">
        <v>85195</v>
      </c>
      <c r="D18" s="19" t="s">
        <v>115</v>
      </c>
      <c r="E18" s="20">
        <v>2784500</v>
      </c>
      <c r="F18" s="20">
        <v>2784500</v>
      </c>
      <c r="G18" s="20">
        <v>0</v>
      </c>
      <c r="H18" s="20">
        <v>0</v>
      </c>
      <c r="I18" s="19" t="s">
        <v>60</v>
      </c>
      <c r="J18" s="18">
        <v>0</v>
      </c>
      <c r="K18" s="17" t="s">
        <v>54</v>
      </c>
    </row>
    <row r="19" spans="1:11" ht="78.75" customHeight="1">
      <c r="A19" s="21" t="s">
        <v>61</v>
      </c>
      <c r="B19" s="21">
        <v>852</v>
      </c>
      <c r="C19" s="21">
        <v>85202</v>
      </c>
      <c r="D19" s="19" t="s">
        <v>141</v>
      </c>
      <c r="E19" s="20">
        <v>90000</v>
      </c>
      <c r="F19" s="20">
        <v>90000</v>
      </c>
      <c r="G19" s="20">
        <v>0</v>
      </c>
      <c r="H19" s="20">
        <v>0</v>
      </c>
      <c r="I19" s="19" t="s">
        <v>60</v>
      </c>
      <c r="J19" s="18">
        <v>0</v>
      </c>
      <c r="K19" s="17" t="s">
        <v>54</v>
      </c>
    </row>
    <row r="20" spans="1:11" ht="45">
      <c r="A20" s="21" t="s">
        <v>59</v>
      </c>
      <c r="B20" s="21">
        <v>852</v>
      </c>
      <c r="C20" s="21">
        <v>85202</v>
      </c>
      <c r="D20" s="19" t="s">
        <v>90</v>
      </c>
      <c r="E20" s="20">
        <v>71500</v>
      </c>
      <c r="F20" s="20">
        <v>71500</v>
      </c>
      <c r="G20" s="20">
        <v>0</v>
      </c>
      <c r="H20" s="20">
        <v>0</v>
      </c>
      <c r="I20" s="19" t="s">
        <v>57</v>
      </c>
      <c r="J20" s="18">
        <v>0</v>
      </c>
      <c r="K20" s="17" t="s">
        <v>85</v>
      </c>
    </row>
    <row r="21" spans="1:11" ht="54" customHeight="1">
      <c r="A21" s="21" t="s">
        <v>58</v>
      </c>
      <c r="B21" s="21">
        <v>852</v>
      </c>
      <c r="C21" s="21">
        <v>85202</v>
      </c>
      <c r="D21" s="19" t="s">
        <v>89</v>
      </c>
      <c r="E21" s="20">
        <v>6000</v>
      </c>
      <c r="F21" s="20">
        <v>6000</v>
      </c>
      <c r="G21" s="20">
        <v>0</v>
      </c>
      <c r="H21" s="20">
        <v>0</v>
      </c>
      <c r="I21" s="19" t="s">
        <v>57</v>
      </c>
      <c r="J21" s="18">
        <v>0</v>
      </c>
      <c r="K21" s="17" t="s">
        <v>85</v>
      </c>
    </row>
    <row r="22" spans="1:11" ht="47.25" customHeight="1">
      <c r="A22" s="21" t="s">
        <v>56</v>
      </c>
      <c r="B22" s="21">
        <v>852</v>
      </c>
      <c r="C22" s="21">
        <v>85202</v>
      </c>
      <c r="D22" s="19" t="s">
        <v>88</v>
      </c>
      <c r="E22" s="20">
        <v>5000</v>
      </c>
      <c r="F22" s="20">
        <v>5000</v>
      </c>
      <c r="G22" s="20">
        <v>0</v>
      </c>
      <c r="H22" s="20">
        <v>0</v>
      </c>
      <c r="I22" s="19" t="s">
        <v>53</v>
      </c>
      <c r="J22" s="18">
        <v>0</v>
      </c>
      <c r="K22" s="17" t="s">
        <v>84</v>
      </c>
    </row>
    <row r="23" spans="1:11" ht="47.25" customHeight="1">
      <c r="A23" s="21" t="s">
        <v>55</v>
      </c>
      <c r="B23" s="21">
        <v>852</v>
      </c>
      <c r="C23" s="21">
        <v>85202</v>
      </c>
      <c r="D23" s="19" t="s">
        <v>105</v>
      </c>
      <c r="E23" s="20">
        <v>55000</v>
      </c>
      <c r="F23" s="20">
        <v>55000</v>
      </c>
      <c r="G23" s="20">
        <v>0</v>
      </c>
      <c r="H23" s="20">
        <v>0</v>
      </c>
      <c r="I23" s="19" t="s">
        <v>53</v>
      </c>
      <c r="J23" s="18">
        <v>0</v>
      </c>
      <c r="K23" s="17" t="s">
        <v>84</v>
      </c>
    </row>
    <row r="24" spans="1:11" ht="72.75" customHeight="1">
      <c r="A24" s="21" t="s">
        <v>102</v>
      </c>
      <c r="B24" s="21">
        <v>852</v>
      </c>
      <c r="C24" s="21">
        <v>85295</v>
      </c>
      <c r="D24" s="19" t="s">
        <v>87</v>
      </c>
      <c r="E24" s="20">
        <v>100000</v>
      </c>
      <c r="F24" s="20">
        <v>100000</v>
      </c>
      <c r="G24" s="20">
        <v>0</v>
      </c>
      <c r="H24" s="20">
        <v>0</v>
      </c>
      <c r="I24" s="19" t="s">
        <v>53</v>
      </c>
      <c r="J24" s="18">
        <v>0</v>
      </c>
      <c r="K24" s="17" t="s">
        <v>54</v>
      </c>
    </row>
    <row r="25" spans="1:11" ht="63" customHeight="1">
      <c r="A25" s="21" t="s">
        <v>101</v>
      </c>
      <c r="B25" s="21">
        <v>853</v>
      </c>
      <c r="C25" s="21">
        <v>85311</v>
      </c>
      <c r="D25" s="19" t="s">
        <v>103</v>
      </c>
      <c r="E25" s="20">
        <v>110000</v>
      </c>
      <c r="F25" s="20">
        <v>110000</v>
      </c>
      <c r="G25" s="20">
        <v>0</v>
      </c>
      <c r="H25" s="20">
        <v>0</v>
      </c>
      <c r="I25" s="19" t="s">
        <v>53</v>
      </c>
      <c r="J25" s="18">
        <v>0</v>
      </c>
      <c r="K25" s="17" t="s">
        <v>54</v>
      </c>
    </row>
    <row r="26" spans="1:11" ht="57" customHeight="1">
      <c r="A26" s="21" t="s">
        <v>104</v>
      </c>
      <c r="B26" s="21">
        <v>854</v>
      </c>
      <c r="C26" s="21">
        <v>85403</v>
      </c>
      <c r="D26" s="19" t="s">
        <v>111</v>
      </c>
      <c r="E26" s="20">
        <v>12500</v>
      </c>
      <c r="F26" s="20">
        <v>12500</v>
      </c>
      <c r="G26" s="20">
        <v>0</v>
      </c>
      <c r="H26" s="20">
        <v>0</v>
      </c>
      <c r="I26" s="19" t="s">
        <v>53</v>
      </c>
      <c r="J26" s="18">
        <v>0</v>
      </c>
      <c r="K26" s="17" t="s">
        <v>107</v>
      </c>
    </row>
    <row r="27" spans="1:11" ht="57" customHeight="1">
      <c r="A27" s="21" t="s">
        <v>106</v>
      </c>
      <c r="B27" s="21">
        <v>854</v>
      </c>
      <c r="C27" s="21">
        <v>85403</v>
      </c>
      <c r="D27" s="19" t="s">
        <v>269</v>
      </c>
      <c r="E27" s="20">
        <v>25000</v>
      </c>
      <c r="F27" s="20">
        <v>25000</v>
      </c>
      <c r="G27" s="20">
        <v>0</v>
      </c>
      <c r="H27" s="20">
        <v>0</v>
      </c>
      <c r="I27" s="19" t="s">
        <v>53</v>
      </c>
      <c r="J27" s="18">
        <v>0</v>
      </c>
      <c r="K27" s="17" t="s">
        <v>107</v>
      </c>
    </row>
    <row r="28" spans="1:11" ht="57.75" customHeight="1">
      <c r="A28" s="21" t="s">
        <v>108</v>
      </c>
      <c r="B28" s="21">
        <v>854</v>
      </c>
      <c r="C28" s="21">
        <v>85403</v>
      </c>
      <c r="D28" s="29" t="s">
        <v>110</v>
      </c>
      <c r="E28" s="20">
        <v>8150</v>
      </c>
      <c r="F28" s="20">
        <v>8150</v>
      </c>
      <c r="G28" s="20">
        <v>0</v>
      </c>
      <c r="H28" s="20">
        <v>0</v>
      </c>
      <c r="I28" s="19" t="s">
        <v>53</v>
      </c>
      <c r="J28" s="18">
        <v>0</v>
      </c>
      <c r="K28" s="17" t="s">
        <v>109</v>
      </c>
    </row>
    <row r="29" spans="1:11" ht="57.75" customHeight="1">
      <c r="A29" s="21" t="s">
        <v>112</v>
      </c>
      <c r="B29" s="21">
        <v>854</v>
      </c>
      <c r="C29" s="21">
        <v>85403</v>
      </c>
      <c r="D29" s="19" t="s">
        <v>117</v>
      </c>
      <c r="E29" s="20">
        <v>138240</v>
      </c>
      <c r="F29" s="20">
        <v>69120</v>
      </c>
      <c r="G29" s="20">
        <v>0</v>
      </c>
      <c r="H29" s="20">
        <v>0</v>
      </c>
      <c r="I29" s="19" t="s">
        <v>116</v>
      </c>
      <c r="J29" s="18">
        <v>0</v>
      </c>
      <c r="K29" s="17" t="s">
        <v>109</v>
      </c>
    </row>
    <row r="30" spans="1:11" ht="57.75" customHeight="1">
      <c r="A30" s="21" t="s">
        <v>114</v>
      </c>
      <c r="B30" s="21">
        <v>854</v>
      </c>
      <c r="C30" s="21">
        <v>85403</v>
      </c>
      <c r="D30" s="19" t="s">
        <v>120</v>
      </c>
      <c r="E30" s="20">
        <v>155369</v>
      </c>
      <c r="F30" s="20">
        <v>80837</v>
      </c>
      <c r="G30" s="20">
        <v>0</v>
      </c>
      <c r="H30" s="20">
        <v>0</v>
      </c>
      <c r="I30" s="19" t="s">
        <v>119</v>
      </c>
      <c r="J30" s="18">
        <v>0</v>
      </c>
      <c r="K30" s="17" t="s">
        <v>118</v>
      </c>
    </row>
    <row r="31" spans="1:11" ht="66" customHeight="1">
      <c r="A31" s="21" t="s">
        <v>121</v>
      </c>
      <c r="B31" s="21">
        <v>900</v>
      </c>
      <c r="C31" s="21">
        <v>90019</v>
      </c>
      <c r="D31" s="19" t="s">
        <v>86</v>
      </c>
      <c r="E31" s="20">
        <v>94727</v>
      </c>
      <c r="F31" s="20">
        <v>94727</v>
      </c>
      <c r="G31" s="20">
        <v>0</v>
      </c>
      <c r="H31" s="20">
        <v>0</v>
      </c>
      <c r="I31" s="19" t="s">
        <v>53</v>
      </c>
      <c r="J31" s="18">
        <v>0</v>
      </c>
      <c r="K31" s="17" t="s">
        <v>54</v>
      </c>
    </row>
    <row r="32" spans="1:11" ht="71.25" customHeight="1">
      <c r="A32" s="21" t="s">
        <v>122</v>
      </c>
      <c r="B32" s="21">
        <v>900</v>
      </c>
      <c r="C32" s="21">
        <v>90019</v>
      </c>
      <c r="D32" s="19" t="s">
        <v>142</v>
      </c>
      <c r="E32" s="20">
        <v>102505</v>
      </c>
      <c r="F32" s="20">
        <v>102505</v>
      </c>
      <c r="G32" s="20">
        <v>0</v>
      </c>
      <c r="H32" s="20">
        <v>0</v>
      </c>
      <c r="I32" s="19" t="s">
        <v>53</v>
      </c>
      <c r="J32" s="18">
        <v>0</v>
      </c>
      <c r="K32" s="17" t="s">
        <v>54</v>
      </c>
    </row>
    <row r="33" spans="1:11" ht="54" customHeight="1">
      <c r="A33" s="21" t="s">
        <v>123</v>
      </c>
      <c r="B33" s="21">
        <v>921</v>
      </c>
      <c r="C33" s="21">
        <v>92195</v>
      </c>
      <c r="D33" s="19" t="s">
        <v>244</v>
      </c>
      <c r="E33" s="20">
        <v>18860</v>
      </c>
      <c r="F33" s="20">
        <v>18860</v>
      </c>
      <c r="G33" s="20">
        <v>0</v>
      </c>
      <c r="H33" s="20">
        <v>0</v>
      </c>
      <c r="I33" s="19" t="s">
        <v>53</v>
      </c>
      <c r="J33" s="18">
        <v>0</v>
      </c>
      <c r="K33" s="17" t="s">
        <v>54</v>
      </c>
    </row>
    <row r="34" spans="1:11" ht="60.75" customHeight="1">
      <c r="A34" s="21" t="s">
        <v>268</v>
      </c>
      <c r="B34" s="21">
        <v>921</v>
      </c>
      <c r="C34" s="21">
        <v>92195</v>
      </c>
      <c r="D34" s="19" t="s">
        <v>124</v>
      </c>
      <c r="E34" s="20">
        <v>3001850</v>
      </c>
      <c r="F34" s="20">
        <v>450278</v>
      </c>
      <c r="G34" s="20">
        <v>0</v>
      </c>
      <c r="H34" s="20">
        <v>0</v>
      </c>
      <c r="I34" s="19" t="s">
        <v>60</v>
      </c>
      <c r="J34" s="18">
        <v>2551572</v>
      </c>
      <c r="K34" s="17" t="s">
        <v>54</v>
      </c>
    </row>
    <row r="35" spans="1:11" ht="48.75" customHeight="1">
      <c r="A35" s="173" t="s">
        <v>52</v>
      </c>
      <c r="B35" s="174"/>
      <c r="C35" s="174"/>
      <c r="D35" s="175"/>
      <c r="E35" s="112">
        <f>SUM(E10:E34)</f>
        <v>8383201</v>
      </c>
      <c r="F35" s="112">
        <f>SUM(F10:F34)</f>
        <v>5233977</v>
      </c>
      <c r="G35" s="112">
        <f>SUM(G10:G34)</f>
        <v>0</v>
      </c>
      <c r="H35" s="112">
        <f>SUM(H10:H34)</f>
        <v>0</v>
      </c>
      <c r="I35" s="113">
        <v>597652</v>
      </c>
      <c r="J35" s="112">
        <f>SUM(J10:J34)</f>
        <v>2551572</v>
      </c>
      <c r="K35" s="108" t="s">
        <v>51</v>
      </c>
    </row>
    <row r="36" spans="1:11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12.75">
      <c r="A37" s="16" t="s">
        <v>50</v>
      </c>
      <c r="B37" s="16"/>
      <c r="C37" s="16"/>
      <c r="D37" s="16"/>
      <c r="E37" s="16"/>
      <c r="F37" s="16"/>
      <c r="G37" s="16"/>
      <c r="H37" s="16"/>
      <c r="I37" s="16"/>
      <c r="J37" s="28"/>
      <c r="K37" s="28"/>
    </row>
    <row r="38" spans="1:11" ht="12.75">
      <c r="A38" s="16" t="s">
        <v>49</v>
      </c>
      <c r="B38" s="16"/>
      <c r="C38" s="16"/>
      <c r="D38" s="16"/>
      <c r="E38" s="16"/>
      <c r="F38" s="16"/>
      <c r="G38" s="16"/>
      <c r="H38" s="16"/>
      <c r="I38" s="16"/>
      <c r="J38" s="28"/>
      <c r="K38" s="28"/>
    </row>
    <row r="39" spans="1:11" ht="12.75">
      <c r="A39" s="16" t="s">
        <v>48</v>
      </c>
      <c r="B39" s="16"/>
      <c r="C39" s="16"/>
      <c r="D39" s="16"/>
      <c r="E39" s="16"/>
      <c r="F39" s="16"/>
      <c r="G39" s="16"/>
      <c r="H39" s="16"/>
      <c r="I39" s="16"/>
      <c r="J39" s="28"/>
      <c r="K39" s="28"/>
    </row>
    <row r="40" spans="1:11" ht="12.75">
      <c r="A40" s="16" t="s">
        <v>47</v>
      </c>
      <c r="B40" s="16"/>
      <c r="C40" s="16"/>
      <c r="D40" s="16"/>
      <c r="E40" s="16"/>
      <c r="F40" s="16"/>
      <c r="G40" s="16"/>
      <c r="H40" s="16"/>
      <c r="I40" s="16"/>
      <c r="J40" s="28"/>
      <c r="K40" s="28"/>
    </row>
    <row r="41" spans="1:11" ht="12.75">
      <c r="A41" s="16" t="s">
        <v>46</v>
      </c>
      <c r="B41" s="16"/>
      <c r="C41" s="16"/>
      <c r="D41" s="16"/>
      <c r="E41" s="16"/>
      <c r="F41" s="16"/>
      <c r="G41" s="16"/>
      <c r="H41" s="16"/>
      <c r="I41" s="16"/>
      <c r="J41" s="28"/>
      <c r="K41" s="28"/>
    </row>
    <row r="42" spans="1:11" ht="12.75">
      <c r="A42" s="16"/>
      <c r="B42" s="16"/>
      <c r="C42" s="16"/>
      <c r="D42" s="16"/>
      <c r="E42" s="16"/>
      <c r="F42" s="16"/>
      <c r="G42" s="16"/>
      <c r="H42" s="16"/>
      <c r="I42" s="16"/>
      <c r="J42" s="28"/>
      <c r="K42" s="28"/>
    </row>
    <row r="43" spans="1:11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9" ht="12.75">
      <c r="A44" s="16"/>
      <c r="B44" s="16"/>
      <c r="C44" s="16"/>
      <c r="D44" s="16"/>
      <c r="E44" s="16"/>
      <c r="F44" s="16"/>
      <c r="G44" s="16"/>
      <c r="H44" s="16"/>
      <c r="I44" s="16"/>
    </row>
    <row r="45" spans="1:9" ht="12.75">
      <c r="A45" s="16"/>
      <c r="B45" s="16"/>
      <c r="C45" s="16"/>
      <c r="D45" s="16"/>
      <c r="E45" s="27"/>
      <c r="F45" s="16"/>
      <c r="G45" s="16"/>
      <c r="H45" s="16"/>
      <c r="I45" s="16"/>
    </row>
    <row r="46" spans="1:9" ht="12.75">
      <c r="A46" s="16"/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16"/>
      <c r="B47" s="16"/>
      <c r="C47" s="16"/>
      <c r="D47" s="16"/>
      <c r="E47" s="16"/>
      <c r="F47" s="16"/>
      <c r="G47" s="16"/>
      <c r="H47" s="16"/>
      <c r="I47" s="16"/>
    </row>
  </sheetData>
  <sheetProtection/>
  <mergeCells count="15">
    <mergeCell ref="A35:D35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5118110236220472" right="0.3937007874015748" top="0.984251968503937" bottom="0.7874015748031497" header="0.5118110236220472" footer="0.5118110236220472"/>
  <pageSetup horizontalDpi="300" verticalDpi="300" orientation="portrait" paperSize="9" scale="70" r:id="rId1"/>
  <headerFooter alignWithMargins="0">
    <oddHeader>&amp;R&amp;9Załącznik nr &amp;A
do uchwały Rady Powiatu w Opatowie Nr  XXXIV.36.2017
z dnia 21 czerwca 2017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29"/>
  <sheetViews>
    <sheetView view="pageLayout" workbookViewId="0" topLeftCell="A1">
      <selection activeCell="E2" sqref="E2"/>
    </sheetView>
  </sheetViews>
  <sheetFormatPr defaultColWidth="9.33203125" defaultRowHeight="12.75"/>
  <cols>
    <col min="1" max="1" width="9.33203125" style="25" customWidth="1"/>
    <col min="2" max="2" width="69.33203125" style="25" customWidth="1"/>
    <col min="3" max="3" width="18" style="25" customWidth="1"/>
    <col min="4" max="4" width="19.5" style="25" customWidth="1"/>
    <col min="5" max="16384" width="9.33203125" style="25" customWidth="1"/>
  </cols>
  <sheetData>
    <row r="1" spans="1:4" ht="12.75">
      <c r="A1" s="86"/>
      <c r="B1" s="86"/>
      <c r="C1" s="86"/>
      <c r="D1" s="86"/>
    </row>
    <row r="2" spans="1:4" ht="18">
      <c r="A2" s="185" t="s">
        <v>218</v>
      </c>
      <c r="B2" s="185"/>
      <c r="C2" s="185"/>
      <c r="D2" s="185"/>
    </row>
    <row r="3" spans="1:4" ht="12.75">
      <c r="A3" s="85"/>
      <c r="B3" s="84"/>
      <c r="C3" s="84"/>
      <c r="D3" s="84"/>
    </row>
    <row r="4" spans="1:8" ht="12.75">
      <c r="A4" s="84"/>
      <c r="B4" s="84"/>
      <c r="C4" s="84"/>
      <c r="D4" s="83" t="s">
        <v>0</v>
      </c>
      <c r="H4" s="82"/>
    </row>
    <row r="5" spans="1:8" ht="12.75">
      <c r="A5" s="184" t="s">
        <v>83</v>
      </c>
      <c r="B5" s="184" t="s">
        <v>217</v>
      </c>
      <c r="C5" s="186" t="s">
        <v>216</v>
      </c>
      <c r="D5" s="186" t="s">
        <v>215</v>
      </c>
      <c r="H5" s="82"/>
    </row>
    <row r="6" spans="1:8" ht="12.75">
      <c r="A6" s="184"/>
      <c r="B6" s="184"/>
      <c r="C6" s="184"/>
      <c r="D6" s="186"/>
      <c r="H6" s="82"/>
    </row>
    <row r="7" spans="1:8" ht="12.75">
      <c r="A7" s="184"/>
      <c r="B7" s="184"/>
      <c r="C7" s="184"/>
      <c r="D7" s="186"/>
      <c r="H7" s="82"/>
    </row>
    <row r="8" spans="1:4" ht="10.5" customHeight="1">
      <c r="A8" s="81">
        <v>1</v>
      </c>
      <c r="B8" s="81">
        <v>2</v>
      </c>
      <c r="C8" s="81">
        <v>3</v>
      </c>
      <c r="D8" s="81">
        <v>4</v>
      </c>
    </row>
    <row r="9" spans="1:4" ht="30" customHeight="1">
      <c r="A9" s="184" t="s">
        <v>214</v>
      </c>
      <c r="B9" s="184"/>
      <c r="C9" s="77"/>
      <c r="D9" s="80">
        <f>SUM(D10:D18)</f>
        <v>6786708</v>
      </c>
    </row>
    <row r="10" spans="1:4" ht="30" customHeight="1">
      <c r="A10" s="77" t="s">
        <v>72</v>
      </c>
      <c r="B10" s="79" t="s">
        <v>213</v>
      </c>
      <c r="C10" s="77" t="s">
        <v>211</v>
      </c>
      <c r="D10" s="76">
        <v>0</v>
      </c>
    </row>
    <row r="11" spans="1:4" ht="30" customHeight="1">
      <c r="A11" s="77" t="s">
        <v>71</v>
      </c>
      <c r="B11" s="79" t="s">
        <v>212</v>
      </c>
      <c r="C11" s="77" t="s">
        <v>211</v>
      </c>
      <c r="D11" s="76">
        <v>0</v>
      </c>
    </row>
    <row r="12" spans="1:4" ht="30" customHeight="1">
      <c r="A12" s="77" t="s">
        <v>70</v>
      </c>
      <c r="B12" s="78" t="s">
        <v>210</v>
      </c>
      <c r="C12" s="77" t="s">
        <v>209</v>
      </c>
      <c r="D12" s="76">
        <v>0</v>
      </c>
    </row>
    <row r="13" spans="1:4" ht="30" customHeight="1">
      <c r="A13" s="77" t="s">
        <v>68</v>
      </c>
      <c r="B13" s="79" t="s">
        <v>208</v>
      </c>
      <c r="C13" s="77" t="s">
        <v>207</v>
      </c>
      <c r="D13" s="76">
        <v>0</v>
      </c>
    </row>
    <row r="14" spans="1:4" ht="30" customHeight="1">
      <c r="A14" s="77" t="s">
        <v>66</v>
      </c>
      <c r="B14" s="79" t="s">
        <v>206</v>
      </c>
      <c r="C14" s="77" t="s">
        <v>205</v>
      </c>
      <c r="D14" s="76">
        <v>0</v>
      </c>
    </row>
    <row r="15" spans="1:4" ht="30" customHeight="1">
      <c r="A15" s="77" t="s">
        <v>65</v>
      </c>
      <c r="B15" s="79" t="s">
        <v>204</v>
      </c>
      <c r="C15" s="77" t="s">
        <v>203</v>
      </c>
      <c r="D15" s="76">
        <v>0</v>
      </c>
    </row>
    <row r="16" spans="1:4" ht="30" customHeight="1">
      <c r="A16" s="77" t="s">
        <v>64</v>
      </c>
      <c r="B16" s="79" t="s">
        <v>202</v>
      </c>
      <c r="C16" s="77" t="s">
        <v>201</v>
      </c>
      <c r="D16" s="76">
        <v>0</v>
      </c>
    </row>
    <row r="17" spans="1:4" ht="30" customHeight="1">
      <c r="A17" s="77" t="s">
        <v>63</v>
      </c>
      <c r="B17" s="79" t="s">
        <v>200</v>
      </c>
      <c r="C17" s="77" t="s">
        <v>199</v>
      </c>
      <c r="D17" s="76">
        <v>6786708</v>
      </c>
    </row>
    <row r="18" spans="1:4" ht="30" customHeight="1">
      <c r="A18" s="77" t="s">
        <v>62</v>
      </c>
      <c r="B18" s="79" t="s">
        <v>198</v>
      </c>
      <c r="C18" s="77" t="s">
        <v>186</v>
      </c>
      <c r="D18" s="76">
        <v>0</v>
      </c>
    </row>
    <row r="19" spans="1:4" ht="30" customHeight="1">
      <c r="A19" s="184" t="s">
        <v>197</v>
      </c>
      <c r="B19" s="184"/>
      <c r="C19" s="77"/>
      <c r="D19" s="80">
        <f>SUM(D20:D26)</f>
        <v>281584</v>
      </c>
    </row>
    <row r="20" spans="1:4" ht="30" customHeight="1">
      <c r="A20" s="77" t="s">
        <v>72</v>
      </c>
      <c r="B20" s="79" t="s">
        <v>196</v>
      </c>
      <c r="C20" s="77" t="s">
        <v>192</v>
      </c>
      <c r="D20" s="76">
        <v>0</v>
      </c>
    </row>
    <row r="21" spans="1:4" ht="30" customHeight="1">
      <c r="A21" s="77" t="s">
        <v>195</v>
      </c>
      <c r="B21" s="78" t="s">
        <v>194</v>
      </c>
      <c r="C21" s="77" t="s">
        <v>192</v>
      </c>
      <c r="D21" s="76">
        <v>0</v>
      </c>
    </row>
    <row r="22" spans="1:4" ht="30" customHeight="1">
      <c r="A22" s="77" t="s">
        <v>71</v>
      </c>
      <c r="B22" s="79" t="s">
        <v>193</v>
      </c>
      <c r="C22" s="77" t="s">
        <v>192</v>
      </c>
      <c r="D22" s="76">
        <v>281584</v>
      </c>
    </row>
    <row r="23" spans="1:4" ht="30" customHeight="1">
      <c r="A23" s="77" t="s">
        <v>70</v>
      </c>
      <c r="B23" s="78" t="s">
        <v>191</v>
      </c>
      <c r="C23" s="77" t="s">
        <v>190</v>
      </c>
      <c r="D23" s="76">
        <v>0</v>
      </c>
    </row>
    <row r="24" spans="1:4" ht="30" customHeight="1">
      <c r="A24" s="77" t="s">
        <v>68</v>
      </c>
      <c r="B24" s="79" t="s">
        <v>189</v>
      </c>
      <c r="C24" s="77" t="s">
        <v>188</v>
      </c>
      <c r="D24" s="76">
        <v>0</v>
      </c>
    </row>
    <row r="25" spans="1:4" ht="30" customHeight="1">
      <c r="A25" s="77" t="s">
        <v>66</v>
      </c>
      <c r="B25" s="79" t="s">
        <v>187</v>
      </c>
      <c r="C25" s="77" t="s">
        <v>186</v>
      </c>
      <c r="D25" s="76">
        <v>0</v>
      </c>
    </row>
    <row r="26" spans="1:4" ht="30" customHeight="1">
      <c r="A26" s="77" t="s">
        <v>65</v>
      </c>
      <c r="B26" s="78" t="s">
        <v>185</v>
      </c>
      <c r="C26" s="77" t="s">
        <v>184</v>
      </c>
      <c r="D26" s="76">
        <v>0</v>
      </c>
    </row>
    <row r="27" spans="1:4" ht="30" customHeight="1">
      <c r="A27" s="77" t="s">
        <v>64</v>
      </c>
      <c r="B27" s="78" t="s">
        <v>183</v>
      </c>
      <c r="C27" s="77" t="s">
        <v>182</v>
      </c>
      <c r="D27" s="76">
        <v>0</v>
      </c>
    </row>
    <row r="28" spans="1:4" ht="12.75">
      <c r="A28" s="26"/>
      <c r="B28" s="26"/>
      <c r="C28" s="26"/>
      <c r="D28" s="26"/>
    </row>
    <row r="29" spans="1:4" ht="12.75">
      <c r="A29" s="26"/>
      <c r="B29" s="26"/>
      <c r="C29" s="26"/>
      <c r="D29" s="26"/>
    </row>
  </sheetData>
  <sheetProtection/>
  <mergeCells count="7">
    <mergeCell ref="A9:B9"/>
    <mergeCell ref="A19:B19"/>
    <mergeCell ref="A2:D2"/>
    <mergeCell ref="A5:A7"/>
    <mergeCell ref="B5:B7"/>
    <mergeCell ref="C5:C7"/>
    <mergeCell ref="D5:D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Header>&amp;RZałącznik nr &amp;A
do uchwały Rady Powiatu w Opatowie Nr XXXIV.36.2017
z dnia 21 czerwca 2017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R42"/>
  <sheetViews>
    <sheetView view="pageLayout" zoomScale="90" zoomScalePageLayoutView="90" workbookViewId="0" topLeftCell="A1">
      <selection activeCell="Q5" sqref="Q5"/>
    </sheetView>
  </sheetViews>
  <sheetFormatPr defaultColWidth="9.33203125" defaultRowHeight="12.75"/>
  <cols>
    <col min="1" max="1" width="5.66015625" style="15" customWidth="1"/>
    <col min="2" max="2" width="11" style="15" customWidth="1"/>
    <col min="3" max="3" width="8.66015625" style="15" customWidth="1"/>
    <col min="4" max="4" width="15" style="15" customWidth="1"/>
    <col min="5" max="5" width="16.83203125" style="15" customWidth="1"/>
    <col min="6" max="6" width="14.16015625" style="15" customWidth="1"/>
    <col min="7" max="7" width="14.33203125" style="15" customWidth="1"/>
    <col min="8" max="8" width="14.5" style="15" customWidth="1"/>
    <col min="9" max="9" width="10.66015625" style="15" customWidth="1"/>
    <col min="10" max="10" width="12.66015625" style="15" customWidth="1"/>
    <col min="11" max="11" width="10.83203125" style="25" customWidth="1"/>
    <col min="12" max="12" width="15" style="25" customWidth="1"/>
    <col min="13" max="14" width="12.33203125" style="25" bestFit="1" customWidth="1"/>
    <col min="15" max="15" width="12.16015625" style="25" customWidth="1"/>
    <col min="16" max="16384" width="9.33203125" style="25" customWidth="1"/>
  </cols>
  <sheetData>
    <row r="1" spans="1:17" ht="36" customHeight="1">
      <c r="A1" s="197" t="s">
        <v>140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62"/>
    </row>
    <row r="2" spans="1:16" s="47" customFormat="1" ht="18.75" customHeight="1">
      <c r="A2" s="61"/>
      <c r="B2" s="61"/>
      <c r="C2" s="61"/>
      <c r="D2" s="61"/>
      <c r="E2" s="61"/>
      <c r="F2" s="61"/>
      <c r="G2" s="60"/>
      <c r="H2" s="60"/>
      <c r="I2" s="60"/>
      <c r="J2" s="60"/>
      <c r="K2" s="60"/>
      <c r="L2" s="59"/>
      <c r="M2" s="59"/>
      <c r="N2" s="59"/>
      <c r="O2" s="59"/>
      <c r="P2" s="58" t="s">
        <v>139</v>
      </c>
    </row>
    <row r="3" spans="1:16" s="47" customFormat="1" ht="12.75">
      <c r="A3" s="198" t="s">
        <v>1</v>
      </c>
      <c r="B3" s="198" t="s">
        <v>2</v>
      </c>
      <c r="C3" s="198" t="s">
        <v>3</v>
      </c>
      <c r="D3" s="198" t="s">
        <v>138</v>
      </c>
      <c r="E3" s="187" t="s">
        <v>137</v>
      </c>
      <c r="F3" s="193" t="s">
        <v>25</v>
      </c>
      <c r="G3" s="201"/>
      <c r="H3" s="201"/>
      <c r="I3" s="201"/>
      <c r="J3" s="201"/>
      <c r="K3" s="201"/>
      <c r="L3" s="201"/>
      <c r="M3" s="201"/>
      <c r="N3" s="201"/>
      <c r="O3" s="201"/>
      <c r="P3" s="194"/>
    </row>
    <row r="4" spans="1:16" s="47" customFormat="1" ht="12.75">
      <c r="A4" s="199"/>
      <c r="B4" s="199"/>
      <c r="C4" s="199"/>
      <c r="D4" s="199"/>
      <c r="E4" s="188"/>
      <c r="F4" s="187" t="s">
        <v>136</v>
      </c>
      <c r="G4" s="195" t="s">
        <v>25</v>
      </c>
      <c r="H4" s="195"/>
      <c r="I4" s="195"/>
      <c r="J4" s="195"/>
      <c r="K4" s="195"/>
      <c r="L4" s="187" t="s">
        <v>135</v>
      </c>
      <c r="M4" s="190" t="s">
        <v>25</v>
      </c>
      <c r="N4" s="191"/>
      <c r="O4" s="191"/>
      <c r="P4" s="192"/>
    </row>
    <row r="5" spans="1:16" s="47" customFormat="1" ht="25.5" customHeight="1">
      <c r="A5" s="199"/>
      <c r="B5" s="199"/>
      <c r="C5" s="199"/>
      <c r="D5" s="199"/>
      <c r="E5" s="188"/>
      <c r="F5" s="188"/>
      <c r="G5" s="193" t="s">
        <v>134</v>
      </c>
      <c r="H5" s="194"/>
      <c r="I5" s="187" t="s">
        <v>133</v>
      </c>
      <c r="J5" s="187" t="s">
        <v>132</v>
      </c>
      <c r="K5" s="187" t="s">
        <v>131</v>
      </c>
      <c r="L5" s="188"/>
      <c r="M5" s="193" t="s">
        <v>28</v>
      </c>
      <c r="N5" s="57" t="s">
        <v>27</v>
      </c>
      <c r="O5" s="195" t="s">
        <v>130</v>
      </c>
      <c r="P5" s="195" t="s">
        <v>129</v>
      </c>
    </row>
    <row r="6" spans="1:16" s="47" customFormat="1" ht="84">
      <c r="A6" s="200"/>
      <c r="B6" s="200"/>
      <c r="C6" s="200"/>
      <c r="D6" s="200"/>
      <c r="E6" s="189"/>
      <c r="F6" s="189"/>
      <c r="G6" s="56" t="s">
        <v>18</v>
      </c>
      <c r="H6" s="56" t="s">
        <v>128</v>
      </c>
      <c r="I6" s="189"/>
      <c r="J6" s="189"/>
      <c r="K6" s="189"/>
      <c r="L6" s="189"/>
      <c r="M6" s="195"/>
      <c r="N6" s="55" t="s">
        <v>22</v>
      </c>
      <c r="O6" s="195"/>
      <c r="P6" s="195"/>
    </row>
    <row r="7" spans="1:16" s="47" customFormat="1" ht="10.5" customHeight="1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  <c r="L7" s="54">
        <v>12</v>
      </c>
      <c r="M7" s="54">
        <v>13</v>
      </c>
      <c r="N7" s="54">
        <v>14</v>
      </c>
      <c r="O7" s="54">
        <v>15</v>
      </c>
      <c r="P7" s="54">
        <v>16</v>
      </c>
    </row>
    <row r="8" spans="1:16" s="47" customFormat="1" ht="13.5">
      <c r="A8" s="50" t="s">
        <v>127</v>
      </c>
      <c r="B8" s="53"/>
      <c r="C8" s="41"/>
      <c r="D8" s="44">
        <f>SUM(D9:D9)</f>
        <v>6000</v>
      </c>
      <c r="E8" s="44">
        <f>SUM(E9:E9)</f>
        <v>6000</v>
      </c>
      <c r="F8" s="44">
        <f>SUM(F9:F9)</f>
        <v>6000</v>
      </c>
      <c r="G8" s="44">
        <f>SUM(G9:G9)</f>
        <v>0</v>
      </c>
      <c r="H8" s="44">
        <f>SUM(H9:H9)</f>
        <v>6000</v>
      </c>
      <c r="I8" s="44">
        <v>0</v>
      </c>
      <c r="J8" s="44">
        <v>0</v>
      </c>
      <c r="K8" s="44">
        <v>0</v>
      </c>
      <c r="L8" s="44">
        <f>SUM(L9:L9)</f>
        <v>0</v>
      </c>
      <c r="M8" s="44">
        <f>SUM(M9:M9)</f>
        <v>0</v>
      </c>
      <c r="N8" s="44">
        <f>SUM(N9:N9)</f>
        <v>0</v>
      </c>
      <c r="O8" s="44">
        <v>0</v>
      </c>
      <c r="P8" s="44">
        <v>0</v>
      </c>
    </row>
    <row r="9" spans="1:16" s="47" customFormat="1" ht="12.75">
      <c r="A9" s="52" t="s">
        <v>127</v>
      </c>
      <c r="B9" s="51" t="s">
        <v>126</v>
      </c>
      <c r="C9" s="37">
        <v>2110</v>
      </c>
      <c r="D9" s="36">
        <v>6000</v>
      </c>
      <c r="E9" s="36">
        <f>F9+L9</f>
        <v>6000</v>
      </c>
      <c r="F9" s="36">
        <f>H9</f>
        <v>6000</v>
      </c>
      <c r="G9" s="35">
        <v>0</v>
      </c>
      <c r="H9" s="35">
        <v>6000</v>
      </c>
      <c r="I9" s="35">
        <v>0</v>
      </c>
      <c r="J9" s="35">
        <v>0</v>
      </c>
      <c r="K9" s="35">
        <f>-T9</f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</row>
    <row r="10" spans="1:16" s="47" customFormat="1" ht="13.5">
      <c r="A10" s="42">
        <v>600</v>
      </c>
      <c r="B10" s="45"/>
      <c r="C10" s="41"/>
      <c r="D10" s="44">
        <f aca="true" t="shared" si="0" ref="D10:N10">SUM(D11:D11)</f>
        <v>825</v>
      </c>
      <c r="E10" s="44">
        <f t="shared" si="0"/>
        <v>825</v>
      </c>
      <c r="F10" s="44">
        <f t="shared" si="0"/>
        <v>825</v>
      </c>
      <c r="G10" s="44">
        <f t="shared" si="0"/>
        <v>825</v>
      </c>
      <c r="H10" s="44">
        <f t="shared" si="0"/>
        <v>0</v>
      </c>
      <c r="I10" s="44">
        <f t="shared" si="0"/>
        <v>0</v>
      </c>
      <c r="J10" s="44">
        <f t="shared" si="0"/>
        <v>0</v>
      </c>
      <c r="K10" s="44">
        <f t="shared" si="0"/>
        <v>0</v>
      </c>
      <c r="L10" s="44">
        <f t="shared" si="0"/>
        <v>0</v>
      </c>
      <c r="M10" s="44">
        <f t="shared" si="0"/>
        <v>0</v>
      </c>
      <c r="N10" s="44">
        <f t="shared" si="0"/>
        <v>0</v>
      </c>
      <c r="O10" s="44">
        <f>O12+O14</f>
        <v>0</v>
      </c>
      <c r="P10" s="44">
        <f>P12+P14</f>
        <v>0</v>
      </c>
    </row>
    <row r="11" spans="1:16" s="47" customFormat="1" ht="12.75">
      <c r="A11" s="39">
        <v>600</v>
      </c>
      <c r="B11" s="38">
        <v>60095</v>
      </c>
      <c r="C11" s="37">
        <v>2110</v>
      </c>
      <c r="D11" s="36">
        <v>825</v>
      </c>
      <c r="E11" s="36">
        <f>SUM(F11)</f>
        <v>825</v>
      </c>
      <c r="F11" s="36">
        <f>SUM(G11:H11)</f>
        <v>825</v>
      </c>
      <c r="G11" s="35">
        <v>825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f>SUM(O11+Q11+R11)</f>
        <v>0</v>
      </c>
      <c r="O11" s="35">
        <v>0</v>
      </c>
      <c r="P11" s="35">
        <v>0</v>
      </c>
    </row>
    <row r="12" spans="1:16" s="47" customFormat="1" ht="13.5">
      <c r="A12" s="50" t="s">
        <v>125</v>
      </c>
      <c r="B12" s="49"/>
      <c r="C12" s="41"/>
      <c r="D12" s="44">
        <f aca="true" t="shared" si="1" ref="D12:M12">SUM(D13)</f>
        <v>68000</v>
      </c>
      <c r="E12" s="44">
        <f t="shared" si="1"/>
        <v>68000</v>
      </c>
      <c r="F12" s="44">
        <f t="shared" si="1"/>
        <v>68000</v>
      </c>
      <c r="G12" s="44">
        <f t="shared" si="1"/>
        <v>41000</v>
      </c>
      <c r="H12" s="44">
        <f t="shared" si="1"/>
        <v>27000</v>
      </c>
      <c r="I12" s="44">
        <f t="shared" si="1"/>
        <v>0</v>
      </c>
      <c r="J12" s="44">
        <f t="shared" si="1"/>
        <v>0</v>
      </c>
      <c r="K12" s="44">
        <f t="shared" si="1"/>
        <v>0</v>
      </c>
      <c r="L12" s="44">
        <f t="shared" si="1"/>
        <v>0</v>
      </c>
      <c r="M12" s="44">
        <f t="shared" si="1"/>
        <v>0</v>
      </c>
      <c r="N12" s="44">
        <v>0</v>
      </c>
      <c r="O12" s="44">
        <f>SUM(O13)</f>
        <v>0</v>
      </c>
      <c r="P12" s="44">
        <f>SUM(P13)</f>
        <v>0</v>
      </c>
    </row>
    <row r="13" spans="1:18" s="47" customFormat="1" ht="12.75">
      <c r="A13" s="39">
        <v>700</v>
      </c>
      <c r="B13" s="38">
        <v>70005</v>
      </c>
      <c r="C13" s="37">
        <v>2110</v>
      </c>
      <c r="D13" s="36">
        <v>68000</v>
      </c>
      <c r="E13" s="36">
        <f>SUM(F13)</f>
        <v>68000</v>
      </c>
      <c r="F13" s="36">
        <f>SUM(G13:H13)</f>
        <v>68000</v>
      </c>
      <c r="G13" s="35">
        <v>41000</v>
      </c>
      <c r="H13" s="35">
        <v>27000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f>SUM(O13+Q13+R13)</f>
        <v>0</v>
      </c>
      <c r="O13" s="35">
        <v>0</v>
      </c>
      <c r="P13" s="35">
        <v>0</v>
      </c>
      <c r="Q13" s="43"/>
      <c r="R13" s="43"/>
    </row>
    <row r="14" spans="1:18" s="47" customFormat="1" ht="13.5">
      <c r="A14" s="42">
        <v>710</v>
      </c>
      <c r="B14" s="45"/>
      <c r="C14" s="41"/>
      <c r="D14" s="44">
        <f aca="true" t="shared" si="2" ref="D14:P14">SUM(D15:D16)</f>
        <v>408700</v>
      </c>
      <c r="E14" s="44">
        <f t="shared" si="2"/>
        <v>408700</v>
      </c>
      <c r="F14" s="44">
        <f t="shared" si="2"/>
        <v>408700</v>
      </c>
      <c r="G14" s="44">
        <f t="shared" si="2"/>
        <v>369114</v>
      </c>
      <c r="H14" s="44">
        <f t="shared" si="2"/>
        <v>39586</v>
      </c>
      <c r="I14" s="44">
        <f t="shared" si="2"/>
        <v>0</v>
      </c>
      <c r="J14" s="44">
        <f t="shared" si="2"/>
        <v>0</v>
      </c>
      <c r="K14" s="44">
        <f t="shared" si="2"/>
        <v>0</v>
      </c>
      <c r="L14" s="44">
        <f t="shared" si="2"/>
        <v>0</v>
      </c>
      <c r="M14" s="44">
        <f t="shared" si="2"/>
        <v>0</v>
      </c>
      <c r="N14" s="44">
        <f t="shared" si="2"/>
        <v>0</v>
      </c>
      <c r="O14" s="44">
        <f t="shared" si="2"/>
        <v>0</v>
      </c>
      <c r="P14" s="44">
        <f t="shared" si="2"/>
        <v>0</v>
      </c>
      <c r="Q14" s="48"/>
      <c r="R14" s="48"/>
    </row>
    <row r="15" spans="1:18" s="47" customFormat="1" ht="12.75">
      <c r="A15" s="39">
        <v>710</v>
      </c>
      <c r="B15" s="38">
        <v>71012</v>
      </c>
      <c r="C15" s="37">
        <v>2110</v>
      </c>
      <c r="D15" s="36">
        <v>114000</v>
      </c>
      <c r="E15" s="36">
        <f>SUM(N15+F15)</f>
        <v>114000</v>
      </c>
      <c r="F15" s="36">
        <f>SUM(G15:K15)</f>
        <v>114000</v>
      </c>
      <c r="G15" s="35">
        <v>114000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f>SUM(O15+Q15+R15)</f>
        <v>0</v>
      </c>
      <c r="O15" s="35">
        <v>0</v>
      </c>
      <c r="P15" s="35">
        <v>0</v>
      </c>
      <c r="Q15" s="43"/>
      <c r="R15" s="43"/>
    </row>
    <row r="16" spans="1:16" s="47" customFormat="1" ht="12.75">
      <c r="A16" s="39">
        <v>710</v>
      </c>
      <c r="B16" s="38">
        <v>71015</v>
      </c>
      <c r="C16" s="37">
        <v>2110</v>
      </c>
      <c r="D16" s="36">
        <v>294700</v>
      </c>
      <c r="E16" s="36">
        <f>SUM(F16)</f>
        <v>294700</v>
      </c>
      <c r="F16" s="36">
        <f>SUM(G16:H16)</f>
        <v>294700</v>
      </c>
      <c r="G16" s="35">
        <v>255114</v>
      </c>
      <c r="H16" s="35">
        <v>39586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f>SUM(O16+Q16+R16)</f>
        <v>0</v>
      </c>
      <c r="O16" s="35">
        <v>0</v>
      </c>
      <c r="P16" s="35">
        <v>0</v>
      </c>
    </row>
    <row r="17" spans="1:16" s="47" customFormat="1" ht="13.5">
      <c r="A17" s="42">
        <v>750</v>
      </c>
      <c r="B17" s="45"/>
      <c r="C17" s="41"/>
      <c r="D17" s="44">
        <f aca="true" t="shared" si="3" ref="D17:P17">SUM(D18:D19)</f>
        <v>22100</v>
      </c>
      <c r="E17" s="44">
        <f t="shared" si="3"/>
        <v>22100</v>
      </c>
      <c r="F17" s="44">
        <f t="shared" si="3"/>
        <v>22100</v>
      </c>
      <c r="G17" s="44">
        <f t="shared" si="3"/>
        <v>12400</v>
      </c>
      <c r="H17" s="44">
        <f t="shared" si="3"/>
        <v>9700</v>
      </c>
      <c r="I17" s="44">
        <f t="shared" si="3"/>
        <v>0</v>
      </c>
      <c r="J17" s="44">
        <f t="shared" si="3"/>
        <v>0</v>
      </c>
      <c r="K17" s="44">
        <f t="shared" si="3"/>
        <v>0</v>
      </c>
      <c r="L17" s="44">
        <f t="shared" si="3"/>
        <v>0</v>
      </c>
      <c r="M17" s="44">
        <f t="shared" si="3"/>
        <v>0</v>
      </c>
      <c r="N17" s="44">
        <f t="shared" si="3"/>
        <v>0</v>
      </c>
      <c r="O17" s="44">
        <f t="shared" si="3"/>
        <v>0</v>
      </c>
      <c r="P17" s="44">
        <f t="shared" si="3"/>
        <v>0</v>
      </c>
    </row>
    <row r="18" spans="1:16" s="47" customFormat="1" ht="12.75">
      <c r="A18" s="39">
        <v>750</v>
      </c>
      <c r="B18" s="38">
        <v>75011</v>
      </c>
      <c r="C18" s="37">
        <v>2110</v>
      </c>
      <c r="D18" s="36">
        <v>3100</v>
      </c>
      <c r="E18" s="36">
        <f>SUM(N18+F18)</f>
        <v>3100</v>
      </c>
      <c r="F18" s="36">
        <f>SUM(G18:K18)</f>
        <v>3100</v>
      </c>
      <c r="G18" s="35">
        <v>3100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f>SUM(O18+Q18+R18)</f>
        <v>0</v>
      </c>
      <c r="O18" s="35">
        <v>0</v>
      </c>
      <c r="P18" s="35">
        <v>0</v>
      </c>
    </row>
    <row r="19" spans="1:16" s="47" customFormat="1" ht="12.75">
      <c r="A19" s="39">
        <v>750</v>
      </c>
      <c r="B19" s="38">
        <v>75045</v>
      </c>
      <c r="C19" s="37">
        <v>2110</v>
      </c>
      <c r="D19" s="36">
        <v>19000</v>
      </c>
      <c r="E19" s="36">
        <f>SUM(F19)</f>
        <v>19000</v>
      </c>
      <c r="F19" s="36">
        <f>SUM(G19:H19)</f>
        <v>19000</v>
      </c>
      <c r="G19" s="35">
        <v>9300</v>
      </c>
      <c r="H19" s="35">
        <v>9700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f>SUM(O19+Q19+R19)</f>
        <v>0</v>
      </c>
      <c r="O19" s="35">
        <v>0</v>
      </c>
      <c r="P19" s="35">
        <v>0</v>
      </c>
    </row>
    <row r="20" spans="1:16" s="46" customFormat="1" ht="14.25" customHeight="1">
      <c r="A20" s="42">
        <v>754</v>
      </c>
      <c r="B20" s="45"/>
      <c r="C20" s="41"/>
      <c r="D20" s="44">
        <f>SUM(D21:D21)</f>
        <v>3776342</v>
      </c>
      <c r="E20" s="44">
        <f>E21</f>
        <v>3776342</v>
      </c>
      <c r="F20" s="44">
        <f aca="true" t="shared" si="4" ref="F20:K20">SUM(F21)</f>
        <v>3776342</v>
      </c>
      <c r="G20" s="44">
        <f t="shared" si="4"/>
        <v>3344342</v>
      </c>
      <c r="H20" s="44">
        <f t="shared" si="4"/>
        <v>243400</v>
      </c>
      <c r="I20" s="44">
        <f t="shared" si="4"/>
        <v>0</v>
      </c>
      <c r="J20" s="44">
        <f t="shared" si="4"/>
        <v>188600</v>
      </c>
      <c r="K20" s="44">
        <f t="shared" si="4"/>
        <v>0</v>
      </c>
      <c r="L20" s="44">
        <f>SUM(L21:L21)</f>
        <v>0</v>
      </c>
      <c r="M20" s="44">
        <f>SUM(M21:M21)</f>
        <v>0</v>
      </c>
      <c r="N20" s="44">
        <f>SUM(N21)</f>
        <v>0</v>
      </c>
      <c r="O20" s="44">
        <f>SUM(O21)</f>
        <v>0</v>
      </c>
      <c r="P20" s="44">
        <f>SUM(P21)</f>
        <v>0</v>
      </c>
    </row>
    <row r="21" spans="1:16" ht="12.75" customHeight="1">
      <c r="A21" s="39">
        <v>754</v>
      </c>
      <c r="B21" s="38">
        <v>75411</v>
      </c>
      <c r="C21" s="37">
        <v>2110</v>
      </c>
      <c r="D21" s="36">
        <v>3776342</v>
      </c>
      <c r="E21" s="36">
        <f>SUM(F21)</f>
        <v>3776342</v>
      </c>
      <c r="F21" s="36">
        <f>SUM(G21:J21)</f>
        <v>3776342</v>
      </c>
      <c r="G21" s="35">
        <v>3344342</v>
      </c>
      <c r="H21" s="35">
        <v>243400</v>
      </c>
      <c r="I21" s="35">
        <v>0</v>
      </c>
      <c r="J21" s="35">
        <v>188600</v>
      </c>
      <c r="K21" s="35">
        <v>0</v>
      </c>
      <c r="L21" s="35">
        <v>0</v>
      </c>
      <c r="M21" s="35">
        <v>0</v>
      </c>
      <c r="N21" s="35">
        <f>SUM(O21+Q21+R21)</f>
        <v>0</v>
      </c>
      <c r="O21" s="35">
        <v>0</v>
      </c>
      <c r="P21" s="35"/>
    </row>
    <row r="22" spans="1:16" ht="12.75" customHeight="1">
      <c r="A22" s="42">
        <v>755</v>
      </c>
      <c r="B22" s="45"/>
      <c r="C22" s="41"/>
      <c r="D22" s="44">
        <f>SUM(D23:D23)</f>
        <v>125208</v>
      </c>
      <c r="E22" s="44">
        <f>E23</f>
        <v>125208</v>
      </c>
      <c r="F22" s="44">
        <f aca="true" t="shared" si="5" ref="F22:K22">SUM(F23)</f>
        <v>125208</v>
      </c>
      <c r="G22" s="44">
        <f t="shared" si="5"/>
        <v>0</v>
      </c>
      <c r="H22" s="44">
        <f t="shared" si="5"/>
        <v>64482</v>
      </c>
      <c r="I22" s="44">
        <f t="shared" si="5"/>
        <v>60726</v>
      </c>
      <c r="J22" s="44">
        <f t="shared" si="5"/>
        <v>0</v>
      </c>
      <c r="K22" s="44">
        <f t="shared" si="5"/>
        <v>0</v>
      </c>
      <c r="L22" s="44">
        <f>SUM(L23:L23)</f>
        <v>0</v>
      </c>
      <c r="M22" s="44">
        <f>SUM(M23:M23)</f>
        <v>0</v>
      </c>
      <c r="N22" s="44">
        <f>SUM(N23)</f>
        <v>0</v>
      </c>
      <c r="O22" s="44">
        <f>SUM(O23)</f>
        <v>0</v>
      </c>
      <c r="P22" s="44">
        <f>SUM(P23)</f>
        <v>0</v>
      </c>
    </row>
    <row r="23" spans="1:16" ht="12.75" customHeight="1">
      <c r="A23" s="39">
        <v>755</v>
      </c>
      <c r="B23" s="38">
        <v>75515</v>
      </c>
      <c r="C23" s="37">
        <v>2110</v>
      </c>
      <c r="D23" s="36">
        <v>125208</v>
      </c>
      <c r="E23" s="36">
        <f>SUM(F23)</f>
        <v>125208</v>
      </c>
      <c r="F23" s="36">
        <f>SUM(G23:J23)</f>
        <v>125208</v>
      </c>
      <c r="G23" s="35">
        <v>0</v>
      </c>
      <c r="H23" s="35">
        <v>64482</v>
      </c>
      <c r="I23" s="35">
        <v>60726</v>
      </c>
      <c r="J23" s="35">
        <v>0</v>
      </c>
      <c r="K23" s="35">
        <v>0</v>
      </c>
      <c r="L23" s="35">
        <v>0</v>
      </c>
      <c r="M23" s="35">
        <v>0</v>
      </c>
      <c r="N23" s="35">
        <f>SUM(O23+Q23+R23)</f>
        <v>0</v>
      </c>
      <c r="O23" s="35">
        <v>0</v>
      </c>
      <c r="P23" s="35"/>
    </row>
    <row r="24" spans="1:16" ht="13.5">
      <c r="A24" s="42">
        <v>851</v>
      </c>
      <c r="B24" s="110"/>
      <c r="C24" s="41"/>
      <c r="D24" s="40">
        <f>D25</f>
        <v>2630860</v>
      </c>
      <c r="E24" s="40">
        <f aca="true" t="shared" si="6" ref="E24:P24">SUM(E25)</f>
        <v>2630860</v>
      </c>
      <c r="F24" s="40">
        <f t="shared" si="6"/>
        <v>2630860</v>
      </c>
      <c r="G24" s="40">
        <f t="shared" si="6"/>
        <v>0</v>
      </c>
      <c r="H24" s="40">
        <f t="shared" si="6"/>
        <v>2630860</v>
      </c>
      <c r="I24" s="40">
        <f t="shared" si="6"/>
        <v>0</v>
      </c>
      <c r="J24" s="40">
        <f t="shared" si="6"/>
        <v>0</v>
      </c>
      <c r="K24" s="40">
        <f t="shared" si="6"/>
        <v>0</v>
      </c>
      <c r="L24" s="40">
        <f t="shared" si="6"/>
        <v>0</v>
      </c>
      <c r="M24" s="40">
        <f t="shared" si="6"/>
        <v>0</v>
      </c>
      <c r="N24" s="40">
        <f t="shared" si="6"/>
        <v>0</v>
      </c>
      <c r="O24" s="40">
        <f t="shared" si="6"/>
        <v>0</v>
      </c>
      <c r="P24" s="40">
        <f t="shared" si="6"/>
        <v>0</v>
      </c>
    </row>
    <row r="25" spans="1:17" ht="12.75">
      <c r="A25" s="39">
        <v>851</v>
      </c>
      <c r="B25" s="38">
        <v>85156</v>
      </c>
      <c r="C25" s="37">
        <v>2110</v>
      </c>
      <c r="D25" s="35">
        <v>2630860</v>
      </c>
      <c r="E25" s="36">
        <f>SUM(H25)</f>
        <v>2630860</v>
      </c>
      <c r="F25" s="36">
        <f>SUM(H25)</f>
        <v>2630860</v>
      </c>
      <c r="G25" s="35">
        <v>0</v>
      </c>
      <c r="H25" s="35">
        <v>2630860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f>SUM(O25+Q25+R25)</f>
        <v>0</v>
      </c>
      <c r="O25" s="35">
        <v>0</v>
      </c>
      <c r="P25" s="35">
        <v>0</v>
      </c>
      <c r="Q25" s="43"/>
    </row>
    <row r="26" spans="1:16" ht="13.5">
      <c r="A26" s="42">
        <v>853</v>
      </c>
      <c r="B26" s="110"/>
      <c r="C26" s="41"/>
      <c r="D26" s="40">
        <f>SUM(D27)</f>
        <v>284343</v>
      </c>
      <c r="E26" s="40">
        <f>E27</f>
        <v>284343</v>
      </c>
      <c r="F26" s="40">
        <f>F27</f>
        <v>284343</v>
      </c>
      <c r="G26" s="40">
        <f>G27</f>
        <v>254873</v>
      </c>
      <c r="H26" s="40">
        <f>H27</f>
        <v>29470</v>
      </c>
      <c r="I26" s="40">
        <f aca="true" t="shared" si="7" ref="I26:P26">SUM(I27)</f>
        <v>0</v>
      </c>
      <c r="J26" s="40">
        <f t="shared" si="7"/>
        <v>0</v>
      </c>
      <c r="K26" s="40">
        <f t="shared" si="7"/>
        <v>0</v>
      </c>
      <c r="L26" s="40">
        <f t="shared" si="7"/>
        <v>0</v>
      </c>
      <c r="M26" s="40">
        <f t="shared" si="7"/>
        <v>0</v>
      </c>
      <c r="N26" s="40">
        <f t="shared" si="7"/>
        <v>0</v>
      </c>
      <c r="O26" s="40">
        <f t="shared" si="7"/>
        <v>0</v>
      </c>
      <c r="P26" s="40">
        <f t="shared" si="7"/>
        <v>0</v>
      </c>
    </row>
    <row r="27" spans="1:16" ht="12.75">
      <c r="A27" s="39">
        <v>853</v>
      </c>
      <c r="B27" s="38">
        <v>85321</v>
      </c>
      <c r="C27" s="37">
        <v>2110</v>
      </c>
      <c r="D27" s="35">
        <v>284343</v>
      </c>
      <c r="E27" s="36">
        <f>SUM(H27+G27+E36)</f>
        <v>284343</v>
      </c>
      <c r="F27" s="35">
        <f>SUM(G27:K27)</f>
        <v>284343</v>
      </c>
      <c r="G27" s="35">
        <v>254873</v>
      </c>
      <c r="H27" s="35">
        <v>29470</v>
      </c>
      <c r="I27" s="35">
        <v>0</v>
      </c>
      <c r="J27" s="35">
        <v>0</v>
      </c>
      <c r="K27" s="35">
        <v>0</v>
      </c>
      <c r="L27" s="35">
        <v>0</v>
      </c>
      <c r="M27" s="35">
        <f>SUM(N27+P27+Q27)</f>
        <v>0</v>
      </c>
      <c r="N27" s="35">
        <v>0</v>
      </c>
      <c r="O27" s="35">
        <v>0</v>
      </c>
      <c r="P27" s="35">
        <v>0</v>
      </c>
    </row>
    <row r="28" spans="1:16" ht="13.5">
      <c r="A28" s="42">
        <v>853</v>
      </c>
      <c r="B28" s="110"/>
      <c r="C28" s="41"/>
      <c r="D28" s="40">
        <f>SUM(D29)</f>
        <v>1378</v>
      </c>
      <c r="E28" s="40">
        <f>E29</f>
        <v>1378</v>
      </c>
      <c r="F28" s="40">
        <f>F29</f>
        <v>1378</v>
      </c>
      <c r="G28" s="40">
        <f>G29</f>
        <v>0</v>
      </c>
      <c r="H28" s="40">
        <f>H29</f>
        <v>0</v>
      </c>
      <c r="I28" s="40">
        <f aca="true" t="shared" si="8" ref="I28:P28">SUM(I29)</f>
        <v>0</v>
      </c>
      <c r="J28" s="40">
        <f t="shared" si="8"/>
        <v>1378</v>
      </c>
      <c r="K28" s="40">
        <f t="shared" si="8"/>
        <v>0</v>
      </c>
      <c r="L28" s="40">
        <f t="shared" si="8"/>
        <v>0</v>
      </c>
      <c r="M28" s="40">
        <f t="shared" si="8"/>
        <v>0</v>
      </c>
      <c r="N28" s="40">
        <f t="shared" si="8"/>
        <v>0</v>
      </c>
      <c r="O28" s="40">
        <f t="shared" si="8"/>
        <v>0</v>
      </c>
      <c r="P28" s="40">
        <f t="shared" si="8"/>
        <v>0</v>
      </c>
    </row>
    <row r="29" spans="1:16" ht="12.75">
      <c r="A29" s="39">
        <v>853</v>
      </c>
      <c r="B29" s="38">
        <v>85334</v>
      </c>
      <c r="C29" s="37">
        <v>2110</v>
      </c>
      <c r="D29" s="35">
        <v>1378</v>
      </c>
      <c r="E29" s="36">
        <f>SUM(F29)</f>
        <v>1378</v>
      </c>
      <c r="F29" s="35">
        <f>SUM(G29:K29)</f>
        <v>1378</v>
      </c>
      <c r="G29" s="35">
        <v>0</v>
      </c>
      <c r="H29" s="35">
        <v>0</v>
      </c>
      <c r="I29" s="35">
        <v>0</v>
      </c>
      <c r="J29" s="35">
        <v>1378</v>
      </c>
      <c r="K29" s="35">
        <v>0</v>
      </c>
      <c r="L29" s="35">
        <v>0</v>
      </c>
      <c r="M29" s="35">
        <f>SUM(N29+P29+Q29)</f>
        <v>0</v>
      </c>
      <c r="N29" s="35">
        <v>0</v>
      </c>
      <c r="O29" s="35">
        <v>0</v>
      </c>
      <c r="P29" s="35">
        <v>0</v>
      </c>
    </row>
    <row r="30" spans="1:16" ht="13.5">
      <c r="A30" s="42">
        <v>855</v>
      </c>
      <c r="B30" s="110"/>
      <c r="C30" s="41"/>
      <c r="D30" s="40">
        <f>SUM(D31)</f>
        <v>230524</v>
      </c>
      <c r="E30" s="40">
        <f>E31</f>
        <v>230524</v>
      </c>
      <c r="F30" s="40">
        <f>F31</f>
        <v>230524</v>
      </c>
      <c r="G30" s="40">
        <f>G31</f>
        <v>2000</v>
      </c>
      <c r="H30" s="40">
        <f>H31</f>
        <v>282</v>
      </c>
      <c r="I30" s="40">
        <f aca="true" t="shared" si="9" ref="I30:P30">SUM(I31)</f>
        <v>0</v>
      </c>
      <c r="J30" s="40">
        <f t="shared" si="9"/>
        <v>228242</v>
      </c>
      <c r="K30" s="40">
        <f t="shared" si="9"/>
        <v>0</v>
      </c>
      <c r="L30" s="40">
        <f t="shared" si="9"/>
        <v>0</v>
      </c>
      <c r="M30" s="40">
        <f t="shared" si="9"/>
        <v>0</v>
      </c>
      <c r="N30" s="40">
        <f t="shared" si="9"/>
        <v>0</v>
      </c>
      <c r="O30" s="40">
        <f t="shared" si="9"/>
        <v>0</v>
      </c>
      <c r="P30" s="40">
        <f t="shared" si="9"/>
        <v>0</v>
      </c>
    </row>
    <row r="31" spans="1:16" ht="12.75">
      <c r="A31" s="39">
        <v>855</v>
      </c>
      <c r="B31" s="38">
        <v>85508</v>
      </c>
      <c r="C31" s="37">
        <v>2160</v>
      </c>
      <c r="D31" s="35">
        <v>230524</v>
      </c>
      <c r="E31" s="36">
        <f>SUM(H31+G31+J31)</f>
        <v>230524</v>
      </c>
      <c r="F31" s="35">
        <f>SUM(G31:K31)</f>
        <v>230524</v>
      </c>
      <c r="G31" s="35">
        <v>2000</v>
      </c>
      <c r="H31" s="35">
        <v>282</v>
      </c>
      <c r="I31" s="35">
        <v>0</v>
      </c>
      <c r="J31" s="35">
        <v>228242</v>
      </c>
      <c r="K31" s="35">
        <v>0</v>
      </c>
      <c r="L31" s="35">
        <v>0</v>
      </c>
      <c r="M31" s="35">
        <f>SUM(N31+P31+Q31)</f>
        <v>0</v>
      </c>
      <c r="N31" s="35">
        <v>0</v>
      </c>
      <c r="O31" s="35">
        <v>0</v>
      </c>
      <c r="P31" s="35">
        <v>0</v>
      </c>
    </row>
    <row r="32" spans="1:16" ht="14.25">
      <c r="A32" s="196" t="s">
        <v>52</v>
      </c>
      <c r="B32" s="196"/>
      <c r="C32" s="196"/>
      <c r="D32" s="40">
        <f aca="true" t="shared" si="10" ref="D32:L32">SUM(D8+D10+D12+D14+D17+D20+D22+D24+D26+D28+D30)</f>
        <v>7554280</v>
      </c>
      <c r="E32" s="40">
        <f t="shared" si="10"/>
        <v>7554280</v>
      </c>
      <c r="F32" s="40">
        <f t="shared" si="10"/>
        <v>7554280</v>
      </c>
      <c r="G32" s="40">
        <f t="shared" si="10"/>
        <v>4024554</v>
      </c>
      <c r="H32" s="40">
        <f t="shared" si="10"/>
        <v>3050780</v>
      </c>
      <c r="I32" s="40">
        <f t="shared" si="10"/>
        <v>60726</v>
      </c>
      <c r="J32" s="40">
        <f t="shared" si="10"/>
        <v>418220</v>
      </c>
      <c r="K32" s="40">
        <f t="shared" si="10"/>
        <v>0</v>
      </c>
      <c r="L32" s="40">
        <f t="shared" si="10"/>
        <v>0</v>
      </c>
      <c r="M32" s="34">
        <f>SUM(M8+M10+M12+M14+M17+M20+M22+M24+M26+M30)</f>
        <v>0</v>
      </c>
      <c r="N32" s="34">
        <f>SUM(N8+N10+N12+N14+N17+N20+N22+N24+N26+N30)</f>
        <v>0</v>
      </c>
      <c r="O32" s="34">
        <f>SUM(O8+O10+O12+O14+O17+O20+O22+O24+O26+O30)</f>
        <v>0</v>
      </c>
      <c r="P32" s="34">
        <f>SUM(P8+P10+P12+P14+P17+P20+P22+P24+P26+P30)</f>
        <v>0</v>
      </c>
    </row>
    <row r="33" spans="1:16" ht="12.75">
      <c r="A33" s="84"/>
      <c r="B33" s="84"/>
      <c r="C33" s="84"/>
      <c r="D33" s="84"/>
      <c r="E33" s="114"/>
      <c r="F33" s="84"/>
      <c r="G33" s="84"/>
      <c r="H33" s="84"/>
      <c r="I33" s="84"/>
      <c r="J33" s="84"/>
      <c r="K33" s="86"/>
      <c r="L33" s="86"/>
      <c r="M33" s="26"/>
      <c r="N33" s="26"/>
      <c r="O33" s="26"/>
      <c r="P33" s="26"/>
    </row>
    <row r="34" spans="1:16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26"/>
      <c r="L34" s="26"/>
      <c r="M34" s="26"/>
      <c r="N34" s="26"/>
      <c r="O34" s="26"/>
      <c r="P34" s="26"/>
    </row>
    <row r="35" spans="1:16" ht="12.75">
      <c r="A35" s="32"/>
      <c r="B35" s="32"/>
      <c r="C35" s="32"/>
      <c r="D35" s="32"/>
      <c r="E35" s="32"/>
      <c r="F35" s="32"/>
      <c r="G35" s="33"/>
      <c r="H35" s="33"/>
      <c r="I35" s="32"/>
      <c r="J35" s="32"/>
      <c r="K35" s="26"/>
      <c r="L35" s="26"/>
      <c r="M35" s="26"/>
      <c r="N35" s="26"/>
      <c r="O35" s="26"/>
      <c r="P35" s="26"/>
    </row>
    <row r="42" spans="1:10" ht="12.75">
      <c r="A42" s="25"/>
      <c r="B42" s="25"/>
      <c r="C42" s="25"/>
      <c r="D42" s="25"/>
      <c r="E42" s="25"/>
      <c r="F42" s="25"/>
      <c r="G42" s="25"/>
      <c r="H42" s="25"/>
      <c r="I42" s="25"/>
      <c r="J42" s="31"/>
    </row>
  </sheetData>
  <sheetProtection/>
  <mergeCells count="19">
    <mergeCell ref="A32:C32"/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M4:P4"/>
    <mergeCell ref="G5:H5"/>
    <mergeCell ref="I5:I6"/>
    <mergeCell ref="J5:J6"/>
    <mergeCell ref="K5:K6"/>
    <mergeCell ref="M5:M6"/>
    <mergeCell ref="O5:O6"/>
    <mergeCell ref="P5:P6"/>
  </mergeCells>
  <printOptions horizontalCentered="1"/>
  <pageMargins left="0.3937007874015748" right="0.3937007874015748" top="1.1067708333333333" bottom="0.7874015748031497" header="0.5118110236220472" footer="0.5118110236220472"/>
  <pageSetup horizontalDpi="300" verticalDpi="300" orientation="landscape" paperSize="9" scale="85" r:id="rId1"/>
  <headerFooter alignWithMargins="0">
    <oddHeader>&amp;RZałącznik nr &amp;A
do uchwały Rady Powiatu w Opatowie Nr XXXIV.36.2017 
z dnia 21 czerwca 2017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U25"/>
  <sheetViews>
    <sheetView view="pageLayout" zoomScale="78" zoomScalePageLayoutView="78" workbookViewId="0" topLeftCell="A1">
      <selection activeCell="T7" sqref="T7"/>
    </sheetView>
  </sheetViews>
  <sheetFormatPr defaultColWidth="9.33203125" defaultRowHeight="12.75"/>
  <cols>
    <col min="1" max="1" width="32.16015625" style="90" customWidth="1"/>
    <col min="2" max="2" width="4.66015625" style="90" customWidth="1"/>
    <col min="3" max="3" width="6.83203125" style="90" customWidth="1"/>
    <col min="4" max="4" width="9.16015625" style="90" customWidth="1"/>
    <col min="5" max="5" width="13.33203125" style="90" customWidth="1"/>
    <col min="6" max="6" width="14.5" style="90" customWidth="1"/>
    <col min="7" max="7" width="13.66015625" style="90" customWidth="1"/>
    <col min="8" max="8" width="11.16015625" style="90" customWidth="1"/>
    <col min="9" max="9" width="13.16015625" style="90" customWidth="1"/>
    <col min="10" max="10" width="12.5" style="90" customWidth="1"/>
    <col min="11" max="12" width="9.83203125" style="90" customWidth="1"/>
    <col min="13" max="13" width="7.5" style="90" customWidth="1"/>
    <col min="14" max="14" width="9" style="90" customWidth="1"/>
    <col min="15" max="15" width="13.83203125" style="90" customWidth="1"/>
    <col min="16" max="16" width="14.33203125" style="89" customWidth="1"/>
    <col min="17" max="17" width="12.5" style="89" customWidth="1"/>
    <col min="18" max="18" width="8.83203125" style="89" customWidth="1"/>
    <col min="19" max="19" width="11.5" style="89" customWidth="1"/>
    <col min="20" max="20" width="9.33203125" style="89" customWidth="1"/>
    <col min="21" max="21" width="10.83203125" style="89" bestFit="1" customWidth="1"/>
    <col min="22" max="16384" width="9.33203125" style="89" customWidth="1"/>
  </cols>
  <sheetData>
    <row r="1" spans="1:19" ht="18.75" customHeight="1">
      <c r="A1" s="202" t="s">
        <v>241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ht="18.75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</row>
    <row r="3" spans="1:19" ht="12.75">
      <c r="A3" s="61"/>
      <c r="B3" s="61"/>
      <c r="C3" s="61"/>
      <c r="D3" s="61"/>
      <c r="E3" s="61"/>
      <c r="F3" s="61"/>
      <c r="G3" s="61"/>
      <c r="H3" s="60"/>
      <c r="I3" s="60"/>
      <c r="J3" s="60"/>
      <c r="K3" s="60"/>
      <c r="L3" s="60"/>
      <c r="M3" s="60"/>
      <c r="N3" s="60"/>
      <c r="O3" s="60"/>
      <c r="P3" s="59"/>
      <c r="Q3" s="59"/>
      <c r="R3" s="59"/>
      <c r="S3" s="58" t="s">
        <v>139</v>
      </c>
    </row>
    <row r="4" spans="1:19" s="105" customFormat="1" ht="11.25">
      <c r="A4" s="198" t="s">
        <v>240</v>
      </c>
      <c r="B4" s="187" t="s">
        <v>1</v>
      </c>
      <c r="C4" s="187" t="s">
        <v>2</v>
      </c>
      <c r="D4" s="198" t="s">
        <v>3</v>
      </c>
      <c r="E4" s="198" t="s">
        <v>239</v>
      </c>
      <c r="F4" s="198" t="s">
        <v>238</v>
      </c>
      <c r="G4" s="205" t="s">
        <v>25</v>
      </c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7"/>
    </row>
    <row r="5" spans="1:19" s="105" customFormat="1" ht="11.25">
      <c r="A5" s="199"/>
      <c r="B5" s="188"/>
      <c r="C5" s="188"/>
      <c r="D5" s="199"/>
      <c r="E5" s="199"/>
      <c r="F5" s="199"/>
      <c r="G5" s="198" t="s">
        <v>136</v>
      </c>
      <c r="H5" s="211" t="s">
        <v>25</v>
      </c>
      <c r="I5" s="211"/>
      <c r="J5" s="211"/>
      <c r="K5" s="211"/>
      <c r="L5" s="211"/>
      <c r="M5" s="211"/>
      <c r="N5" s="211"/>
      <c r="O5" s="198" t="s">
        <v>135</v>
      </c>
      <c r="P5" s="208" t="s">
        <v>25</v>
      </c>
      <c r="Q5" s="209"/>
      <c r="R5" s="209"/>
      <c r="S5" s="210"/>
    </row>
    <row r="6" spans="1:19" s="105" customFormat="1" ht="11.25">
      <c r="A6" s="199"/>
      <c r="B6" s="188"/>
      <c r="C6" s="188"/>
      <c r="D6" s="199"/>
      <c r="E6" s="199"/>
      <c r="F6" s="199"/>
      <c r="G6" s="199"/>
      <c r="H6" s="205" t="s">
        <v>134</v>
      </c>
      <c r="I6" s="207"/>
      <c r="J6" s="198" t="s">
        <v>133</v>
      </c>
      <c r="K6" s="198" t="s">
        <v>132</v>
      </c>
      <c r="L6" s="198" t="s">
        <v>131</v>
      </c>
      <c r="M6" s="198" t="s">
        <v>237</v>
      </c>
      <c r="N6" s="198" t="s">
        <v>236</v>
      </c>
      <c r="O6" s="199"/>
      <c r="P6" s="205" t="s">
        <v>28</v>
      </c>
      <c r="Q6" s="106" t="s">
        <v>27</v>
      </c>
      <c r="R6" s="211" t="s">
        <v>130</v>
      </c>
      <c r="S6" s="211" t="s">
        <v>235</v>
      </c>
    </row>
    <row r="7" spans="1:19" s="105" customFormat="1" ht="94.5">
      <c r="A7" s="200"/>
      <c r="B7" s="189"/>
      <c r="C7" s="189"/>
      <c r="D7" s="200"/>
      <c r="E7" s="200"/>
      <c r="F7" s="200"/>
      <c r="G7" s="200"/>
      <c r="H7" s="64" t="s">
        <v>18</v>
      </c>
      <c r="I7" s="64" t="s">
        <v>128</v>
      </c>
      <c r="J7" s="200"/>
      <c r="K7" s="200"/>
      <c r="L7" s="200"/>
      <c r="M7" s="200"/>
      <c r="N7" s="200"/>
      <c r="O7" s="200"/>
      <c r="P7" s="211"/>
      <c r="Q7" s="63" t="s">
        <v>22</v>
      </c>
      <c r="R7" s="211"/>
      <c r="S7" s="211"/>
    </row>
    <row r="8" spans="1:19" ht="12" customHeight="1">
      <c r="A8" s="104">
        <v>1</v>
      </c>
      <c r="B8" s="104">
        <v>2</v>
      </c>
      <c r="C8" s="104">
        <v>3</v>
      </c>
      <c r="D8" s="104">
        <v>4</v>
      </c>
      <c r="E8" s="104">
        <v>5</v>
      </c>
      <c r="F8" s="104">
        <v>6</v>
      </c>
      <c r="G8" s="104">
        <v>7</v>
      </c>
      <c r="H8" s="104">
        <v>8</v>
      </c>
      <c r="I8" s="104">
        <v>9</v>
      </c>
      <c r="J8" s="104">
        <v>10</v>
      </c>
      <c r="K8" s="104">
        <v>11</v>
      </c>
      <c r="L8" s="104">
        <v>12</v>
      </c>
      <c r="M8" s="104">
        <v>13</v>
      </c>
      <c r="N8" s="104">
        <v>14</v>
      </c>
      <c r="O8" s="104">
        <v>15</v>
      </c>
      <c r="P8" s="104">
        <v>16</v>
      </c>
      <c r="Q8" s="104">
        <v>17</v>
      </c>
      <c r="R8" s="104">
        <v>18</v>
      </c>
      <c r="S8" s="104">
        <v>19</v>
      </c>
    </row>
    <row r="9" spans="1:21" ht="48.75" customHeight="1">
      <c r="A9" s="203" t="s">
        <v>234</v>
      </c>
      <c r="B9" s="203"/>
      <c r="C9" s="203"/>
      <c r="D9" s="95"/>
      <c r="E9" s="92">
        <f aca="true" t="shared" si="0" ref="E9:S9">SUM(E10:E16)</f>
        <v>3081038</v>
      </c>
      <c r="F9" s="92">
        <f t="shared" si="0"/>
        <v>448660</v>
      </c>
      <c r="G9" s="92">
        <f t="shared" si="0"/>
        <v>441660</v>
      </c>
      <c r="H9" s="92">
        <f t="shared" si="0"/>
        <v>8400</v>
      </c>
      <c r="I9" s="92">
        <f t="shared" si="0"/>
        <v>0</v>
      </c>
      <c r="J9" s="92">
        <f t="shared" si="0"/>
        <v>433260</v>
      </c>
      <c r="K9" s="92">
        <f t="shared" si="0"/>
        <v>0</v>
      </c>
      <c r="L9" s="92">
        <f t="shared" si="0"/>
        <v>0</v>
      </c>
      <c r="M9" s="92">
        <f t="shared" si="0"/>
        <v>0</v>
      </c>
      <c r="N9" s="92">
        <f t="shared" si="0"/>
        <v>0</v>
      </c>
      <c r="O9" s="92">
        <f t="shared" si="0"/>
        <v>7000</v>
      </c>
      <c r="P9" s="92">
        <f t="shared" si="0"/>
        <v>7000</v>
      </c>
      <c r="Q9" s="92">
        <f t="shared" si="0"/>
        <v>0</v>
      </c>
      <c r="R9" s="92">
        <f t="shared" si="0"/>
        <v>0</v>
      </c>
      <c r="S9" s="92">
        <f t="shared" si="0"/>
        <v>0</v>
      </c>
      <c r="U9" s="103"/>
    </row>
    <row r="10" spans="1:19" s="101" customFormat="1" ht="20.25" customHeight="1">
      <c r="A10" s="100" t="s">
        <v>233</v>
      </c>
      <c r="B10" s="99">
        <v>853</v>
      </c>
      <c r="C10" s="99">
        <v>85321</v>
      </c>
      <c r="D10" s="98">
        <v>2320</v>
      </c>
      <c r="E10" s="88">
        <v>8400</v>
      </c>
      <c r="F10" s="97">
        <f>G10</f>
        <v>8400</v>
      </c>
      <c r="G10" s="97">
        <f aca="true" t="shared" si="1" ref="G10:G16">H10+I10+J10+K10+L10+M10+N10</f>
        <v>8400</v>
      </c>
      <c r="H10" s="97">
        <v>8400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6">
        <v>0</v>
      </c>
      <c r="Q10" s="96">
        <v>0</v>
      </c>
      <c r="R10" s="96">
        <v>0</v>
      </c>
      <c r="S10" s="96">
        <v>0</v>
      </c>
    </row>
    <row r="11" spans="1:19" s="101" customFormat="1" ht="20.25" customHeight="1">
      <c r="A11" s="100" t="s">
        <v>231</v>
      </c>
      <c r="B11" s="99">
        <v>853</v>
      </c>
      <c r="C11" s="99">
        <v>85311</v>
      </c>
      <c r="D11" s="51" t="s">
        <v>232</v>
      </c>
      <c r="E11" s="102">
        <v>0</v>
      </c>
      <c r="F11" s="88">
        <f>G11</f>
        <v>17780</v>
      </c>
      <c r="G11" s="88">
        <f t="shared" si="1"/>
        <v>17780</v>
      </c>
      <c r="H11" s="88">
        <v>0</v>
      </c>
      <c r="I11" s="88">
        <v>0</v>
      </c>
      <c r="J11" s="88">
        <v>17780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6">
        <v>0</v>
      </c>
      <c r="Q11" s="96">
        <v>0</v>
      </c>
      <c r="R11" s="96">
        <v>0</v>
      </c>
      <c r="S11" s="96">
        <v>0</v>
      </c>
    </row>
    <row r="12" spans="1:19" ht="21.75" customHeight="1">
      <c r="A12" s="100" t="s">
        <v>231</v>
      </c>
      <c r="B12" s="99">
        <v>853</v>
      </c>
      <c r="C12" s="99">
        <v>85311</v>
      </c>
      <c r="D12" s="98">
        <v>2580</v>
      </c>
      <c r="E12" s="96">
        <v>0</v>
      </c>
      <c r="F12" s="97">
        <f>G12</f>
        <v>213280</v>
      </c>
      <c r="G12" s="97">
        <f t="shared" si="1"/>
        <v>213280</v>
      </c>
      <c r="H12" s="97">
        <v>0</v>
      </c>
      <c r="I12" s="97">
        <v>0</v>
      </c>
      <c r="J12" s="97">
        <v>213280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6">
        <v>0</v>
      </c>
      <c r="Q12" s="96">
        <v>0</v>
      </c>
      <c r="R12" s="96">
        <v>0</v>
      </c>
      <c r="S12" s="96">
        <v>0</v>
      </c>
    </row>
    <row r="13" spans="1:19" ht="21.75" customHeight="1">
      <c r="A13" s="100" t="s">
        <v>230</v>
      </c>
      <c r="B13" s="99">
        <v>855</v>
      </c>
      <c r="C13" s="99">
        <v>85508</v>
      </c>
      <c r="D13" s="98">
        <v>2320</v>
      </c>
      <c r="E13" s="88">
        <v>171786</v>
      </c>
      <c r="F13" s="97">
        <f>G13</f>
        <v>104000</v>
      </c>
      <c r="G13" s="97">
        <f t="shared" si="1"/>
        <v>104000</v>
      </c>
      <c r="H13" s="97">
        <v>0</v>
      </c>
      <c r="I13" s="97">
        <v>0</v>
      </c>
      <c r="J13" s="97">
        <v>104000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6">
        <v>0</v>
      </c>
      <c r="Q13" s="96">
        <v>0</v>
      </c>
      <c r="R13" s="96">
        <v>0</v>
      </c>
      <c r="S13" s="96">
        <v>0</v>
      </c>
    </row>
    <row r="14" spans="1:19" ht="21.75" customHeight="1">
      <c r="A14" s="100" t="s">
        <v>229</v>
      </c>
      <c r="B14" s="99">
        <v>855</v>
      </c>
      <c r="C14" s="99">
        <v>85510</v>
      </c>
      <c r="D14" s="98">
        <v>2320</v>
      </c>
      <c r="E14" s="88">
        <v>2900852</v>
      </c>
      <c r="F14" s="97">
        <f>G14</f>
        <v>93200</v>
      </c>
      <c r="G14" s="97">
        <f t="shared" si="1"/>
        <v>93200</v>
      </c>
      <c r="H14" s="97">
        <v>0</v>
      </c>
      <c r="I14" s="97">
        <v>0</v>
      </c>
      <c r="J14" s="97">
        <v>93200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6">
        <v>0</v>
      </c>
      <c r="Q14" s="96">
        <v>0</v>
      </c>
      <c r="R14" s="96">
        <v>0</v>
      </c>
      <c r="S14" s="96">
        <v>0</v>
      </c>
    </row>
    <row r="15" spans="1:19" ht="24" customHeight="1">
      <c r="A15" s="94" t="s">
        <v>228</v>
      </c>
      <c r="B15" s="93">
        <v>851</v>
      </c>
      <c r="C15" s="93">
        <v>85111</v>
      </c>
      <c r="D15" s="51" t="s">
        <v>227</v>
      </c>
      <c r="E15" s="88">
        <v>0</v>
      </c>
      <c r="F15" s="88">
        <f>G15+P15</f>
        <v>7000</v>
      </c>
      <c r="G15" s="88">
        <f t="shared" si="1"/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7000</v>
      </c>
      <c r="P15" s="88">
        <v>7000</v>
      </c>
      <c r="Q15" s="88">
        <v>0</v>
      </c>
      <c r="R15" s="88">
        <v>0</v>
      </c>
      <c r="S15" s="88">
        <v>0</v>
      </c>
    </row>
    <row r="16" spans="1:19" ht="27.75" customHeight="1">
      <c r="A16" s="100" t="s">
        <v>226</v>
      </c>
      <c r="B16" s="99">
        <v>921</v>
      </c>
      <c r="C16" s="99">
        <v>92116</v>
      </c>
      <c r="D16" s="98">
        <v>2310</v>
      </c>
      <c r="E16" s="96">
        <v>0</v>
      </c>
      <c r="F16" s="97">
        <f>G16</f>
        <v>5000</v>
      </c>
      <c r="G16" s="97">
        <f t="shared" si="1"/>
        <v>5000</v>
      </c>
      <c r="H16" s="97">
        <v>0</v>
      </c>
      <c r="I16" s="97">
        <v>0</v>
      </c>
      <c r="J16" s="97">
        <v>5000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6">
        <v>0</v>
      </c>
      <c r="Q16" s="97">
        <v>0</v>
      </c>
      <c r="R16" s="96">
        <v>0</v>
      </c>
      <c r="S16" s="96">
        <v>0</v>
      </c>
    </row>
    <row r="17" spans="1:19" ht="45.75" customHeight="1">
      <c r="A17" s="203" t="s">
        <v>225</v>
      </c>
      <c r="B17" s="203"/>
      <c r="C17" s="203"/>
      <c r="D17" s="95"/>
      <c r="E17" s="92">
        <f aca="true" t="shared" si="2" ref="E17:S17">SUM(E18:E20)</f>
        <v>690215</v>
      </c>
      <c r="F17" s="92">
        <f t="shared" si="2"/>
        <v>2183388</v>
      </c>
      <c r="G17" s="92">
        <f t="shared" si="2"/>
        <v>2183388</v>
      </c>
      <c r="H17" s="92">
        <f t="shared" si="2"/>
        <v>0</v>
      </c>
      <c r="I17" s="92">
        <f t="shared" si="2"/>
        <v>2183388</v>
      </c>
      <c r="J17" s="92">
        <f t="shared" si="2"/>
        <v>0</v>
      </c>
      <c r="K17" s="92">
        <f t="shared" si="2"/>
        <v>0</v>
      </c>
      <c r="L17" s="92">
        <f t="shared" si="2"/>
        <v>0</v>
      </c>
      <c r="M17" s="92">
        <f t="shared" si="2"/>
        <v>0</v>
      </c>
      <c r="N17" s="92">
        <f t="shared" si="2"/>
        <v>0</v>
      </c>
      <c r="O17" s="92">
        <f t="shared" si="2"/>
        <v>0</v>
      </c>
      <c r="P17" s="92">
        <f t="shared" si="2"/>
        <v>0</v>
      </c>
      <c r="Q17" s="92">
        <f t="shared" si="2"/>
        <v>0</v>
      </c>
      <c r="R17" s="92">
        <f t="shared" si="2"/>
        <v>0</v>
      </c>
      <c r="S17" s="92">
        <f t="shared" si="2"/>
        <v>0</v>
      </c>
    </row>
    <row r="18" spans="1:19" ht="84" customHeight="1">
      <c r="A18" s="94" t="s">
        <v>224</v>
      </c>
      <c r="B18" s="93">
        <v>600</v>
      </c>
      <c r="C18" s="93">
        <v>60014</v>
      </c>
      <c r="D18" s="51" t="s">
        <v>223</v>
      </c>
      <c r="E18" s="88">
        <v>425000</v>
      </c>
      <c r="F18" s="88">
        <f>G18</f>
        <v>1652957</v>
      </c>
      <c r="G18" s="88">
        <f>H18+I18+J18+K18+L18+M18+N18</f>
        <v>1652957</v>
      </c>
      <c r="H18" s="88">
        <v>0</v>
      </c>
      <c r="I18" s="88">
        <v>1652957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</row>
    <row r="19" spans="1:19" ht="57.75" customHeight="1">
      <c r="A19" s="94" t="s">
        <v>242</v>
      </c>
      <c r="B19" s="93">
        <v>600</v>
      </c>
      <c r="C19" s="93">
        <v>60014</v>
      </c>
      <c r="D19" s="51" t="s">
        <v>223</v>
      </c>
      <c r="E19" s="88">
        <v>239644</v>
      </c>
      <c r="F19" s="88">
        <f>G19</f>
        <v>479288</v>
      </c>
      <c r="G19" s="88">
        <f>H19+I19+J19+K19+L19+M19+N19</f>
        <v>479288</v>
      </c>
      <c r="H19" s="88">
        <v>0</v>
      </c>
      <c r="I19" s="88">
        <v>479288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</row>
    <row r="20" spans="1:19" ht="45" customHeight="1">
      <c r="A20" s="94" t="s">
        <v>243</v>
      </c>
      <c r="B20" s="93">
        <v>600</v>
      </c>
      <c r="C20" s="93">
        <v>60014</v>
      </c>
      <c r="D20" s="51" t="s">
        <v>223</v>
      </c>
      <c r="E20" s="88">
        <v>25571</v>
      </c>
      <c r="F20" s="88">
        <f>G20</f>
        <v>51143</v>
      </c>
      <c r="G20" s="88">
        <f>H20+I20+J20+K20+L20+M20+N20</f>
        <v>51143</v>
      </c>
      <c r="H20" s="88">
        <v>0</v>
      </c>
      <c r="I20" s="88">
        <v>51143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</row>
    <row r="21" spans="1:19" ht="30.75" customHeight="1">
      <c r="A21" s="204" t="s">
        <v>52</v>
      </c>
      <c r="B21" s="204"/>
      <c r="C21" s="204"/>
      <c r="D21" s="115"/>
      <c r="E21" s="87">
        <f aca="true" t="shared" si="3" ref="E21:S21">SUM(E9+E17)</f>
        <v>3771253</v>
      </c>
      <c r="F21" s="87">
        <f t="shared" si="3"/>
        <v>2632048</v>
      </c>
      <c r="G21" s="87">
        <f t="shared" si="3"/>
        <v>2625048</v>
      </c>
      <c r="H21" s="87">
        <f t="shared" si="3"/>
        <v>8400</v>
      </c>
      <c r="I21" s="87">
        <f t="shared" si="3"/>
        <v>2183388</v>
      </c>
      <c r="J21" s="87">
        <f t="shared" si="3"/>
        <v>433260</v>
      </c>
      <c r="K21" s="87">
        <f t="shared" si="3"/>
        <v>0</v>
      </c>
      <c r="L21" s="87">
        <f t="shared" si="3"/>
        <v>0</v>
      </c>
      <c r="M21" s="87">
        <f t="shared" si="3"/>
        <v>0</v>
      </c>
      <c r="N21" s="87">
        <f t="shared" si="3"/>
        <v>0</v>
      </c>
      <c r="O21" s="87">
        <f t="shared" si="3"/>
        <v>7000</v>
      </c>
      <c r="P21" s="87">
        <f t="shared" si="3"/>
        <v>7000</v>
      </c>
      <c r="Q21" s="87">
        <f t="shared" si="3"/>
        <v>0</v>
      </c>
      <c r="R21" s="87">
        <f t="shared" si="3"/>
        <v>0</v>
      </c>
      <c r="S21" s="87">
        <f t="shared" si="3"/>
        <v>0</v>
      </c>
    </row>
    <row r="23" ht="12.75">
      <c r="E23" s="91"/>
    </row>
    <row r="25" spans="5:9" ht="12.75">
      <c r="E25" s="91"/>
      <c r="F25" s="91"/>
      <c r="G25" s="91"/>
      <c r="H25" s="91"/>
      <c r="I25" s="91"/>
    </row>
  </sheetData>
  <sheetProtection/>
  <mergeCells count="24">
    <mergeCell ref="F4:F7"/>
    <mergeCell ref="K6:K7"/>
    <mergeCell ref="L6:L7"/>
    <mergeCell ref="H6:I6"/>
    <mergeCell ref="A21:C21"/>
    <mergeCell ref="G4:S4"/>
    <mergeCell ref="P5:S5"/>
    <mergeCell ref="M6:M7"/>
    <mergeCell ref="P6:P7"/>
    <mergeCell ref="G5:G7"/>
    <mergeCell ref="A9:C9"/>
    <mergeCell ref="E4:E7"/>
    <mergeCell ref="R6:R7"/>
    <mergeCell ref="N6:N7"/>
    <mergeCell ref="A1:S2"/>
    <mergeCell ref="A17:C17"/>
    <mergeCell ref="O5:O7"/>
    <mergeCell ref="A4:A7"/>
    <mergeCell ref="J6:J7"/>
    <mergeCell ref="B4:B7"/>
    <mergeCell ref="S6:S7"/>
    <mergeCell ref="H5:N5"/>
    <mergeCell ref="C4:C7"/>
    <mergeCell ref="D4:D7"/>
  </mergeCells>
  <printOptions horizontalCentered="1"/>
  <pageMargins left="0.2755905511811024" right="0.4724409448818898" top="1.1023622047244095" bottom="0.7874015748031497" header="0.5118110236220472" footer="0.5118110236220472"/>
  <pageSetup horizontalDpi="300" verticalDpi="300" orientation="landscape" paperSize="9" scale="73" r:id="rId1"/>
  <headerFooter alignWithMargins="0">
    <oddHeader>&amp;RZałącznik nr &amp;A
do uchwały Rady Powiatu w Opatowie Nr  XXXIV.36.2017 
z dnia 21 czerwca  2017r.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2017-06-09T09:19:23Z</cp:lastPrinted>
  <dcterms:created xsi:type="dcterms:W3CDTF">2014-11-12T06:55:05Z</dcterms:created>
  <dcterms:modified xsi:type="dcterms:W3CDTF">2017-06-28T12:27:04Z</dcterms:modified>
  <cp:category/>
  <cp:version/>
  <cp:contentType/>
  <cp:contentStatus/>
</cp:coreProperties>
</file>