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0380" windowHeight="6555" tabRatio="612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<sst xmlns="http://schemas.openxmlformats.org/spreadsheetml/2006/main" count="536" uniqueCount="331">
  <si>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</si>
  <si>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</si>
  <si>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</si>
  <si>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</si>
  <si>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</si>
  <si>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</si>
  <si>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</si>
  <si>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</si>
  <si>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</si>
  <si>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</si>
  <si>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</si>
  <si>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801  80130</t>
  </si>
  <si>
    <t>854   85410</t>
  </si>
  <si>
    <t>801   80120</t>
  </si>
  <si>
    <t>Plan wydatków</t>
  </si>
  <si>
    <t xml:space="preserve">Plan </t>
  </si>
  <si>
    <t xml:space="preserve">Wykaz jednostek budżetowych, </t>
  </si>
  <si>
    <t>Zespół  Szkół Nr 1 w Opatowie ul.Słowackiego 56</t>
  </si>
  <si>
    <t>Zespół  Szkół  Nr 2 w Opatowie ul.Sempołowskiej 1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</si>
  <si>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</si>
  <si>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</si>
  <si>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</si>
  <si>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</si>
  <si>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</si>
  <si>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</si>
  <si>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</si>
  <si>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</si>
  <si>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</si>
  <si>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</si>
  <si>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</si>
  <si>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</si>
  <si>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</si>
  <si>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</si>
  <si>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</si>
  <si>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</si>
  <si>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</si>
  <si>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</si>
  <si>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</si>
  <si>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</si>
  <si>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</si>
  <si>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</si>
  <si>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</si>
  <si>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</si>
  <si>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</si>
  <si>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</si>
  <si>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</si>
  <si>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</si>
  <si>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</si>
  <si>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</si>
  <si>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</si>
  <si>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</si>
  <si>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</si>
  <si>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</si>
  <si>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</si>
  <si>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</si>
  <si>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</si>
  <si>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</si>
  <si>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801   80195</t>
  </si>
  <si>
    <t>801   80148</t>
  </si>
  <si>
    <t>801  80195</t>
  </si>
  <si>
    <t>Rb-34S</t>
  </si>
  <si>
    <t>854   85417</t>
  </si>
  <si>
    <t>ustawy o finansach publicznych</t>
  </si>
  <si>
    <t>które utworzyły rachunki, o których mowa w art. 223 ust. 1</t>
  </si>
  <si>
    <t>Nazwa jednostki budżetowej w której utworzono rachunek, o którym mowa w art. 223 ust. 1 ustawy o finansach publicznych</t>
  </si>
  <si>
    <t>Ogółem dochody budżetu</t>
  </si>
  <si>
    <t>Razem</t>
  </si>
  <si>
    <t>2120</t>
  </si>
  <si>
    <t>85204</t>
  </si>
  <si>
    <t>852</t>
  </si>
  <si>
    <t>75045</t>
  </si>
  <si>
    <t>750</t>
  </si>
  <si>
    <t>7. Porozumienia z organami administracji rządowej</t>
  </si>
  <si>
    <t>2130</t>
  </si>
  <si>
    <t>85202</t>
  </si>
  <si>
    <t>85201</t>
  </si>
  <si>
    <t>80195</t>
  </si>
  <si>
    <t>801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</si>
  <si>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</si>
  <si>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</si>
  <si>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</si>
  <si>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</si>
  <si>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</si>
  <si>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</si>
  <si>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</si>
  <si>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</si>
  <si>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</si>
  <si>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</si>
  <si>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</t>
  </si>
  <si>
    <t>6410</t>
  </si>
  <si>
    <t>75411</t>
  </si>
  <si>
    <t>75011</t>
  </si>
  <si>
    <t>71015</t>
  </si>
  <si>
    <t>710</t>
  </si>
  <si>
    <t>70005</t>
  </si>
  <si>
    <t>700</t>
  </si>
  <si>
    <t>01095</t>
  </si>
  <si>
    <t>010</t>
  </si>
  <si>
    <t>01005</t>
  </si>
  <si>
    <t>4. Dotacje celowe otrzymane z budżetu państwa na zadania zlecone</t>
  </si>
  <si>
    <t>2007</t>
  </si>
  <si>
    <t>92195</t>
  </si>
  <si>
    <t>921</t>
  </si>
  <si>
    <t>900</t>
  </si>
  <si>
    <t>85295</t>
  </si>
  <si>
    <t>6207</t>
  </si>
  <si>
    <t>2400</t>
  </si>
  <si>
    <t>72095</t>
  </si>
  <si>
    <t>720</t>
  </si>
  <si>
    <t>2460</t>
  </si>
  <si>
    <t>02001</t>
  </si>
  <si>
    <t>020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</si>
  <si>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</si>
  <si>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</si>
  <si>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</si>
  <si>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</si>
  <si>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</si>
  <si>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</si>
  <si>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</si>
  <si>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</si>
  <si>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</si>
  <si>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</si>
  <si>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</si>
  <si>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</si>
  <si>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</si>
  <si>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</si>
  <si>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</si>
  <si>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</si>
  <si>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</si>
  <si>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</si>
  <si>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</si>
  <si>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</si>
  <si>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80148</t>
  </si>
  <si>
    <t>0870</t>
  </si>
  <si>
    <t>80130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</si>
  <si>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</si>
  <si>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</si>
  <si>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</si>
  <si>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</si>
  <si>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</si>
  <si>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</si>
  <si>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</si>
  <si>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</si>
  <si>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</si>
  <si>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</si>
  <si>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</si>
  <si>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</si>
  <si>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</si>
  <si>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</si>
  <si>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</si>
  <si>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</si>
  <si>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</si>
  <si>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</si>
  <si>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</si>
  <si>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</si>
  <si>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</si>
  <si>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</si>
  <si>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</si>
  <si>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</si>
  <si>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</si>
  <si>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</si>
  <si>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Ochrona zabytków i opieka nad zabytkami</t>
  </si>
  <si>
    <t>92120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</si>
  <si>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</si>
  <si>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</si>
  <si>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</si>
  <si>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</si>
  <si>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</si>
  <si>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</si>
  <si>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</si>
  <si>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</si>
  <si>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</si>
  <si>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</si>
  <si>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</si>
  <si>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</si>
  <si>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</si>
  <si>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</si>
  <si>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</si>
  <si>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</si>
  <si>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</si>
  <si>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</si>
  <si>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</si>
  <si>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</si>
  <si>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</si>
  <si>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</si>
  <si>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</si>
  <si>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</si>
  <si>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</si>
  <si>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</si>
  <si>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</si>
  <si>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Placówki opiekuńczo-wychowawcze</t>
  </si>
  <si>
    <t>Pomoc społeczna</t>
  </si>
  <si>
    <t>85195</t>
  </si>
  <si>
    <t>Składki na ubezpieczenie zdrowotne oraz świadczenia dla osób nie objętych obowiązkiem ubezpieczenia zdrowotnego</t>
  </si>
  <si>
    <t>Ochrona zdrowia</t>
  </si>
  <si>
    <t>Stołówki szkolne i przedszkolne</t>
  </si>
  <si>
    <t>80146</t>
  </si>
  <si>
    <t>Szkoły zawodowe specjalne</t>
  </si>
  <si>
    <t>80134</t>
  </si>
  <si>
    <t>Szkoły zawodowe</t>
  </si>
  <si>
    <t>Licea ogólnokształcące</t>
  </si>
  <si>
    <t>Gimnazja specjalne</t>
  </si>
  <si>
    <t>80111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</si>
  <si>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</si>
  <si>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</si>
  <si>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</si>
  <si>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</si>
  <si>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</si>
  <si>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</si>
  <si>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</si>
  <si>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</si>
  <si>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</si>
  <si>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</si>
  <si>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</si>
  <si>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</si>
  <si>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</si>
  <si>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</si>
  <si>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</si>
  <si>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</si>
  <si>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</si>
  <si>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</si>
  <si>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</si>
  <si>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</si>
  <si>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</si>
  <si>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</si>
  <si>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</si>
  <si>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</si>
  <si>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</si>
  <si>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Urzędy wojewódzkie</t>
  </si>
  <si>
    <t>Administracja publiczna</t>
  </si>
  <si>
    <t>Informatyka</t>
  </si>
  <si>
    <t>Nadzór budowlany</t>
  </si>
  <si>
    <t>71012</t>
  </si>
  <si>
    <t>Działalność usługowa</t>
  </si>
  <si>
    <t>Gospodarka gruntami i nieruchomościami</t>
  </si>
  <si>
    <t>Gospodarka mieszkaniowa</t>
  </si>
  <si>
    <t>Drogi publiczne powiatowe</t>
  </si>
  <si>
    <t>Transport i łączność</t>
  </si>
  <si>
    <t>Nadzór nad gospodarką leśną</t>
  </si>
  <si>
    <t>02002</t>
  </si>
  <si>
    <t>Gospodarka leśna</t>
  </si>
  <si>
    <t>Leśnictwo</t>
  </si>
  <si>
    <t>Prace geodezyjno-urządzeniowe na potrzeby rolnictwa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</si>
  <si>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</si>
  <si>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</si>
  <si>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</si>
  <si>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</si>
  <si>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</si>
  <si>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</si>
  <si>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</si>
  <si>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</si>
  <si>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</si>
  <si>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</si>
  <si>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</si>
  <si>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</si>
  <si>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</si>
  <si>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</si>
  <si>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</si>
  <si>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</si>
  <si>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</si>
  <si>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</si>
  <si>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</si>
  <si>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</si>
  <si>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</si>
  <si>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</si>
  <si>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</si>
  <si>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</si>
  <si>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</si>
  <si>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</si>
  <si>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</si>
  <si>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</si>
  <si>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</si>
  <si>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</si>
  <si>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</si>
  <si>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</si>
  <si>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</si>
  <si>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</si>
  <si>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</si>
  <si>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</si>
  <si>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</si>
  <si>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</si>
  <si>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</si>
  <si>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Zespół  Szkół w Ożarowie  im. Marii Skłodowskiej -Curie</t>
  </si>
  <si>
    <t>Zespół  Szkół Nr 1 w Opatowie, ul. Słowackiego 56</t>
  </si>
  <si>
    <t>Zespół  Szkół  Nr 2 w Opatowie, ul. Sempołowskiej 1</t>
  </si>
  <si>
    <t>801  80148</t>
  </si>
  <si>
    <t>na programy finansowane z udziałem środków, o których mowa w art. 5 ust. 1 pkt 2 i 3</t>
  </si>
  <si>
    <t>Wolne środki, o których mowa w art. 217 ust. 2 pkt 6 ustawy</t>
  </si>
  <si>
    <t>§ 950</t>
  </si>
  <si>
    <t>Turystyka</t>
  </si>
  <si>
    <t>63095</t>
  </si>
  <si>
    <t>80105</t>
  </si>
  <si>
    <t>Przedszkola specjalne</t>
  </si>
  <si>
    <t>71095</t>
  </si>
  <si>
    <t>80150</t>
  </si>
  <si>
    <t>Realizacja zadań wymagających stosowania specjalnej organizacji nauki i metod pracy dla dzieci  i młodzieży w szkołach podstawowych, gimnazjach, liceach ogólnokształcących, liceach profilowanych i szkołach zawodowych oraz szkołach artystycznych</t>
  </si>
  <si>
    <t>85231</t>
  </si>
  <si>
    <t>Pomoc dla cudzoziemców</t>
  </si>
  <si>
    <t>6430</t>
  </si>
  <si>
    <t>Sprawozdanie z wykonania dochodów gromadzonych na wydzielonym rachunku jednostek budżetowych i wydatków nimi sfinansowanych za 2016 rok</t>
  </si>
  <si>
    <t>Stan środków pieniężnych na 01.01.2016 r.</t>
  </si>
  <si>
    <t>Stan środków pieniężnych na 31.12.2016 r.</t>
  </si>
  <si>
    <t>Wykonanie budżetu Powiatu Opatowskiego za 2016 rok</t>
  </si>
  <si>
    <t>Wykonanie przychodów i rozchodów budżetu Powiatu Opatowskiego w 2016 roku</t>
  </si>
  <si>
    <t>Wykonanie na 31.12.2016 r.</t>
  </si>
  <si>
    <t>Wykonanie budżetu Powiatu Opatowskiego za 2016 r.</t>
  </si>
  <si>
    <t>2057</t>
  </si>
  <si>
    <t>60095</t>
  </si>
  <si>
    <t>0770</t>
  </si>
  <si>
    <t>6257</t>
  </si>
  <si>
    <t>755</t>
  </si>
  <si>
    <t>75515</t>
  </si>
  <si>
    <t>0650</t>
  </si>
  <si>
    <t>0900</t>
  </si>
  <si>
    <t>2700</t>
  </si>
  <si>
    <t>2160</t>
  </si>
  <si>
    <t>85334</t>
  </si>
  <si>
    <t>2440</t>
  </si>
  <si>
    <t>75478</t>
  </si>
  <si>
    <t>60013</t>
  </si>
  <si>
    <t>Drogi publiczne wojewódzkie</t>
  </si>
  <si>
    <t>Zadania z zakresu geodezji i kartografii</t>
  </si>
  <si>
    <t>Wymiar sprawiedliwości</t>
  </si>
  <si>
    <t>Nieodpłatna pomoc prawna</t>
  </si>
  <si>
    <t>75801</t>
  </si>
  <si>
    <t>Część oświatowa subwencji ogólnej dla jednostek samorządu terytorialnego</t>
  </si>
  <si>
    <t>80151</t>
  </si>
  <si>
    <t>Kwalifikacyjne kursy zawodowe</t>
  </si>
  <si>
    <t>85203</t>
  </si>
  <si>
    <t>Ośrodki wsparcia</t>
  </si>
  <si>
    <t>Pomoc dla repatriantów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</si>
</sst>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  <numFmt numFmtId="191" formatCode="00\-000"/>
    <numFmt numFmtId="192" formatCode="#,##0.00_ ;\-#,##0.00\ 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sz val="9"/>
      <name val="Arial CE"/>
      <family val="0"/>
    </font>
    <font>
      <sz val="8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4" applyFont="1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52">
      <alignment/>
      <protection/>
    </xf>
    <xf numFmtId="0" fontId="7" fillId="0" borderId="0" xfId="52" applyFont="1">
      <alignment/>
      <protection/>
    </xf>
    <xf numFmtId="43" fontId="7" fillId="0" borderId="0" xfId="52" applyNumberFormat="1" applyFont="1">
      <alignment/>
      <protection/>
    </xf>
    <xf numFmtId="43" fontId="13" fillId="0" borderId="10" xfId="52" applyNumberFormat="1" applyFont="1" applyFill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vertical="top" wrapText="1"/>
      <protection/>
    </xf>
    <xf numFmtId="0" fontId="16" fillId="0" borderId="0" xfId="53" applyNumberFormat="1" applyFont="1" applyFill="1" applyBorder="1" applyAlignment="1" applyProtection="1">
      <alignment horizontal="left"/>
      <protection locked="0"/>
    </xf>
    <xf numFmtId="43" fontId="16" fillId="0" borderId="0" xfId="53" applyNumberFormat="1" applyFont="1" applyFill="1" applyBorder="1" applyAlignment="1" applyProtection="1">
      <alignment horizontal="left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49" fontId="17" fillId="33" borderId="0" xfId="53" applyNumberFormat="1" applyFont="1" applyFill="1" applyAlignment="1" applyProtection="1">
      <alignment horizontal="right" vertical="center" wrapText="1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/>
      <protection locked="0"/>
    </xf>
    <xf numFmtId="0" fontId="22" fillId="0" borderId="0" xfId="53" applyNumberFormat="1" applyFont="1" applyFill="1" applyBorder="1" applyAlignment="1" applyProtection="1">
      <alignment horizontal="left"/>
      <protection locked="0"/>
    </xf>
    <xf numFmtId="0" fontId="23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9" fontId="13" fillId="0" borderId="10" xfId="52" applyNumberFormat="1" applyFont="1" applyFill="1" applyBorder="1" applyAlignment="1">
      <alignment vertical="top" wrapText="1"/>
      <protection/>
    </xf>
    <xf numFmtId="0" fontId="73" fillId="0" borderId="0" xfId="0" applyFont="1" applyAlignment="1">
      <alignment vertical="center"/>
    </xf>
    <xf numFmtId="0" fontId="74" fillId="0" borderId="0" xfId="52" applyFont="1">
      <alignment/>
      <protection/>
    </xf>
    <xf numFmtId="49" fontId="13" fillId="34" borderId="10" xfId="52" applyNumberFormat="1" applyFont="1" applyFill="1" applyBorder="1" applyAlignment="1">
      <alignment vertical="top" wrapText="1"/>
      <protection/>
    </xf>
    <xf numFmtId="0" fontId="13" fillId="0" borderId="10" xfId="52" applyFont="1" applyBorder="1" applyAlignment="1">
      <alignment horizontal="left" vertical="top" wrapText="1"/>
      <protection/>
    </xf>
    <xf numFmtId="0" fontId="73" fillId="0" borderId="0" xfId="0" applyFont="1" applyAlignment="1">
      <alignment/>
    </xf>
    <xf numFmtId="0" fontId="13" fillId="0" borderId="10" xfId="52" applyFont="1" applyFill="1" applyBorder="1" applyAlignment="1">
      <alignment horizontal="center" vertical="top" wrapText="1"/>
      <protection/>
    </xf>
    <xf numFmtId="43" fontId="26" fillId="0" borderId="10" xfId="52" applyNumberFormat="1" applyFont="1" applyFill="1" applyBorder="1" applyAlignment="1">
      <alignment horizontal="center" vertical="top" wrapText="1"/>
      <protection/>
    </xf>
    <xf numFmtId="0" fontId="25" fillId="0" borderId="10" xfId="0" applyFont="1" applyBorder="1" applyAlignment="1">
      <alignment horizontal="center" vertical="center"/>
    </xf>
    <xf numFmtId="187" fontId="27" fillId="0" borderId="1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13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24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4" fillId="0" borderId="0" xfId="52" applyFont="1" applyAlignment="1">
      <alignment/>
      <protection/>
    </xf>
    <xf numFmtId="0" fontId="7" fillId="0" borderId="0" xfId="52" applyFont="1" applyFill="1">
      <alignment/>
      <protection/>
    </xf>
    <xf numFmtId="0" fontId="26" fillId="0" borderId="10" xfId="52" applyFont="1" applyBorder="1" applyAlignment="1">
      <alignment horizontal="center" vertical="top" wrapText="1"/>
      <protection/>
    </xf>
    <xf numFmtId="49" fontId="26" fillId="0" borderId="10" xfId="52" applyNumberFormat="1" applyFont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center" vertical="top" wrapText="1"/>
      <protection/>
    </xf>
    <xf numFmtId="0" fontId="14" fillId="0" borderId="10" xfId="52" applyFont="1" applyBorder="1" applyAlignment="1">
      <alignment horizontal="center" vertical="top" wrapText="1"/>
      <protection/>
    </xf>
    <xf numFmtId="49" fontId="14" fillId="0" borderId="10" xfId="52" applyNumberFormat="1" applyFont="1" applyBorder="1" applyAlignment="1">
      <alignment horizontal="center" vertical="top" wrapText="1"/>
      <protection/>
    </xf>
    <xf numFmtId="0" fontId="14" fillId="0" borderId="10" xfId="52" applyFont="1" applyFill="1" applyBorder="1" applyAlignment="1">
      <alignment horizontal="center" vertical="top" wrapText="1"/>
      <protection/>
    </xf>
    <xf numFmtId="49" fontId="13" fillId="0" borderId="10" xfId="52" applyNumberFormat="1" applyFont="1" applyFill="1" applyBorder="1" applyAlignment="1">
      <alignment horizontal="center" vertical="top" wrapText="1"/>
      <protection/>
    </xf>
    <xf numFmtId="2" fontId="13" fillId="0" borderId="10" xfId="52" applyNumberFormat="1" applyFont="1" applyFill="1" applyBorder="1" applyAlignment="1">
      <alignment horizontal="right" vertical="top" wrapText="1"/>
      <protection/>
    </xf>
    <xf numFmtId="43" fontId="29" fillId="0" borderId="10" xfId="52" applyNumberFormat="1" applyFont="1" applyFill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horizontal="center" vertical="top" wrapText="1"/>
      <protection/>
    </xf>
    <xf numFmtId="49" fontId="13" fillId="34" borderId="10" xfId="52" applyNumberFormat="1" applyFont="1" applyFill="1" applyBorder="1" applyAlignment="1">
      <alignment horizontal="center" vertical="top" wrapText="1"/>
      <protection/>
    </xf>
    <xf numFmtId="43" fontId="13" fillId="34" borderId="10" xfId="52" applyNumberFormat="1" applyFont="1" applyFill="1" applyBorder="1" applyAlignment="1">
      <alignment horizontal="center" vertical="top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43" fontId="13" fillId="0" borderId="10" xfId="52" applyNumberFormat="1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center"/>
    </xf>
    <xf numFmtId="187" fontId="26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187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0" fillId="0" borderId="0" xfId="53" applyNumberFormat="1" applyFont="1" applyFill="1" applyBorder="1" applyAlignment="1" applyProtection="1">
      <alignment horizontal="left"/>
      <protection locked="0"/>
    </xf>
    <xf numFmtId="49" fontId="31" fillId="35" borderId="1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2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3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4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5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16" xfId="53" applyNumberFormat="1" applyFont="1" applyFill="1" applyBorder="1" applyAlignment="1" applyProtection="1">
      <alignment horizontal="center" vertical="top" wrapText="1"/>
      <protection locked="0"/>
    </xf>
    <xf numFmtId="43" fontId="32" fillId="35" borderId="16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17" xfId="53" applyNumberFormat="1" applyFont="1" applyFill="1" applyBorder="1" applyAlignment="1" applyProtection="1">
      <alignment horizontal="right" vertical="center" wrapText="1"/>
      <protection locked="0"/>
    </xf>
    <xf numFmtId="49" fontId="31" fillId="35" borderId="18" xfId="53" applyNumberFormat="1" applyFont="1" applyFill="1" applyBorder="1" applyAlignment="1" applyProtection="1">
      <alignment horizontal="center" vertical="top" wrapText="1"/>
      <protection locked="0"/>
    </xf>
    <xf numFmtId="43" fontId="31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31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31" fillId="35" borderId="20" xfId="53" applyNumberFormat="1" applyFont="1" applyFill="1" applyBorder="1" applyAlignment="1" applyProtection="1">
      <alignment horizontal="right" vertical="center" wrapText="1"/>
      <protection locked="0"/>
    </xf>
    <xf numFmtId="49" fontId="32" fillId="35" borderId="18" xfId="53" applyNumberFormat="1" applyFont="1" applyFill="1" applyBorder="1" applyAlignment="1" applyProtection="1">
      <alignment horizontal="center" vertical="top" wrapText="1"/>
      <protection locked="0"/>
    </xf>
    <xf numFmtId="43" fontId="32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21" xfId="53" applyNumberFormat="1" applyFont="1" applyFill="1" applyBorder="1" applyAlignment="1" applyProtection="1">
      <alignment horizontal="right" vertical="center" wrapText="1"/>
      <protection locked="0"/>
    </xf>
    <xf numFmtId="0" fontId="31" fillId="34" borderId="22" xfId="53" applyNumberFormat="1" applyFont="1" applyFill="1" applyBorder="1" applyAlignment="1" applyProtection="1">
      <alignment horizontal="center" vertical="top" wrapText="1"/>
      <protection locked="0"/>
    </xf>
    <xf numFmtId="49" fontId="32" fillId="35" borderId="22" xfId="53" applyNumberFormat="1" applyFont="1" applyFill="1" applyBorder="1" applyAlignment="1" applyProtection="1">
      <alignment horizontal="center" vertical="top" wrapText="1"/>
      <protection locked="0"/>
    </xf>
    <xf numFmtId="0" fontId="32" fillId="34" borderId="22" xfId="53" applyNumberFormat="1" applyFont="1" applyFill="1" applyBorder="1" applyAlignment="1" applyProtection="1">
      <alignment horizontal="left" vertical="top"/>
      <protection locked="0"/>
    </xf>
    <xf numFmtId="43" fontId="33" fillId="35" borderId="21" xfId="53" applyNumberFormat="1" applyFont="1" applyFill="1" applyBorder="1" applyAlignment="1" applyProtection="1">
      <alignment horizontal="right" vertical="center" wrapText="1"/>
      <protection locked="0"/>
    </xf>
    <xf numFmtId="43" fontId="25" fillId="35" borderId="20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3" fontId="27" fillId="36" borderId="10" xfId="56" applyNumberFormat="1" applyFont="1" applyFill="1" applyBorder="1" applyAlignment="1">
      <alignment horizontal="center" wrapText="1"/>
      <protection/>
    </xf>
    <xf numFmtId="0" fontId="27" fillId="0" borderId="10" xfId="56" applyFont="1" applyBorder="1" applyAlignment="1">
      <alignment horizontal="left" wrapText="1"/>
      <protection/>
    </xf>
    <xf numFmtId="169" fontId="27" fillId="0" borderId="10" xfId="56" applyNumberFormat="1" applyFont="1" applyBorder="1" applyAlignment="1">
      <alignment horizontal="right"/>
      <protection/>
    </xf>
    <xf numFmtId="43" fontId="27" fillId="0" borderId="10" xfId="0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169" fontId="27" fillId="0" borderId="10" xfId="56" applyNumberFormat="1" applyFont="1" applyBorder="1" applyAlignment="1">
      <alignment horizontal="right" wrapText="1"/>
      <protection/>
    </xf>
    <xf numFmtId="169" fontId="27" fillId="36" borderId="10" xfId="56" applyNumberFormat="1" applyFont="1" applyFill="1" applyBorder="1" applyAlignment="1">
      <alignment horizontal="center" wrapText="1"/>
      <protection/>
    </xf>
    <xf numFmtId="43" fontId="27" fillId="0" borderId="10" xfId="56" applyNumberFormat="1" applyFont="1" applyBorder="1" applyAlignment="1">
      <alignment wrapText="1"/>
      <protection/>
    </xf>
    <xf numFmtId="192" fontId="27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26" fillId="0" borderId="10" xfId="52" applyFont="1" applyBorder="1" applyAlignment="1">
      <alignment vertical="top" wrapText="1"/>
      <protection/>
    </xf>
    <xf numFmtId="191" fontId="26" fillId="0" borderId="23" xfId="52" applyNumberFormat="1" applyFont="1" applyBorder="1" applyAlignment="1">
      <alignment vertical="top" wrapText="1"/>
      <protection/>
    </xf>
    <xf numFmtId="191" fontId="26" fillId="0" borderId="24" xfId="52" applyNumberFormat="1" applyFont="1" applyBorder="1" applyAlignment="1">
      <alignment vertical="top" wrapText="1"/>
      <protection/>
    </xf>
    <xf numFmtId="191" fontId="7" fillId="0" borderId="25" xfId="52" applyNumberFormat="1" applyFont="1" applyBorder="1" applyAlignment="1">
      <alignment vertical="top" wrapText="1"/>
      <protection/>
    </xf>
    <xf numFmtId="49" fontId="26" fillId="0" borderId="23" xfId="52" applyNumberFormat="1" applyFont="1" applyBorder="1" applyAlignment="1">
      <alignment horizontal="center" vertical="top"/>
      <protection/>
    </xf>
    <xf numFmtId="0" fontId="30" fillId="0" borderId="24" xfId="52" applyFont="1" applyBorder="1" applyAlignment="1">
      <alignment horizontal="center" vertical="top"/>
      <protection/>
    </xf>
    <xf numFmtId="0" fontId="30" fillId="0" borderId="25" xfId="52" applyFont="1" applyBorder="1" applyAlignment="1">
      <alignment horizontal="center" vertical="top"/>
      <protection/>
    </xf>
    <xf numFmtId="49" fontId="26" fillId="0" borderId="23" xfId="52" applyNumberFormat="1" applyFont="1" applyBorder="1" applyAlignment="1">
      <alignment horizontal="center" vertical="top" wrapText="1"/>
      <protection/>
    </xf>
    <xf numFmtId="0" fontId="30" fillId="0" borderId="24" xfId="52" applyFont="1" applyBorder="1" applyAlignment="1">
      <alignment horizontal="center" vertical="top" wrapText="1"/>
      <protection/>
    </xf>
    <xf numFmtId="0" fontId="30" fillId="0" borderId="25" xfId="52" applyFont="1" applyBorder="1" applyAlignment="1">
      <alignment horizontal="center" vertical="top" wrapText="1"/>
      <protection/>
    </xf>
    <xf numFmtId="0" fontId="26" fillId="0" borderId="23" xfId="52" applyFont="1" applyBorder="1" applyAlignment="1">
      <alignment vertical="top" wrapText="1"/>
      <protection/>
    </xf>
    <xf numFmtId="0" fontId="26" fillId="0" borderId="24" xfId="52" applyFont="1" applyBorder="1" applyAlignment="1">
      <alignment vertical="top" wrapText="1"/>
      <protection/>
    </xf>
    <xf numFmtId="0" fontId="7" fillId="0" borderId="25" xfId="52" applyFont="1" applyBorder="1" applyAlignment="1">
      <alignment vertical="top" wrapText="1"/>
      <protection/>
    </xf>
    <xf numFmtId="49" fontId="26" fillId="0" borderId="23" xfId="52" applyNumberFormat="1" applyFont="1" applyBorder="1" applyAlignment="1">
      <alignment horizontal="center" vertical="center" wrapText="1"/>
      <protection/>
    </xf>
    <xf numFmtId="49" fontId="26" fillId="0" borderId="24" xfId="52" applyNumberFormat="1" applyFont="1" applyBorder="1" applyAlignment="1">
      <alignment horizontal="center" vertical="center" wrapText="1"/>
      <protection/>
    </xf>
    <xf numFmtId="49" fontId="26" fillId="0" borderId="25" xfId="52" applyNumberFormat="1" applyFont="1" applyBorder="1" applyAlignment="1">
      <alignment horizontal="center" vertical="center" wrapText="1"/>
      <protection/>
    </xf>
    <xf numFmtId="49" fontId="26" fillId="0" borderId="24" xfId="52" applyNumberFormat="1" applyFont="1" applyBorder="1" applyAlignment="1">
      <alignment horizontal="center" vertical="top" wrapText="1"/>
      <protection/>
    </xf>
    <xf numFmtId="49" fontId="26" fillId="0" borderId="25" xfId="52" applyNumberFormat="1" applyFont="1" applyBorder="1" applyAlignment="1">
      <alignment horizontal="center" vertical="top" wrapText="1"/>
      <protection/>
    </xf>
    <xf numFmtId="0" fontId="24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9" fillId="0" borderId="10" xfId="52" applyFont="1" applyBorder="1" applyAlignment="1">
      <alignment horizontal="center" vertical="top" wrapText="1"/>
      <protection/>
    </xf>
    <xf numFmtId="0" fontId="30" fillId="0" borderId="10" xfId="52" applyFont="1" applyBorder="1" applyAlignment="1">
      <alignment vertical="top" wrapText="1"/>
      <protection/>
    </xf>
    <xf numFmtId="0" fontId="8" fillId="0" borderId="0" xfId="0" applyFont="1" applyAlignment="1">
      <alignment horizontal="left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/>
    </xf>
    <xf numFmtId="49" fontId="31" fillId="35" borderId="18" xfId="53" applyNumberFormat="1" applyFont="1" applyFill="1" applyBorder="1" applyAlignment="1" applyProtection="1">
      <alignment horizontal="left" vertical="center" wrapText="1"/>
      <protection locked="0"/>
    </xf>
    <xf numFmtId="43" fontId="31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18" xfId="53" applyNumberFormat="1" applyFont="1" applyFill="1" applyBorder="1" applyAlignment="1" applyProtection="1">
      <alignment horizontal="right" vertical="center" wrapText="1"/>
      <protection locked="0"/>
    </xf>
    <xf numFmtId="0" fontId="31" fillId="34" borderId="26" xfId="53" applyNumberFormat="1" applyFont="1" applyFill="1" applyBorder="1" applyAlignment="1" applyProtection="1">
      <alignment horizontal="center" vertical="top" wrapText="1"/>
      <protection locked="0"/>
    </xf>
    <xf numFmtId="0" fontId="31" fillId="34" borderId="27" xfId="53" applyNumberFormat="1" applyFont="1" applyFill="1" applyBorder="1" applyAlignment="1" applyProtection="1">
      <alignment horizontal="center" vertical="top" wrapText="1"/>
      <protection locked="0"/>
    </xf>
    <xf numFmtId="49" fontId="31" fillId="35" borderId="19" xfId="53" applyNumberFormat="1" applyFont="1" applyFill="1" applyBorder="1" applyAlignment="1" applyProtection="1">
      <alignment horizontal="left" vertical="center" wrapText="1"/>
      <protection locked="0"/>
    </xf>
    <xf numFmtId="49" fontId="31" fillId="35" borderId="28" xfId="53" applyNumberFormat="1" applyFont="1" applyFill="1" applyBorder="1" applyAlignment="1" applyProtection="1">
      <alignment horizontal="left" vertical="center" wrapText="1"/>
      <protection locked="0"/>
    </xf>
    <xf numFmtId="43" fontId="31" fillId="35" borderId="19" xfId="53" applyNumberFormat="1" applyFont="1" applyFill="1" applyBorder="1" applyAlignment="1" applyProtection="1">
      <alignment horizontal="center" vertical="center" wrapText="1"/>
      <protection locked="0"/>
    </xf>
    <xf numFmtId="43" fontId="31" fillId="35" borderId="28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26" xfId="53" applyNumberFormat="1" applyFont="1" applyFill="1" applyBorder="1" applyAlignment="1" applyProtection="1">
      <alignment horizontal="center" vertical="top" wrapText="1"/>
      <protection locked="0"/>
    </xf>
    <xf numFmtId="49" fontId="32" fillId="35" borderId="22" xfId="53" applyNumberFormat="1" applyFont="1" applyFill="1" applyBorder="1" applyAlignment="1" applyProtection="1">
      <alignment horizontal="center" vertical="top" wrapText="1"/>
      <protection locked="0"/>
    </xf>
    <xf numFmtId="43" fontId="32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28" xfId="53" applyNumberFormat="1" applyFont="1" applyFill="1" applyBorder="1" applyAlignment="1" applyProtection="1">
      <alignment horizontal="right" vertical="center" wrapText="1"/>
      <protection locked="0"/>
    </xf>
    <xf numFmtId="49" fontId="32" fillId="35" borderId="19" xfId="53" applyNumberFormat="1" applyFont="1" applyFill="1" applyBorder="1" applyAlignment="1" applyProtection="1">
      <alignment horizontal="left" vertical="center" wrapText="1"/>
      <protection locked="0"/>
    </xf>
    <xf numFmtId="49" fontId="32" fillId="35" borderId="28" xfId="53" applyNumberFormat="1" applyFont="1" applyFill="1" applyBorder="1" applyAlignment="1" applyProtection="1">
      <alignment horizontal="left" vertical="center" wrapText="1"/>
      <protection locked="0"/>
    </xf>
    <xf numFmtId="49" fontId="31" fillId="35" borderId="19" xfId="53" applyNumberFormat="1" applyFont="1" applyFill="1" applyBorder="1" applyAlignment="1" applyProtection="1">
      <alignment vertical="center" wrapText="1"/>
      <protection locked="0"/>
    </xf>
    <xf numFmtId="49" fontId="31" fillId="35" borderId="28" xfId="53" applyNumberFormat="1" applyFont="1" applyFill="1" applyBorder="1" applyAlignment="1" applyProtection="1">
      <alignment vertical="center" wrapText="1"/>
      <protection locked="0"/>
    </xf>
    <xf numFmtId="49" fontId="32" fillId="35" borderId="18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49" fontId="32" fillId="35" borderId="29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11" xfId="53" applyNumberFormat="1" applyFont="1" applyFill="1" applyBorder="1" applyAlignment="1" applyProtection="1">
      <alignment horizontal="center" vertical="center" wrapText="1"/>
      <protection locked="0"/>
    </xf>
    <xf numFmtId="43" fontId="32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3" applyNumberFormat="1" applyFont="1" applyFill="1" applyBorder="1" applyAlignment="1" applyProtection="1">
      <alignment horizontal="left"/>
      <protection locked="0"/>
    </xf>
    <xf numFmtId="49" fontId="31" fillId="35" borderId="18" xfId="0" applyNumberFormat="1" applyFont="1" applyFill="1" applyBorder="1" applyAlignment="1" applyProtection="1">
      <alignment horizontal="left" vertical="center" wrapText="1"/>
      <protection locked="0"/>
    </xf>
    <xf numFmtId="43" fontId="31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31" fillId="35" borderId="28" xfId="53" applyNumberFormat="1" applyFont="1" applyFill="1" applyBorder="1" applyAlignment="1" applyProtection="1">
      <alignment horizontal="right" vertical="center" wrapText="1"/>
      <protection locked="0"/>
    </xf>
    <xf numFmtId="49" fontId="31" fillId="35" borderId="30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3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2" xfId="53" applyNumberFormat="1" applyFont="1" applyFill="1" applyBorder="1" applyAlignment="1" applyProtection="1">
      <alignment horizontal="center" vertical="center" wrapText="1"/>
      <protection locked="0"/>
    </xf>
    <xf numFmtId="0" fontId="22" fillId="34" borderId="33" xfId="53" applyNumberFormat="1" applyFont="1" applyFill="1" applyBorder="1" applyAlignment="1" applyProtection="1">
      <alignment horizontal="center" vertical="center" wrapText="1"/>
      <protection locked="0"/>
    </xf>
    <xf numFmtId="0" fontId="22" fillId="34" borderId="14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16" xfId="53" applyNumberFormat="1" applyFont="1" applyFill="1" applyBorder="1" applyAlignment="1" applyProtection="1">
      <alignment horizontal="left" vertical="center" wrapText="1"/>
      <protection locked="0"/>
    </xf>
    <xf numFmtId="43" fontId="32" fillId="35" borderId="16" xfId="53" applyNumberFormat="1" applyFont="1" applyFill="1" applyBorder="1" applyAlignment="1" applyProtection="1">
      <alignment horizontal="right" vertical="center" wrapText="1"/>
      <protection locked="0"/>
    </xf>
    <xf numFmtId="49" fontId="31" fillId="35" borderId="34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5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6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7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8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8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9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20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9" xfId="53" applyNumberFormat="1" applyFont="1" applyFill="1" applyBorder="1" applyAlignment="1" applyProtection="1">
      <alignment horizontal="center" vertical="center" wrapText="1"/>
      <protection locked="0"/>
    </xf>
    <xf numFmtId="0" fontId="31" fillId="34" borderId="22" xfId="53" applyNumberFormat="1" applyFont="1" applyFill="1" applyBorder="1" applyAlignment="1" applyProtection="1">
      <alignment horizontal="center" vertical="top" wrapText="1"/>
      <protection locked="0"/>
    </xf>
    <xf numFmtId="49" fontId="31" fillId="35" borderId="40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4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42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43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29" xfId="53" applyNumberFormat="1" applyFont="1" applyFill="1" applyBorder="1" applyAlignment="1" applyProtection="1">
      <alignment horizontal="center" vertical="center" wrapText="1"/>
      <protection locked="0"/>
    </xf>
    <xf numFmtId="0" fontId="32" fillId="34" borderId="26" xfId="53" applyNumberFormat="1" applyFont="1" applyFill="1" applyBorder="1" applyAlignment="1" applyProtection="1">
      <alignment horizontal="center" vertical="top" wrapText="1"/>
      <protection locked="0"/>
    </xf>
    <xf numFmtId="0" fontId="32" fillId="34" borderId="27" xfId="53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18" fillId="0" borderId="44" xfId="53" applyNumberFormat="1" applyFont="1" applyFill="1" applyBorder="1" applyAlignment="1" applyProtection="1">
      <alignment horizontal="right"/>
      <protection locked="0"/>
    </xf>
    <xf numFmtId="0" fontId="24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53" applyNumberFormat="1" applyFont="1" applyFill="1" applyBorder="1" applyAlignment="1" applyProtection="1">
      <alignment horizontal="left"/>
      <protection locked="0"/>
    </xf>
    <xf numFmtId="49" fontId="32" fillId="35" borderId="45" xfId="53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10" fillId="0" borderId="46" xfId="0" applyFont="1" applyBorder="1" applyAlignment="1">
      <alignment horizontal="right" wrapText="1"/>
    </xf>
    <xf numFmtId="43" fontId="28" fillId="0" borderId="10" xfId="56" applyNumberFormat="1" applyFont="1" applyBorder="1" applyAlignment="1">
      <alignment wrapText="1"/>
      <protection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10" xfId="56" applyFont="1" applyBorder="1" applyAlignment="1">
      <alignment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9"/>
  <sheetViews>
    <sheetView tabSelected="1" view="pageLayout" workbookViewId="0" topLeftCell="A1">
      <selection activeCell="H73" sqref="H73"/>
    </sheetView>
  </sheetViews>
  <sheetFormatPr defaultColWidth="9.00390625" defaultRowHeight="12.75"/>
  <cols>
    <col min="1" max="4" width="9.125" style="16" customWidth="1"/>
    <col min="5" max="5" width="14.25390625" style="16" customWidth="1"/>
    <col min="6" max="6" width="15.375" style="16" customWidth="1"/>
    <col min="7" max="7" width="11.125" style="16" customWidth="1"/>
    <col min="8" max="16384" width="9.125" style="16" customWidth="1"/>
  </cols>
  <sheetData>
    <row r="1" spans="1:7" ht="12.75">
      <c r="A1" s="17"/>
      <c r="B1" s="44"/>
      <c r="C1" s="45"/>
      <c r="D1" s="46"/>
      <c r="E1" s="45"/>
      <c r="F1" s="47"/>
      <c r="G1" s="47"/>
    </row>
    <row r="2" spans="1:7" ht="13.5">
      <c r="A2" s="17"/>
      <c r="B2" s="125" t="s">
        <v>305</v>
      </c>
      <c r="C2" s="126"/>
      <c r="D2" s="126"/>
      <c r="E2" s="126"/>
      <c r="F2" s="126"/>
      <c r="G2" s="126"/>
    </row>
    <row r="3" spans="1:7" ht="15.75">
      <c r="A3" s="17"/>
      <c r="B3" s="48"/>
      <c r="C3" s="49"/>
      <c r="D3" s="49"/>
      <c r="E3" s="49"/>
      <c r="F3" s="49"/>
      <c r="G3" s="49"/>
    </row>
    <row r="4" spans="1:7" ht="15.75">
      <c r="A4" s="17"/>
      <c r="B4" s="50" t="s">
        <v>154</v>
      </c>
      <c r="C4" s="45"/>
      <c r="D4" s="46"/>
      <c r="E4" s="51"/>
      <c r="F4" s="51"/>
      <c r="G4" s="51"/>
    </row>
    <row r="5" spans="1:7" ht="15.75">
      <c r="A5" s="17"/>
      <c r="B5" s="50"/>
      <c r="C5" s="45"/>
      <c r="D5" s="46"/>
      <c r="E5" s="51"/>
      <c r="F5" s="51"/>
      <c r="G5" s="51"/>
    </row>
    <row r="6" spans="1:7" ht="25.5">
      <c r="A6" s="17"/>
      <c r="B6" s="52" t="s">
        <v>153</v>
      </c>
      <c r="C6" s="52" t="s">
        <v>152</v>
      </c>
      <c r="D6" s="53" t="s">
        <v>151</v>
      </c>
      <c r="E6" s="54" t="s">
        <v>150</v>
      </c>
      <c r="F6" s="54" t="s">
        <v>304</v>
      </c>
      <c r="G6" s="54" t="s">
        <v>149</v>
      </c>
    </row>
    <row r="7" spans="1:7" ht="12.75">
      <c r="A7" s="17"/>
      <c r="B7" s="55">
        <v>1</v>
      </c>
      <c r="C7" s="55">
        <v>2</v>
      </c>
      <c r="D7" s="56">
        <v>3</v>
      </c>
      <c r="E7" s="57">
        <v>4</v>
      </c>
      <c r="F7" s="57">
        <v>5</v>
      </c>
      <c r="G7" s="57">
        <v>6</v>
      </c>
    </row>
    <row r="8" spans="1:7" ht="12.75">
      <c r="A8" s="17"/>
      <c r="B8" s="107" t="s">
        <v>148</v>
      </c>
      <c r="C8" s="107"/>
      <c r="D8" s="107"/>
      <c r="E8" s="38"/>
      <c r="F8" s="38"/>
      <c r="G8" s="38"/>
    </row>
    <row r="9" spans="1:7" ht="12.75">
      <c r="A9" s="17"/>
      <c r="B9" s="20" t="s">
        <v>79</v>
      </c>
      <c r="C9" s="20" t="s">
        <v>80</v>
      </c>
      <c r="D9" s="58" t="s">
        <v>119</v>
      </c>
      <c r="E9" s="19">
        <v>0</v>
      </c>
      <c r="F9" s="19">
        <v>0.56</v>
      </c>
      <c r="G9" s="19">
        <v>0</v>
      </c>
    </row>
    <row r="10" spans="1:7" ht="12.75">
      <c r="A10" s="17"/>
      <c r="B10" s="20"/>
      <c r="C10" s="20"/>
      <c r="D10" s="58" t="s">
        <v>122</v>
      </c>
      <c r="E10" s="19">
        <v>70000</v>
      </c>
      <c r="F10" s="19">
        <v>204958.46</v>
      </c>
      <c r="G10" s="19">
        <f aca="true" t="shared" si="0" ref="G10:G22">SUM(F10/E10)*100</f>
        <v>292.7978</v>
      </c>
    </row>
    <row r="11" spans="1:7" ht="12.75">
      <c r="A11" s="17"/>
      <c r="B11" s="20" t="s">
        <v>95</v>
      </c>
      <c r="C11" s="20" t="s">
        <v>94</v>
      </c>
      <c r="D11" s="58" t="s">
        <v>147</v>
      </c>
      <c r="E11" s="19">
        <v>3000</v>
      </c>
      <c r="F11" s="19">
        <v>11157.38</v>
      </c>
      <c r="G11" s="19">
        <f t="shared" si="0"/>
        <v>371.91266666666667</v>
      </c>
    </row>
    <row r="12" spans="1:7" ht="12.75">
      <c r="A12" s="17"/>
      <c r="B12" s="20"/>
      <c r="C12" s="20"/>
      <c r="D12" s="58" t="s">
        <v>125</v>
      </c>
      <c r="E12" s="19">
        <v>1296195</v>
      </c>
      <c r="F12" s="19">
        <v>1296735.12</v>
      </c>
      <c r="G12" s="19">
        <f t="shared" si="0"/>
        <v>100.04166965618599</v>
      </c>
    </row>
    <row r="13" spans="1:7" ht="12.75">
      <c r="A13" s="17"/>
      <c r="B13" s="20"/>
      <c r="C13" s="20"/>
      <c r="D13" s="58" t="s">
        <v>308</v>
      </c>
      <c r="E13" s="19">
        <v>0</v>
      </c>
      <c r="F13" s="19">
        <v>23666</v>
      </c>
      <c r="G13" s="19">
        <v>0</v>
      </c>
    </row>
    <row r="14" spans="1:7" ht="12.75">
      <c r="A14" s="17"/>
      <c r="B14" s="20"/>
      <c r="C14" s="20"/>
      <c r="D14" s="58" t="s">
        <v>133</v>
      </c>
      <c r="E14" s="19">
        <v>0</v>
      </c>
      <c r="F14" s="19">
        <v>119</v>
      </c>
      <c r="G14" s="19">
        <v>0</v>
      </c>
    </row>
    <row r="15" spans="1:7" ht="12.75">
      <c r="A15" s="17"/>
      <c r="B15" s="20"/>
      <c r="C15" s="20"/>
      <c r="D15" s="58" t="s">
        <v>119</v>
      </c>
      <c r="E15" s="19">
        <v>0</v>
      </c>
      <c r="F15" s="19">
        <v>145.6</v>
      </c>
      <c r="G15" s="19">
        <v>0</v>
      </c>
    </row>
    <row r="16" spans="1:7" ht="12.75">
      <c r="A16" s="17"/>
      <c r="B16" s="20"/>
      <c r="C16" s="20"/>
      <c r="D16" s="58" t="s">
        <v>122</v>
      </c>
      <c r="E16" s="19">
        <v>0</v>
      </c>
      <c r="F16" s="19">
        <v>13717.49</v>
      </c>
      <c r="G16" s="19">
        <v>0</v>
      </c>
    </row>
    <row r="17" spans="1:7" ht="12.75">
      <c r="A17" s="17"/>
      <c r="B17" s="20"/>
      <c r="C17" s="20"/>
      <c r="D17" s="58" t="s">
        <v>129</v>
      </c>
      <c r="E17" s="19">
        <v>100000</v>
      </c>
      <c r="F17" s="19">
        <v>148365.2</v>
      </c>
      <c r="G17" s="19">
        <f t="shared" si="0"/>
        <v>148.36520000000002</v>
      </c>
    </row>
    <row r="18" spans="1:7" ht="12.75">
      <c r="A18" s="17"/>
      <c r="B18" s="20" t="s">
        <v>93</v>
      </c>
      <c r="C18" s="20" t="s">
        <v>232</v>
      </c>
      <c r="D18" s="58" t="s">
        <v>117</v>
      </c>
      <c r="E18" s="19">
        <v>345000</v>
      </c>
      <c r="F18" s="19">
        <v>402962.35</v>
      </c>
      <c r="G18" s="59">
        <f t="shared" si="0"/>
        <v>116.80068115942028</v>
      </c>
    </row>
    <row r="19" spans="1:7" ht="12.75">
      <c r="A19" s="17"/>
      <c r="B19" s="20"/>
      <c r="C19" s="20"/>
      <c r="D19" s="58" t="s">
        <v>119</v>
      </c>
      <c r="E19" s="19">
        <v>0</v>
      </c>
      <c r="F19" s="19">
        <v>152.39</v>
      </c>
      <c r="G19" s="19">
        <v>0</v>
      </c>
    </row>
    <row r="20" spans="1:7" ht="12.75">
      <c r="A20" s="17"/>
      <c r="B20" s="20" t="s">
        <v>71</v>
      </c>
      <c r="C20" s="20" t="s">
        <v>146</v>
      </c>
      <c r="D20" s="58" t="s">
        <v>145</v>
      </c>
      <c r="E20" s="19">
        <v>500</v>
      </c>
      <c r="F20" s="19">
        <v>0</v>
      </c>
      <c r="G20" s="19">
        <f t="shared" si="0"/>
        <v>0</v>
      </c>
    </row>
    <row r="21" spans="1:7" ht="12.75">
      <c r="A21" s="17"/>
      <c r="B21" s="20"/>
      <c r="C21" s="20"/>
      <c r="D21" s="58" t="s">
        <v>117</v>
      </c>
      <c r="E21" s="19">
        <v>700</v>
      </c>
      <c r="F21" s="19">
        <v>580</v>
      </c>
      <c r="G21" s="19">
        <f t="shared" si="0"/>
        <v>82.85714285714286</v>
      </c>
    </row>
    <row r="22" spans="1:7" ht="12.75">
      <c r="A22" s="17"/>
      <c r="B22" s="20"/>
      <c r="C22" s="20"/>
      <c r="D22" s="58" t="s">
        <v>125</v>
      </c>
      <c r="E22" s="19">
        <v>160000</v>
      </c>
      <c r="F22" s="19">
        <v>202151.94</v>
      </c>
      <c r="G22" s="19">
        <f t="shared" si="0"/>
        <v>126.34496250000001</v>
      </c>
    </row>
    <row r="23" spans="1:7" ht="12.75">
      <c r="A23" s="17"/>
      <c r="B23" s="20"/>
      <c r="C23" s="20"/>
      <c r="D23" s="58" t="s">
        <v>119</v>
      </c>
      <c r="E23" s="19">
        <v>0</v>
      </c>
      <c r="F23" s="19">
        <v>377.85</v>
      </c>
      <c r="G23" s="19">
        <v>0</v>
      </c>
    </row>
    <row r="24" spans="1:7" ht="12.75">
      <c r="A24" s="17"/>
      <c r="B24" s="20"/>
      <c r="C24" s="20"/>
      <c r="D24" s="58" t="s">
        <v>122</v>
      </c>
      <c r="E24" s="19">
        <v>10000</v>
      </c>
      <c r="F24" s="19">
        <v>205549.63</v>
      </c>
      <c r="G24" s="19">
        <f>SUM(F24/E24)*100</f>
        <v>2055.4963000000002</v>
      </c>
    </row>
    <row r="25" spans="1:7" ht="12.75">
      <c r="A25" s="17"/>
      <c r="B25" s="20" t="s">
        <v>88</v>
      </c>
      <c r="C25" s="20" t="s">
        <v>90</v>
      </c>
      <c r="D25" s="58" t="s">
        <v>119</v>
      </c>
      <c r="E25" s="19">
        <v>0</v>
      </c>
      <c r="F25" s="19">
        <v>2424.92</v>
      </c>
      <c r="G25" s="19">
        <v>0</v>
      </c>
    </row>
    <row r="26" spans="1:7" ht="12.75">
      <c r="A26" s="17"/>
      <c r="B26" s="20" t="s">
        <v>141</v>
      </c>
      <c r="C26" s="20" t="s">
        <v>144</v>
      </c>
      <c r="D26" s="58" t="s">
        <v>143</v>
      </c>
      <c r="E26" s="19">
        <v>1083217</v>
      </c>
      <c r="F26" s="19">
        <v>1143621.45</v>
      </c>
      <c r="G26" s="19">
        <f aca="true" t="shared" si="1" ref="G26:G34">SUM(F26/E26)*100</f>
        <v>105.57639420356217</v>
      </c>
    </row>
    <row r="27" spans="1:7" ht="12.75">
      <c r="A27" s="17"/>
      <c r="B27" s="20"/>
      <c r="C27" s="20"/>
      <c r="D27" s="58" t="s">
        <v>142</v>
      </c>
      <c r="E27" s="19">
        <v>10000</v>
      </c>
      <c r="F27" s="19">
        <v>5240</v>
      </c>
      <c r="G27" s="19">
        <f t="shared" si="1"/>
        <v>52.400000000000006</v>
      </c>
    </row>
    <row r="28" spans="1:7" ht="12.75">
      <c r="A28" s="17"/>
      <c r="B28" s="20"/>
      <c r="C28" s="20"/>
      <c r="D28" s="58" t="s">
        <v>312</v>
      </c>
      <c r="E28" s="19">
        <v>106712</v>
      </c>
      <c r="F28" s="19">
        <v>192210</v>
      </c>
      <c r="G28" s="19">
        <f t="shared" si="1"/>
        <v>180.1203238623585</v>
      </c>
    </row>
    <row r="29" spans="1:7" ht="12.75">
      <c r="A29" s="17"/>
      <c r="B29" s="20"/>
      <c r="C29" s="20"/>
      <c r="D29" s="58" t="s">
        <v>122</v>
      </c>
      <c r="E29" s="19">
        <v>15000</v>
      </c>
      <c r="F29" s="19">
        <v>32363</v>
      </c>
      <c r="G29" s="19">
        <f t="shared" si="1"/>
        <v>215.75333333333333</v>
      </c>
    </row>
    <row r="30" spans="1:7" ht="12.75">
      <c r="A30" s="17"/>
      <c r="B30" s="20"/>
      <c r="C30" s="20" t="s">
        <v>140</v>
      </c>
      <c r="D30" s="58" t="s">
        <v>139</v>
      </c>
      <c r="E30" s="19">
        <v>5670700</v>
      </c>
      <c r="F30" s="19">
        <v>5766997</v>
      </c>
      <c r="G30" s="19">
        <f t="shared" si="1"/>
        <v>101.69815014019434</v>
      </c>
    </row>
    <row r="31" spans="1:7" ht="12.75">
      <c r="A31" s="17"/>
      <c r="B31" s="20"/>
      <c r="C31" s="20"/>
      <c r="D31" s="58" t="s">
        <v>138</v>
      </c>
      <c r="E31" s="19">
        <v>250000</v>
      </c>
      <c r="F31" s="19">
        <v>407129.5</v>
      </c>
      <c r="G31" s="19">
        <f t="shared" si="1"/>
        <v>162.8518</v>
      </c>
    </row>
    <row r="32" spans="1:7" ht="12.75">
      <c r="A32" s="17"/>
      <c r="B32" s="32" t="s">
        <v>137</v>
      </c>
      <c r="C32" s="32" t="s">
        <v>136</v>
      </c>
      <c r="D32" s="58" t="s">
        <v>313</v>
      </c>
      <c r="E32" s="19">
        <v>0</v>
      </c>
      <c r="F32" s="19">
        <v>1673.82</v>
      </c>
      <c r="G32" s="19">
        <v>0</v>
      </c>
    </row>
    <row r="33" spans="1:7" ht="12.75">
      <c r="A33" s="17"/>
      <c r="B33" s="32"/>
      <c r="C33" s="32"/>
      <c r="D33" s="58" t="s">
        <v>119</v>
      </c>
      <c r="E33" s="19">
        <v>91536</v>
      </c>
      <c r="F33" s="19">
        <v>253061.15</v>
      </c>
      <c r="G33" s="19">
        <f t="shared" si="1"/>
        <v>276.4607913826254</v>
      </c>
    </row>
    <row r="34" spans="1:7" ht="12.75">
      <c r="A34" s="17"/>
      <c r="B34" s="32" t="s">
        <v>77</v>
      </c>
      <c r="C34" s="32" t="s">
        <v>135</v>
      </c>
      <c r="D34" s="58" t="s">
        <v>122</v>
      </c>
      <c r="E34" s="19">
        <v>101145</v>
      </c>
      <c r="F34" s="19">
        <v>100623.36</v>
      </c>
      <c r="G34" s="19">
        <f t="shared" si="1"/>
        <v>99.48426516387364</v>
      </c>
    </row>
    <row r="35" spans="1:7" ht="12.75">
      <c r="A35" s="17"/>
      <c r="B35" s="32"/>
      <c r="C35" s="32"/>
      <c r="D35" s="58" t="s">
        <v>106</v>
      </c>
      <c r="E35" s="19">
        <v>0</v>
      </c>
      <c r="F35" s="19">
        <v>13.57</v>
      </c>
      <c r="G35" s="19">
        <v>0</v>
      </c>
    </row>
    <row r="36" spans="1:7" ht="12.75">
      <c r="A36" s="17"/>
      <c r="B36" s="32"/>
      <c r="C36" s="32" t="s">
        <v>134</v>
      </c>
      <c r="D36" s="58" t="s">
        <v>124</v>
      </c>
      <c r="E36" s="19">
        <v>13000</v>
      </c>
      <c r="F36" s="19">
        <v>6240</v>
      </c>
      <c r="G36" s="19">
        <f>SUM(F36/E36)*100</f>
        <v>48</v>
      </c>
    </row>
    <row r="37" spans="1:7" ht="12.75">
      <c r="A37" s="17"/>
      <c r="B37" s="20"/>
      <c r="C37" s="20"/>
      <c r="D37" s="58" t="s">
        <v>122</v>
      </c>
      <c r="E37" s="19">
        <v>63354</v>
      </c>
      <c r="F37" s="19">
        <v>57667.29</v>
      </c>
      <c r="G37" s="19">
        <f>SUM(F37/E37)*100</f>
        <v>91.02391324936073</v>
      </c>
    </row>
    <row r="38" spans="1:7" ht="12.75">
      <c r="A38" s="17"/>
      <c r="B38" s="20"/>
      <c r="C38" s="20"/>
      <c r="D38" s="58" t="s">
        <v>106</v>
      </c>
      <c r="E38" s="19">
        <v>0</v>
      </c>
      <c r="F38" s="19">
        <v>10.27</v>
      </c>
      <c r="G38" s="19">
        <v>0</v>
      </c>
    </row>
    <row r="39" spans="1:7" ht="12.75">
      <c r="A39" s="17"/>
      <c r="B39" s="20"/>
      <c r="C39" s="20" t="s">
        <v>196</v>
      </c>
      <c r="D39" s="58" t="s">
        <v>122</v>
      </c>
      <c r="E39" s="19">
        <v>60000</v>
      </c>
      <c r="F39" s="19">
        <v>60000</v>
      </c>
      <c r="G39" s="19">
        <f>SUM(F39/E39)*100</f>
        <v>100</v>
      </c>
    </row>
    <row r="40" spans="1:7" ht="12.75">
      <c r="A40" s="17"/>
      <c r="B40" s="20"/>
      <c r="C40" s="20" t="s">
        <v>76</v>
      </c>
      <c r="D40" s="58" t="s">
        <v>122</v>
      </c>
      <c r="E40" s="19">
        <v>0</v>
      </c>
      <c r="F40" s="19">
        <v>622.97</v>
      </c>
      <c r="G40" s="19">
        <v>0</v>
      </c>
    </row>
    <row r="41" spans="1:7" ht="12.75">
      <c r="A41" s="17"/>
      <c r="B41" s="20" t="s">
        <v>69</v>
      </c>
      <c r="C41" s="20" t="s">
        <v>75</v>
      </c>
      <c r="D41" s="58" t="s">
        <v>119</v>
      </c>
      <c r="E41" s="19">
        <v>0</v>
      </c>
      <c r="F41" s="19">
        <v>225.69</v>
      </c>
      <c r="G41" s="19">
        <v>0</v>
      </c>
    </row>
    <row r="42" spans="1:7" ht="12.75">
      <c r="A42" s="17"/>
      <c r="B42" s="20"/>
      <c r="C42" s="20"/>
      <c r="D42" s="58" t="s">
        <v>123</v>
      </c>
      <c r="E42" s="19">
        <v>4500</v>
      </c>
      <c r="F42" s="19">
        <v>4500</v>
      </c>
      <c r="G42" s="19">
        <f>SUM(F42/E42)*100</f>
        <v>100</v>
      </c>
    </row>
    <row r="43" spans="1:7" ht="12.75">
      <c r="A43" s="17"/>
      <c r="B43" s="20"/>
      <c r="C43" s="20"/>
      <c r="D43" s="58" t="s">
        <v>122</v>
      </c>
      <c r="E43" s="19">
        <v>281626</v>
      </c>
      <c r="F43" s="19">
        <v>351444.32</v>
      </c>
      <c r="G43" s="19">
        <f>SUM(F43/E43)*100</f>
        <v>124.7911485445236</v>
      </c>
    </row>
    <row r="44" spans="1:7" ht="12.75">
      <c r="A44" s="17"/>
      <c r="B44" s="20"/>
      <c r="C44" s="20" t="s">
        <v>74</v>
      </c>
      <c r="D44" s="58" t="s">
        <v>125</v>
      </c>
      <c r="E44" s="19">
        <v>28900</v>
      </c>
      <c r="F44" s="19">
        <v>28900</v>
      </c>
      <c r="G44" s="19">
        <f>SUM(F44/E44)*100</f>
        <v>100</v>
      </c>
    </row>
    <row r="45" spans="1:7" ht="12.75">
      <c r="A45" s="17"/>
      <c r="B45" s="20"/>
      <c r="C45" s="20"/>
      <c r="D45" s="58" t="s">
        <v>124</v>
      </c>
      <c r="E45" s="19">
        <v>9260000</v>
      </c>
      <c r="F45" s="19">
        <v>9270779.46</v>
      </c>
      <c r="G45" s="19">
        <f>SUM(F45/E45)*100</f>
        <v>100.11640885529158</v>
      </c>
    </row>
    <row r="46" spans="1:7" ht="12.75">
      <c r="A46" s="17"/>
      <c r="B46" s="20"/>
      <c r="C46" s="20"/>
      <c r="D46" s="58" t="s">
        <v>133</v>
      </c>
      <c r="E46" s="19">
        <v>0</v>
      </c>
      <c r="F46" s="19">
        <v>1305.5</v>
      </c>
      <c r="G46" s="19">
        <v>0</v>
      </c>
    </row>
    <row r="47" spans="1:7" ht="12.75">
      <c r="A47" s="17"/>
      <c r="B47" s="20"/>
      <c r="C47" s="20"/>
      <c r="D47" s="58" t="s">
        <v>122</v>
      </c>
      <c r="E47" s="19">
        <v>1040513</v>
      </c>
      <c r="F47" s="19">
        <v>1042974.19</v>
      </c>
      <c r="G47" s="19">
        <f>SUM(F47/E47)*100</f>
        <v>100.23653620858173</v>
      </c>
    </row>
    <row r="48" spans="1:7" ht="12.75">
      <c r="A48" s="17"/>
      <c r="B48" s="20"/>
      <c r="C48" s="20" t="s">
        <v>68</v>
      </c>
      <c r="D48" s="58" t="s">
        <v>119</v>
      </c>
      <c r="E48" s="19">
        <v>0</v>
      </c>
      <c r="F48" s="19">
        <v>13.59</v>
      </c>
      <c r="G48" s="19">
        <v>0</v>
      </c>
    </row>
    <row r="49" spans="1:7" ht="12.75">
      <c r="A49" s="17"/>
      <c r="B49" s="20"/>
      <c r="C49" s="20"/>
      <c r="D49" s="58" t="s">
        <v>122</v>
      </c>
      <c r="E49" s="19">
        <v>0</v>
      </c>
      <c r="F49" s="19">
        <v>3.22</v>
      </c>
      <c r="G49" s="19">
        <v>0</v>
      </c>
    </row>
    <row r="50" spans="1:7" ht="12.75">
      <c r="A50" s="17"/>
      <c r="B50" s="20"/>
      <c r="C50" s="20" t="s">
        <v>187</v>
      </c>
      <c r="D50" s="58" t="s">
        <v>122</v>
      </c>
      <c r="E50" s="19">
        <v>0</v>
      </c>
      <c r="F50" s="19">
        <v>726.88</v>
      </c>
      <c r="G50" s="19">
        <v>0</v>
      </c>
    </row>
    <row r="51" spans="1:7" ht="12.75">
      <c r="A51" s="17"/>
      <c r="B51" s="20"/>
      <c r="C51" s="20" t="s">
        <v>104</v>
      </c>
      <c r="D51" s="58" t="s">
        <v>124</v>
      </c>
      <c r="E51" s="19">
        <v>9000</v>
      </c>
      <c r="F51" s="19">
        <v>10508.96</v>
      </c>
      <c r="G51" s="19">
        <f>SUM(F51/E51)*100</f>
        <v>116.76622222222221</v>
      </c>
    </row>
    <row r="52" spans="1:7" ht="12.75">
      <c r="A52" s="17"/>
      <c r="B52" s="20"/>
      <c r="C52" s="20"/>
      <c r="D52" s="58" t="s">
        <v>122</v>
      </c>
      <c r="E52" s="19">
        <v>69837</v>
      </c>
      <c r="F52" s="19">
        <v>69281.49</v>
      </c>
      <c r="G52" s="19">
        <f aca="true" t="shared" si="2" ref="G52:G64">SUM(F52/E52)*100</f>
        <v>99.20456205163453</v>
      </c>
    </row>
    <row r="53" spans="1:7" ht="12.75">
      <c r="A53" s="17"/>
      <c r="B53" s="20" t="s">
        <v>85</v>
      </c>
      <c r="C53" s="20" t="s">
        <v>131</v>
      </c>
      <c r="D53" s="58" t="s">
        <v>122</v>
      </c>
      <c r="E53" s="19">
        <v>0</v>
      </c>
      <c r="F53" s="19">
        <v>5799</v>
      </c>
      <c r="G53" s="19">
        <v>0</v>
      </c>
    </row>
    <row r="54" spans="1:7" ht="12.75">
      <c r="A54" s="17"/>
      <c r="B54" s="20"/>
      <c r="C54" s="20" t="s">
        <v>130</v>
      </c>
      <c r="D54" s="58" t="s">
        <v>129</v>
      </c>
      <c r="E54" s="19">
        <v>25000</v>
      </c>
      <c r="F54" s="19">
        <v>67770</v>
      </c>
      <c r="G54" s="19">
        <f t="shared" si="2"/>
        <v>271.08</v>
      </c>
    </row>
    <row r="55" spans="1:7" ht="12.75">
      <c r="A55" s="17"/>
      <c r="B55" s="20"/>
      <c r="C55" s="20" t="s">
        <v>128</v>
      </c>
      <c r="D55" s="58" t="s">
        <v>122</v>
      </c>
      <c r="E55" s="19">
        <v>980</v>
      </c>
      <c r="F55" s="19">
        <v>1023.88</v>
      </c>
      <c r="G55" s="19">
        <f t="shared" si="2"/>
        <v>104.47755102040817</v>
      </c>
    </row>
    <row r="56" spans="1:7" ht="12.75">
      <c r="A56" s="17"/>
      <c r="B56" s="20"/>
      <c r="C56" s="20"/>
      <c r="D56" s="58" t="s">
        <v>127</v>
      </c>
      <c r="E56" s="19">
        <v>498900</v>
      </c>
      <c r="F56" s="19">
        <v>498900</v>
      </c>
      <c r="G56" s="19">
        <f t="shared" si="2"/>
        <v>100</v>
      </c>
    </row>
    <row r="57" spans="1:7" ht="12.75">
      <c r="A57" s="17"/>
      <c r="B57" s="20" t="s">
        <v>121</v>
      </c>
      <c r="C57" s="20" t="s">
        <v>126</v>
      </c>
      <c r="D57" s="58" t="s">
        <v>125</v>
      </c>
      <c r="E57" s="19">
        <v>8800</v>
      </c>
      <c r="F57" s="19">
        <v>8552.24</v>
      </c>
      <c r="G57" s="19">
        <f t="shared" si="2"/>
        <v>97.18454545454546</v>
      </c>
    </row>
    <row r="58" spans="1:7" ht="12.75">
      <c r="A58" s="17"/>
      <c r="B58" s="20"/>
      <c r="C58" s="20"/>
      <c r="D58" s="58" t="s">
        <v>124</v>
      </c>
      <c r="E58" s="19">
        <v>45800</v>
      </c>
      <c r="F58" s="19">
        <v>57303.77</v>
      </c>
      <c r="G58" s="19">
        <f t="shared" si="2"/>
        <v>125.11740174672488</v>
      </c>
    </row>
    <row r="59" spans="1:8" ht="12.75">
      <c r="A59" s="17"/>
      <c r="B59" s="20"/>
      <c r="C59" s="20"/>
      <c r="D59" s="58" t="s">
        <v>133</v>
      </c>
      <c r="E59" s="19">
        <v>0</v>
      </c>
      <c r="F59" s="19">
        <v>1512</v>
      </c>
      <c r="G59" s="19">
        <v>0</v>
      </c>
      <c r="H59" s="34"/>
    </row>
    <row r="60" spans="1:7" ht="12.75">
      <c r="A60" s="17"/>
      <c r="B60" s="20"/>
      <c r="C60" s="20"/>
      <c r="D60" s="58" t="s">
        <v>123</v>
      </c>
      <c r="E60" s="19">
        <v>10100</v>
      </c>
      <c r="F60" s="19">
        <v>10200</v>
      </c>
      <c r="G60" s="19">
        <f t="shared" si="2"/>
        <v>100.99009900990099</v>
      </c>
    </row>
    <row r="61" spans="1:7" ht="12.75">
      <c r="A61" s="17"/>
      <c r="B61" s="20"/>
      <c r="C61" s="20"/>
      <c r="D61" s="58" t="s">
        <v>122</v>
      </c>
      <c r="E61" s="19">
        <v>297242</v>
      </c>
      <c r="F61" s="19">
        <v>291330.27</v>
      </c>
      <c r="G61" s="19">
        <f t="shared" si="2"/>
        <v>98.01113907186738</v>
      </c>
    </row>
    <row r="62" spans="1:7" ht="12.75">
      <c r="A62" s="17"/>
      <c r="B62" s="20"/>
      <c r="C62" s="20" t="s">
        <v>120</v>
      </c>
      <c r="D62" s="58" t="s">
        <v>122</v>
      </c>
      <c r="E62" s="19">
        <v>41673</v>
      </c>
      <c r="F62" s="19">
        <v>41770.35</v>
      </c>
      <c r="G62" s="19">
        <f t="shared" si="2"/>
        <v>100.2336044921172</v>
      </c>
    </row>
    <row r="63" spans="1:7" ht="12.75">
      <c r="A63" s="17"/>
      <c r="B63" s="20"/>
      <c r="C63" s="20" t="s">
        <v>175</v>
      </c>
      <c r="D63" s="58" t="s">
        <v>122</v>
      </c>
      <c r="E63" s="19">
        <v>13009</v>
      </c>
      <c r="F63" s="19">
        <v>13080.37</v>
      </c>
      <c r="G63" s="19">
        <f t="shared" si="2"/>
        <v>100.54862018602506</v>
      </c>
    </row>
    <row r="64" spans="1:7" ht="12.75">
      <c r="A64" s="17"/>
      <c r="B64" s="20" t="s">
        <v>103</v>
      </c>
      <c r="C64" s="20" t="s">
        <v>118</v>
      </c>
      <c r="D64" s="58" t="s">
        <v>117</v>
      </c>
      <c r="E64" s="19">
        <v>400000</v>
      </c>
      <c r="F64" s="19">
        <v>398006.6</v>
      </c>
      <c r="G64" s="19">
        <f t="shared" si="2"/>
        <v>99.50165</v>
      </c>
    </row>
    <row r="65" spans="1:7" ht="12.75">
      <c r="A65" s="17"/>
      <c r="B65" s="127" t="s">
        <v>66</v>
      </c>
      <c r="C65" s="128"/>
      <c r="D65" s="128"/>
      <c r="E65" s="60">
        <f>SUM(E9:E64)</f>
        <v>21485939</v>
      </c>
      <c r="F65" s="60">
        <f>SUM(F9:F64)</f>
        <v>22716449.05</v>
      </c>
      <c r="G65" s="39">
        <f>SUM(F65/E65)*100</f>
        <v>105.72704804756266</v>
      </c>
    </row>
    <row r="66" spans="1:7" ht="28.5" customHeight="1">
      <c r="A66" s="17"/>
      <c r="B66" s="117" t="s">
        <v>116</v>
      </c>
      <c r="C66" s="118"/>
      <c r="D66" s="118"/>
      <c r="E66" s="119"/>
      <c r="F66" s="19"/>
      <c r="G66" s="19"/>
    </row>
    <row r="67" spans="1:7" ht="12.75">
      <c r="A67" s="17"/>
      <c r="B67" s="20" t="s">
        <v>79</v>
      </c>
      <c r="C67" s="20" t="s">
        <v>80</v>
      </c>
      <c r="D67" s="61" t="s">
        <v>115</v>
      </c>
      <c r="E67" s="19">
        <v>320584</v>
      </c>
      <c r="F67" s="19">
        <v>320580.9</v>
      </c>
      <c r="G67" s="19">
        <f aca="true" t="shared" si="3" ref="G67:G74">SUM(F67/E67)*100</f>
        <v>99.9990330147481</v>
      </c>
    </row>
    <row r="68" spans="1:7" ht="12.75">
      <c r="A68" s="17"/>
      <c r="B68" s="20"/>
      <c r="C68" s="20"/>
      <c r="D68" s="58" t="s">
        <v>114</v>
      </c>
      <c r="E68" s="19">
        <v>824233</v>
      </c>
      <c r="F68" s="19">
        <v>754232.37</v>
      </c>
      <c r="G68" s="19">
        <f t="shared" si="3"/>
        <v>91.50717940194096</v>
      </c>
    </row>
    <row r="69" spans="1:7" ht="12.75">
      <c r="A69" s="17"/>
      <c r="B69" s="20"/>
      <c r="C69" s="20" t="s">
        <v>78</v>
      </c>
      <c r="D69" s="61" t="s">
        <v>115</v>
      </c>
      <c r="E69" s="19">
        <v>369181</v>
      </c>
      <c r="F69" s="19">
        <v>226621.71</v>
      </c>
      <c r="G69" s="19">
        <f t="shared" si="3"/>
        <v>61.3849873097478</v>
      </c>
    </row>
    <row r="70" spans="1:7" ht="12.75">
      <c r="A70" s="17"/>
      <c r="B70" s="20" t="s">
        <v>69</v>
      </c>
      <c r="C70" s="20" t="s">
        <v>75</v>
      </c>
      <c r="D70" s="61" t="s">
        <v>113</v>
      </c>
      <c r="E70" s="19">
        <v>1839579</v>
      </c>
      <c r="F70" s="19">
        <v>1600170.42</v>
      </c>
      <c r="G70" s="19">
        <f t="shared" si="3"/>
        <v>86.98568639889888</v>
      </c>
    </row>
    <row r="71" spans="1:7" ht="12.75">
      <c r="A71" s="17"/>
      <c r="B71" s="20"/>
      <c r="C71" s="20"/>
      <c r="D71" s="62" t="s">
        <v>114</v>
      </c>
      <c r="E71" s="63">
        <v>44153</v>
      </c>
      <c r="F71" s="63">
        <v>44153.15</v>
      </c>
      <c r="G71" s="63">
        <f t="shared" si="3"/>
        <v>100.00033972776482</v>
      </c>
    </row>
    <row r="72" spans="1:7" ht="12.75">
      <c r="A72" s="17"/>
      <c r="B72" s="20"/>
      <c r="C72" s="20" t="s">
        <v>68</v>
      </c>
      <c r="D72" s="61" t="s">
        <v>113</v>
      </c>
      <c r="E72" s="19">
        <v>72000</v>
      </c>
      <c r="F72" s="19">
        <v>166386.77</v>
      </c>
      <c r="G72" s="19">
        <f t="shared" si="3"/>
        <v>231.09273611111107</v>
      </c>
    </row>
    <row r="73" spans="1:7" ht="12.75">
      <c r="A73" s="17"/>
      <c r="B73" s="20" t="s">
        <v>85</v>
      </c>
      <c r="C73" s="20" t="s">
        <v>84</v>
      </c>
      <c r="D73" s="61" t="s">
        <v>113</v>
      </c>
      <c r="E73" s="19">
        <v>8400</v>
      </c>
      <c r="F73" s="19">
        <v>8400</v>
      </c>
      <c r="G73" s="19">
        <f t="shared" si="3"/>
        <v>100</v>
      </c>
    </row>
    <row r="74" spans="1:7" ht="12.75">
      <c r="A74" s="17"/>
      <c r="B74" s="114" t="s">
        <v>66</v>
      </c>
      <c r="C74" s="115"/>
      <c r="D74" s="116"/>
      <c r="E74" s="39">
        <f>SUM(E67:E73)</f>
        <v>3478130</v>
      </c>
      <c r="F74" s="39">
        <f>SUM(F67:F73)</f>
        <v>3120545.32</v>
      </c>
      <c r="G74" s="39">
        <f t="shared" si="3"/>
        <v>89.7190536293928</v>
      </c>
    </row>
    <row r="75" spans="1:7" ht="31.5" customHeight="1">
      <c r="A75" s="17"/>
      <c r="B75" s="117" t="s">
        <v>112</v>
      </c>
      <c r="C75" s="118"/>
      <c r="D75" s="118"/>
      <c r="E75" s="119"/>
      <c r="F75" s="19"/>
      <c r="G75" s="19"/>
    </row>
    <row r="76" spans="1:7" ht="12.75">
      <c r="A76" s="17"/>
      <c r="B76" s="20" t="s">
        <v>111</v>
      </c>
      <c r="C76" s="20" t="s">
        <v>110</v>
      </c>
      <c r="D76" s="58" t="s">
        <v>109</v>
      </c>
      <c r="E76" s="19">
        <v>230900</v>
      </c>
      <c r="F76" s="19">
        <v>224336.13</v>
      </c>
      <c r="G76" s="19">
        <f>SUM(F76/E76)*100</f>
        <v>97.15726721524469</v>
      </c>
    </row>
    <row r="77" spans="1:7" ht="12.75">
      <c r="A77" s="17"/>
      <c r="B77" s="20" t="s">
        <v>79</v>
      </c>
      <c r="C77" s="20" t="s">
        <v>80</v>
      </c>
      <c r="D77" s="61" t="s">
        <v>306</v>
      </c>
      <c r="E77" s="19">
        <v>1416268</v>
      </c>
      <c r="F77" s="19">
        <v>1416268</v>
      </c>
      <c r="G77" s="19">
        <f>SUM(F77/E77)*100</f>
        <v>100</v>
      </c>
    </row>
    <row r="78" spans="1:7" ht="12.75">
      <c r="A78" s="17"/>
      <c r="B78" s="20" t="s">
        <v>93</v>
      </c>
      <c r="C78" s="20" t="s">
        <v>293</v>
      </c>
      <c r="D78" s="61" t="s">
        <v>309</v>
      </c>
      <c r="E78" s="19">
        <v>1133333</v>
      </c>
      <c r="F78" s="19">
        <v>0</v>
      </c>
      <c r="G78" s="19">
        <f>SUM(F78/E78)*100</f>
        <v>0</v>
      </c>
    </row>
    <row r="79" spans="1:7" ht="12.75">
      <c r="A79" s="17"/>
      <c r="B79" s="20" t="s">
        <v>108</v>
      </c>
      <c r="C79" s="20" t="s">
        <v>107</v>
      </c>
      <c r="D79" s="61" t="s">
        <v>105</v>
      </c>
      <c r="E79" s="19">
        <v>0</v>
      </c>
      <c r="F79" s="19">
        <v>94685.71</v>
      </c>
      <c r="G79" s="19">
        <v>0</v>
      </c>
    </row>
    <row r="80" spans="1:7" ht="12.75">
      <c r="A80" s="17"/>
      <c r="B80" s="35" t="s">
        <v>77</v>
      </c>
      <c r="C80" s="35" t="s">
        <v>135</v>
      </c>
      <c r="D80" s="62" t="s">
        <v>100</v>
      </c>
      <c r="E80" s="63">
        <v>22951</v>
      </c>
      <c r="F80" s="63">
        <v>0</v>
      </c>
      <c r="G80" s="19">
        <f>SUM(F80/E80)*100</f>
        <v>0</v>
      </c>
    </row>
    <row r="81" spans="1:7" ht="12.75">
      <c r="A81" s="17"/>
      <c r="B81" s="35"/>
      <c r="C81" s="35" t="s">
        <v>134</v>
      </c>
      <c r="D81" s="62" t="s">
        <v>314</v>
      </c>
      <c r="E81" s="63">
        <v>0</v>
      </c>
      <c r="F81" s="63">
        <v>9788.33</v>
      </c>
      <c r="G81" s="19">
        <v>0</v>
      </c>
    </row>
    <row r="82" spans="1:7" ht="12.75">
      <c r="A82" s="17"/>
      <c r="B82" s="20" t="s">
        <v>69</v>
      </c>
      <c r="C82" s="20" t="s">
        <v>104</v>
      </c>
      <c r="D82" s="61" t="s">
        <v>306</v>
      </c>
      <c r="E82" s="19">
        <v>89721</v>
      </c>
      <c r="F82" s="19">
        <v>89720.73</v>
      </c>
      <c r="G82" s="19">
        <f>SUM(F82/E82)*100</f>
        <v>99.99969906710803</v>
      </c>
    </row>
    <row r="83" spans="1:7" ht="12.75">
      <c r="A83" s="17"/>
      <c r="B83" s="20"/>
      <c r="C83" s="20"/>
      <c r="D83" s="61" t="s">
        <v>309</v>
      </c>
      <c r="E83" s="19">
        <v>40000</v>
      </c>
      <c r="F83" s="19">
        <v>40000</v>
      </c>
      <c r="G83" s="19">
        <f>SUM(F83/E83)*100</f>
        <v>100</v>
      </c>
    </row>
    <row r="84" spans="1:7" ht="12.75">
      <c r="A84" s="17"/>
      <c r="B84" s="35" t="s">
        <v>103</v>
      </c>
      <c r="C84" s="35" t="s">
        <v>118</v>
      </c>
      <c r="D84" s="62" t="s">
        <v>317</v>
      </c>
      <c r="E84" s="63">
        <v>396737</v>
      </c>
      <c r="F84" s="63">
        <v>206520.86</v>
      </c>
      <c r="G84" s="19">
        <f>SUM(F84/E84)*100</f>
        <v>52.05485245893375</v>
      </c>
    </row>
    <row r="85" spans="1:7" ht="12.75">
      <c r="A85" s="17"/>
      <c r="B85" s="114" t="s">
        <v>66</v>
      </c>
      <c r="C85" s="115"/>
      <c r="D85" s="116"/>
      <c r="E85" s="39">
        <f>SUM(E76:E84)</f>
        <v>3329910</v>
      </c>
      <c r="F85" s="39">
        <f>SUM(F76:F84)</f>
        <v>2081319.7599999998</v>
      </c>
      <c r="G85" s="39">
        <f>SUM(F85/E85)*100</f>
        <v>62.50378418635938</v>
      </c>
    </row>
    <row r="86" spans="1:7" ht="26.25" customHeight="1">
      <c r="A86" s="17"/>
      <c r="B86" s="117" t="s">
        <v>99</v>
      </c>
      <c r="C86" s="118"/>
      <c r="D86" s="118"/>
      <c r="E86" s="119"/>
      <c r="F86" s="19"/>
      <c r="G86" s="19"/>
    </row>
    <row r="87" spans="1:7" ht="12.75">
      <c r="A87" s="17"/>
      <c r="B87" s="20" t="s">
        <v>97</v>
      </c>
      <c r="C87" s="20" t="s">
        <v>98</v>
      </c>
      <c r="D87" s="58" t="s">
        <v>83</v>
      </c>
      <c r="E87" s="19">
        <v>6000</v>
      </c>
      <c r="F87" s="19">
        <v>0</v>
      </c>
      <c r="G87" s="19">
        <f aca="true" t="shared" si="4" ref="G87:G106">SUM(F87/E87)*100</f>
        <v>0</v>
      </c>
    </row>
    <row r="88" spans="1:7" ht="12.75">
      <c r="A88" s="17"/>
      <c r="B88" s="20" t="s">
        <v>79</v>
      </c>
      <c r="C88" s="20" t="s">
        <v>307</v>
      </c>
      <c r="D88" s="58" t="s">
        <v>83</v>
      </c>
      <c r="E88" s="19">
        <v>1218</v>
      </c>
      <c r="F88" s="19">
        <v>1218</v>
      </c>
      <c r="G88" s="19">
        <f>SUM(F88/E88)*100</f>
        <v>100</v>
      </c>
    </row>
    <row r="89" spans="1:7" ht="12.75">
      <c r="A89" s="17"/>
      <c r="B89" s="20" t="s">
        <v>95</v>
      </c>
      <c r="C89" s="20" t="s">
        <v>94</v>
      </c>
      <c r="D89" s="61" t="s">
        <v>83</v>
      </c>
      <c r="E89" s="19">
        <v>70000</v>
      </c>
      <c r="F89" s="19">
        <v>66951.54</v>
      </c>
      <c r="G89" s="19">
        <f t="shared" si="4"/>
        <v>95.64505714285714</v>
      </c>
    </row>
    <row r="90" spans="1:7" ht="12.75">
      <c r="A90" s="17"/>
      <c r="B90" s="20" t="s">
        <v>93</v>
      </c>
      <c r="C90" s="20" t="s">
        <v>232</v>
      </c>
      <c r="D90" s="61" t="s">
        <v>83</v>
      </c>
      <c r="E90" s="19">
        <v>114000</v>
      </c>
      <c r="F90" s="19">
        <v>114000</v>
      </c>
      <c r="G90" s="19">
        <f t="shared" si="4"/>
        <v>100</v>
      </c>
    </row>
    <row r="91" spans="1:7" ht="12.75">
      <c r="A91" s="17"/>
      <c r="B91" s="20"/>
      <c r="C91" s="20" t="s">
        <v>92</v>
      </c>
      <c r="D91" s="61" t="s">
        <v>83</v>
      </c>
      <c r="E91" s="19">
        <v>323010</v>
      </c>
      <c r="F91" s="19">
        <v>323004.62</v>
      </c>
      <c r="G91" s="19">
        <f t="shared" si="4"/>
        <v>99.99833441689113</v>
      </c>
    </row>
    <row r="92" spans="1:7" ht="12.75">
      <c r="A92" s="17"/>
      <c r="B92" s="20"/>
      <c r="C92" s="20"/>
      <c r="D92" s="61" t="s">
        <v>89</v>
      </c>
      <c r="E92" s="19">
        <v>47490</v>
      </c>
      <c r="F92" s="19">
        <v>47490</v>
      </c>
      <c r="G92" s="19">
        <f t="shared" si="4"/>
        <v>100</v>
      </c>
    </row>
    <row r="93" spans="1:7" ht="12.75">
      <c r="A93" s="17"/>
      <c r="B93" s="20" t="s">
        <v>71</v>
      </c>
      <c r="C93" s="20" t="s">
        <v>91</v>
      </c>
      <c r="D93" s="61" t="s">
        <v>83</v>
      </c>
      <c r="E93" s="19">
        <v>2279</v>
      </c>
      <c r="F93" s="19">
        <v>2279</v>
      </c>
      <c r="G93" s="19">
        <f t="shared" si="4"/>
        <v>100</v>
      </c>
    </row>
    <row r="94" spans="1:7" ht="12.75">
      <c r="A94" s="17"/>
      <c r="B94" s="20"/>
      <c r="C94" s="20" t="s">
        <v>70</v>
      </c>
      <c r="D94" s="61" t="s">
        <v>83</v>
      </c>
      <c r="E94" s="19">
        <v>13474</v>
      </c>
      <c r="F94" s="19">
        <v>13472.59</v>
      </c>
      <c r="G94" s="19">
        <f t="shared" si="4"/>
        <v>99.98953540151403</v>
      </c>
    </row>
    <row r="95" spans="1:7" ht="12.75">
      <c r="A95" s="17"/>
      <c r="B95" s="20" t="s">
        <v>88</v>
      </c>
      <c r="C95" s="20" t="s">
        <v>90</v>
      </c>
      <c r="D95" s="61" t="s">
        <v>83</v>
      </c>
      <c r="E95" s="19">
        <v>3580312</v>
      </c>
      <c r="F95" s="19">
        <v>3580302.97</v>
      </c>
      <c r="G95" s="19">
        <f t="shared" si="4"/>
        <v>99.99974778734368</v>
      </c>
    </row>
    <row r="96" spans="1:7" ht="12.75">
      <c r="A96" s="17"/>
      <c r="B96" s="20"/>
      <c r="C96" s="20"/>
      <c r="D96" s="61" t="s">
        <v>89</v>
      </c>
      <c r="E96" s="19">
        <v>47153</v>
      </c>
      <c r="F96" s="19">
        <v>47153</v>
      </c>
      <c r="G96" s="19">
        <f t="shared" si="4"/>
        <v>100</v>
      </c>
    </row>
    <row r="97" spans="1:7" ht="12.75">
      <c r="A97" s="17"/>
      <c r="B97" s="20"/>
      <c r="C97" s="20" t="s">
        <v>318</v>
      </c>
      <c r="D97" s="61" t="s">
        <v>83</v>
      </c>
      <c r="E97" s="19">
        <v>7225</v>
      </c>
      <c r="F97" s="19">
        <v>7225</v>
      </c>
      <c r="G97" s="19">
        <f t="shared" si="4"/>
        <v>100</v>
      </c>
    </row>
    <row r="98" spans="1:7" ht="12.75">
      <c r="A98" s="17"/>
      <c r="B98" s="20" t="s">
        <v>310</v>
      </c>
      <c r="C98" s="20" t="s">
        <v>311</v>
      </c>
      <c r="D98" s="61" t="s">
        <v>83</v>
      </c>
      <c r="E98" s="19">
        <v>123600</v>
      </c>
      <c r="F98" s="19">
        <v>123337.01</v>
      </c>
      <c r="G98" s="19">
        <f t="shared" si="4"/>
        <v>99.78722491909384</v>
      </c>
    </row>
    <row r="99" spans="1:7" ht="12.75">
      <c r="A99" s="17"/>
      <c r="B99" s="20" t="s">
        <v>77</v>
      </c>
      <c r="C99" s="20" t="s">
        <v>204</v>
      </c>
      <c r="D99" s="61" t="s">
        <v>83</v>
      </c>
      <c r="E99" s="19">
        <v>5240</v>
      </c>
      <c r="F99" s="19">
        <v>5239.65</v>
      </c>
      <c r="G99" s="19">
        <f>SUM(F99/E99)*100</f>
        <v>99.99332061068702</v>
      </c>
    </row>
    <row r="100" spans="1:7" ht="12.75">
      <c r="A100" s="17"/>
      <c r="B100" s="20"/>
      <c r="C100" s="20" t="s">
        <v>202</v>
      </c>
      <c r="D100" s="61" t="s">
        <v>83</v>
      </c>
      <c r="E100" s="19">
        <v>4550</v>
      </c>
      <c r="F100" s="19">
        <v>4549.92</v>
      </c>
      <c r="G100" s="19">
        <f>SUM(F100/E100)*100</f>
        <v>99.99824175824176</v>
      </c>
    </row>
    <row r="101" spans="1:7" ht="12.75">
      <c r="A101" s="17"/>
      <c r="B101" s="20" t="s">
        <v>87</v>
      </c>
      <c r="C101" s="20" t="s">
        <v>86</v>
      </c>
      <c r="D101" s="61" t="s">
        <v>83</v>
      </c>
      <c r="E101" s="19">
        <v>2696241</v>
      </c>
      <c r="F101" s="19">
        <v>2670316.4</v>
      </c>
      <c r="G101" s="19">
        <f t="shared" si="4"/>
        <v>99.03849099542659</v>
      </c>
    </row>
    <row r="102" spans="1:7" ht="12.75">
      <c r="A102" s="17"/>
      <c r="B102" s="20" t="s">
        <v>69</v>
      </c>
      <c r="C102" s="20" t="s">
        <v>68</v>
      </c>
      <c r="D102" s="61" t="s">
        <v>315</v>
      </c>
      <c r="E102" s="19">
        <v>228557</v>
      </c>
      <c r="F102" s="19">
        <v>220197.91</v>
      </c>
      <c r="G102" s="19">
        <f t="shared" si="4"/>
        <v>96.34266725587052</v>
      </c>
    </row>
    <row r="103" spans="1:7" ht="12.75">
      <c r="A103" s="17"/>
      <c r="B103" s="20" t="s">
        <v>69</v>
      </c>
      <c r="C103" s="20" t="s">
        <v>296</v>
      </c>
      <c r="D103" s="61" t="s">
        <v>83</v>
      </c>
      <c r="E103" s="19">
        <v>11214</v>
      </c>
      <c r="F103" s="19">
        <v>11214</v>
      </c>
      <c r="G103" s="19">
        <f>SUM(F103/E103)*100</f>
        <v>100</v>
      </c>
    </row>
    <row r="104" spans="1:7" ht="12.75">
      <c r="A104" s="17"/>
      <c r="B104" s="20" t="s">
        <v>85</v>
      </c>
      <c r="C104" s="20" t="s">
        <v>84</v>
      </c>
      <c r="D104" s="61" t="s">
        <v>83</v>
      </c>
      <c r="E104" s="19">
        <v>399714</v>
      </c>
      <c r="F104" s="19">
        <v>399516.67</v>
      </c>
      <c r="G104" s="19">
        <f t="shared" si="4"/>
        <v>99.95063220202445</v>
      </c>
    </row>
    <row r="105" spans="1:7" ht="12.75">
      <c r="A105" s="17"/>
      <c r="B105" s="20"/>
      <c r="C105" s="20" t="s">
        <v>316</v>
      </c>
      <c r="D105" s="61" t="s">
        <v>83</v>
      </c>
      <c r="E105" s="19">
        <v>41210</v>
      </c>
      <c r="F105" s="19">
        <v>41210</v>
      </c>
      <c r="G105" s="19">
        <f>SUM(F105/E105)*100</f>
        <v>100</v>
      </c>
    </row>
    <row r="106" spans="1:7" ht="12.75">
      <c r="A106" s="17"/>
      <c r="B106" s="114" t="s">
        <v>66</v>
      </c>
      <c r="C106" s="115"/>
      <c r="D106" s="116"/>
      <c r="E106" s="39">
        <f>SUM(E87:E105)</f>
        <v>7722487</v>
      </c>
      <c r="F106" s="39">
        <f>SUM(F87:F105)</f>
        <v>7678678.280000001</v>
      </c>
      <c r="G106" s="39">
        <f t="shared" si="4"/>
        <v>99.43271228556294</v>
      </c>
    </row>
    <row r="107" spans="1:7" ht="12.75">
      <c r="A107" s="17"/>
      <c r="B107" s="107" t="s">
        <v>82</v>
      </c>
      <c r="C107" s="107"/>
      <c r="D107" s="107"/>
      <c r="E107" s="19"/>
      <c r="F107" s="19"/>
      <c r="G107" s="19"/>
    </row>
    <row r="108" spans="1:7" ht="12.75">
      <c r="A108" s="17"/>
      <c r="B108" s="36">
        <v>758</v>
      </c>
      <c r="C108" s="36">
        <v>75801</v>
      </c>
      <c r="D108" s="64">
        <v>2920</v>
      </c>
      <c r="E108" s="65">
        <v>24825741</v>
      </c>
      <c r="F108" s="19">
        <v>24825741</v>
      </c>
      <c r="G108" s="19">
        <f aca="true" t="shared" si="5" ref="G108:G113">SUM(F108/E108)*100</f>
        <v>100</v>
      </c>
    </row>
    <row r="109" spans="1:7" ht="12.75">
      <c r="A109" s="17"/>
      <c r="B109" s="36"/>
      <c r="C109" s="36">
        <v>75802</v>
      </c>
      <c r="D109" s="64">
        <v>2760</v>
      </c>
      <c r="E109" s="65">
        <v>122604</v>
      </c>
      <c r="F109" s="19">
        <v>122604</v>
      </c>
      <c r="G109" s="19">
        <f t="shared" si="5"/>
        <v>100</v>
      </c>
    </row>
    <row r="110" spans="1:7" ht="12.75">
      <c r="A110" s="17"/>
      <c r="B110" s="36"/>
      <c r="C110" s="36"/>
      <c r="D110" s="64">
        <v>6180</v>
      </c>
      <c r="E110" s="65">
        <v>960960</v>
      </c>
      <c r="F110" s="19">
        <v>960960</v>
      </c>
      <c r="G110" s="19">
        <f t="shared" si="5"/>
        <v>100</v>
      </c>
    </row>
    <row r="111" spans="1:7" ht="12.75">
      <c r="A111" s="17"/>
      <c r="B111" s="36"/>
      <c r="C111" s="36">
        <v>75803</v>
      </c>
      <c r="D111" s="64">
        <v>2920</v>
      </c>
      <c r="E111" s="19">
        <v>6949679</v>
      </c>
      <c r="F111" s="19">
        <v>6949679</v>
      </c>
      <c r="G111" s="19">
        <f t="shared" si="5"/>
        <v>100</v>
      </c>
    </row>
    <row r="112" spans="1:7" ht="12.75">
      <c r="A112" s="17"/>
      <c r="B112" s="36"/>
      <c r="C112" s="36">
        <v>75832</v>
      </c>
      <c r="D112" s="64">
        <v>2920</v>
      </c>
      <c r="E112" s="19">
        <v>2509953</v>
      </c>
      <c r="F112" s="19">
        <v>2509953</v>
      </c>
      <c r="G112" s="19">
        <f t="shared" si="5"/>
        <v>100</v>
      </c>
    </row>
    <row r="113" spans="1:7" ht="12.75">
      <c r="A113" s="17"/>
      <c r="B113" s="114" t="s">
        <v>66</v>
      </c>
      <c r="C113" s="115"/>
      <c r="D113" s="116"/>
      <c r="E113" s="39">
        <f>SUM(E108:E112)</f>
        <v>35368937</v>
      </c>
      <c r="F113" s="39">
        <f>SUM(F108:F112)</f>
        <v>35368937</v>
      </c>
      <c r="G113" s="39">
        <f t="shared" si="5"/>
        <v>100</v>
      </c>
    </row>
    <row r="114" spans="1:7" ht="27.75" customHeight="1">
      <c r="A114" s="17"/>
      <c r="B114" s="108" t="s">
        <v>81</v>
      </c>
      <c r="C114" s="109"/>
      <c r="D114" s="109"/>
      <c r="E114" s="110"/>
      <c r="F114" s="19"/>
      <c r="G114" s="19"/>
    </row>
    <row r="115" spans="1:7" ht="12.75">
      <c r="A115" s="17"/>
      <c r="B115" s="20" t="s">
        <v>79</v>
      </c>
      <c r="C115" s="20" t="s">
        <v>80</v>
      </c>
      <c r="D115" s="61" t="s">
        <v>73</v>
      </c>
      <c r="E115" s="19">
        <v>1163152</v>
      </c>
      <c r="F115" s="19">
        <v>1163152</v>
      </c>
      <c r="G115" s="19">
        <f aca="true" t="shared" si="6" ref="G115:G121">SUM(F115/E115)*100</f>
        <v>100</v>
      </c>
    </row>
    <row r="116" spans="1:7" ht="12.75">
      <c r="A116" s="17"/>
      <c r="B116" s="20"/>
      <c r="C116" s="20"/>
      <c r="D116" s="61" t="s">
        <v>298</v>
      </c>
      <c r="E116" s="19">
        <v>428936</v>
      </c>
      <c r="F116" s="19">
        <v>428936</v>
      </c>
      <c r="G116" s="19">
        <f t="shared" si="6"/>
        <v>100</v>
      </c>
    </row>
    <row r="117" spans="1:7" ht="12.75">
      <c r="A117" s="17"/>
      <c r="B117" s="35"/>
      <c r="C117" s="35" t="s">
        <v>78</v>
      </c>
      <c r="D117" s="62" t="s">
        <v>73</v>
      </c>
      <c r="E117" s="63">
        <v>7271207</v>
      </c>
      <c r="F117" s="63">
        <v>7271207</v>
      </c>
      <c r="G117" s="63">
        <f t="shared" si="6"/>
        <v>100</v>
      </c>
    </row>
    <row r="118" spans="1:7" ht="12.75">
      <c r="A118" s="17"/>
      <c r="B118" s="20" t="s">
        <v>69</v>
      </c>
      <c r="C118" s="20" t="s">
        <v>74</v>
      </c>
      <c r="D118" s="61" t="s">
        <v>73</v>
      </c>
      <c r="E118" s="19">
        <v>5172968</v>
      </c>
      <c r="F118" s="19">
        <v>5172968</v>
      </c>
      <c r="G118" s="19">
        <f>SUM(F118/E118)*100</f>
        <v>100</v>
      </c>
    </row>
    <row r="119" spans="1:7" ht="12.75">
      <c r="A119" s="17"/>
      <c r="B119" s="20"/>
      <c r="C119" s="20" t="s">
        <v>68</v>
      </c>
      <c r="D119" s="61" t="s">
        <v>73</v>
      </c>
      <c r="E119" s="19">
        <v>13764</v>
      </c>
      <c r="F119" s="19">
        <v>13764</v>
      </c>
      <c r="G119" s="19">
        <f t="shared" si="6"/>
        <v>100</v>
      </c>
    </row>
    <row r="120" spans="1:7" ht="12.75">
      <c r="A120" s="17"/>
      <c r="B120" s="20"/>
      <c r="C120" s="20" t="s">
        <v>187</v>
      </c>
      <c r="D120" s="61" t="s">
        <v>73</v>
      </c>
      <c r="E120" s="19">
        <v>5891</v>
      </c>
      <c r="F120" s="19">
        <v>5891</v>
      </c>
      <c r="G120" s="19">
        <f t="shared" si="6"/>
        <v>100</v>
      </c>
    </row>
    <row r="121" spans="1:7" ht="12.75">
      <c r="A121" s="17"/>
      <c r="B121" s="111" t="s">
        <v>66</v>
      </c>
      <c r="C121" s="112"/>
      <c r="D121" s="113"/>
      <c r="E121" s="39">
        <f>SUM(E115:E120)</f>
        <v>14055918</v>
      </c>
      <c r="F121" s="39">
        <f>SUM(F115:F120)</f>
        <v>14055918</v>
      </c>
      <c r="G121" s="39">
        <f t="shared" si="6"/>
        <v>100</v>
      </c>
    </row>
    <row r="122" spans="1:7" ht="19.5" customHeight="1">
      <c r="A122" s="17"/>
      <c r="B122" s="120" t="s">
        <v>72</v>
      </c>
      <c r="C122" s="121"/>
      <c r="D122" s="121"/>
      <c r="E122" s="122"/>
      <c r="F122" s="39"/>
      <c r="G122" s="39"/>
    </row>
    <row r="123" spans="1:7" ht="12.75" customHeight="1">
      <c r="A123" s="17"/>
      <c r="B123" s="20" t="s">
        <v>71</v>
      </c>
      <c r="C123" s="20" t="s">
        <v>70</v>
      </c>
      <c r="D123" s="61" t="s">
        <v>67</v>
      </c>
      <c r="E123" s="19">
        <v>11645</v>
      </c>
      <c r="F123" s="19">
        <v>11643.81</v>
      </c>
      <c r="G123" s="19">
        <f>SUM(F123/E123)*100</f>
        <v>99.98978102189781</v>
      </c>
    </row>
    <row r="124" spans="1:7" ht="12.75" customHeight="1">
      <c r="A124" s="17"/>
      <c r="B124" s="20" t="s">
        <v>69</v>
      </c>
      <c r="C124" s="20" t="s">
        <v>104</v>
      </c>
      <c r="D124" s="61" t="s">
        <v>67</v>
      </c>
      <c r="E124" s="19">
        <v>36000</v>
      </c>
      <c r="F124" s="19">
        <v>36000</v>
      </c>
      <c r="G124" s="19">
        <f>SUM(F124/E124)*100</f>
        <v>100</v>
      </c>
    </row>
    <row r="125" spans="1:7" ht="12.75" customHeight="1">
      <c r="A125" s="17"/>
      <c r="B125" s="114" t="s">
        <v>66</v>
      </c>
      <c r="C125" s="123"/>
      <c r="D125" s="124"/>
      <c r="E125" s="39">
        <f>SUM(E123:E124)</f>
        <v>47645</v>
      </c>
      <c r="F125" s="39">
        <f>SUM(F123:F124)</f>
        <v>47643.81</v>
      </c>
      <c r="G125" s="39">
        <f>SUM(F125/E125)*100</f>
        <v>99.99750236121314</v>
      </c>
    </row>
    <row r="126" spans="1:7" ht="12.75">
      <c r="A126" s="17"/>
      <c r="B126" s="107" t="s">
        <v>65</v>
      </c>
      <c r="C126" s="107"/>
      <c r="D126" s="107"/>
      <c r="E126" s="39">
        <f>SUM(E65+E74+E85+E106+E113+E121+E125)</f>
        <v>85488966</v>
      </c>
      <c r="F126" s="39">
        <f>SUM(F65+F74+F85+F106+F113+F121+F125)</f>
        <v>85069491.22</v>
      </c>
      <c r="G126" s="39">
        <f>SUM(F126/E126)*100</f>
        <v>99.50932289905109</v>
      </c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8"/>
      <c r="F128" s="18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</sheetData>
  <sheetProtection/>
  <mergeCells count="16">
    <mergeCell ref="B74:D74"/>
    <mergeCell ref="B75:E75"/>
    <mergeCell ref="B2:G2"/>
    <mergeCell ref="B8:D8"/>
    <mergeCell ref="B65:D65"/>
    <mergeCell ref="B66:E66"/>
    <mergeCell ref="B126:D126"/>
    <mergeCell ref="B114:E114"/>
    <mergeCell ref="B121:D121"/>
    <mergeCell ref="B85:D85"/>
    <mergeCell ref="B86:E86"/>
    <mergeCell ref="B106:D106"/>
    <mergeCell ref="B107:D107"/>
    <mergeCell ref="B113:D113"/>
    <mergeCell ref="B122:E122"/>
    <mergeCell ref="B125:D1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Roman,Normalny"&amp;8Załącznik nr 1 do Sprawozdania
z wykonania budżetu
Powiatu Opatowskiego za 2016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view="pageLayout" workbookViewId="0" topLeftCell="A1">
      <selection activeCell="A4" sqref="A4:F4"/>
    </sheetView>
  </sheetViews>
  <sheetFormatPr defaultColWidth="9.00390625" defaultRowHeight="12.75"/>
  <cols>
    <col min="1" max="1" width="4.75390625" style="3" bestFit="1" customWidth="1"/>
    <col min="2" max="2" width="35.125" style="3" customWidth="1"/>
    <col min="3" max="3" width="12.75390625" style="3" customWidth="1"/>
    <col min="4" max="4" width="14.125" style="3" customWidth="1"/>
    <col min="5" max="5" width="14.875" style="3" customWidth="1"/>
    <col min="6" max="6" width="10.625" style="3" customWidth="1"/>
    <col min="7" max="16384" width="9.125" style="3" customWidth="1"/>
  </cols>
  <sheetData>
    <row r="1" spans="1:9" ht="12.75">
      <c r="A1" s="15"/>
      <c r="B1" s="15"/>
      <c r="C1" s="15"/>
      <c r="D1" s="15"/>
      <c r="E1" s="15"/>
      <c r="F1" s="9"/>
      <c r="G1" s="9"/>
      <c r="H1" s="9"/>
      <c r="I1" s="6"/>
    </row>
    <row r="2" spans="1:6" ht="12.75">
      <c r="A2" s="33"/>
      <c r="B2" s="33"/>
      <c r="C2" s="33"/>
      <c r="D2" s="33"/>
      <c r="E2" s="33"/>
      <c r="F2" s="33"/>
    </row>
    <row r="3" spans="1:6" ht="24.75" customHeight="1">
      <c r="A3" s="133" t="s">
        <v>303</v>
      </c>
      <c r="B3" s="133"/>
      <c r="C3" s="133"/>
      <c r="D3" s="133"/>
      <c r="E3" s="134"/>
      <c r="F3" s="134"/>
    </row>
    <row r="4" spans="1:6" ht="18.75" customHeight="1">
      <c r="A4" s="135"/>
      <c r="B4" s="136"/>
      <c r="C4" s="136"/>
      <c r="D4" s="136"/>
      <c r="E4" s="136"/>
      <c r="F4" s="136"/>
    </row>
    <row r="5" spans="1:6" ht="12.75">
      <c r="A5" s="137" t="s">
        <v>20</v>
      </c>
      <c r="B5" s="138"/>
      <c r="C5" s="138"/>
      <c r="D5" s="138"/>
      <c r="E5" s="138"/>
      <c r="F5" s="138"/>
    </row>
    <row r="6" spans="1:6" ht="15" customHeight="1">
      <c r="A6" s="130" t="s">
        <v>0</v>
      </c>
      <c r="B6" s="130" t="s">
        <v>21</v>
      </c>
      <c r="C6" s="131" t="s">
        <v>22</v>
      </c>
      <c r="D6" s="131" t="s">
        <v>15</v>
      </c>
      <c r="E6" s="131" t="s">
        <v>304</v>
      </c>
      <c r="F6" s="131" t="s">
        <v>56</v>
      </c>
    </row>
    <row r="7" spans="1:6" ht="15" customHeight="1">
      <c r="A7" s="130"/>
      <c r="B7" s="130"/>
      <c r="C7" s="130"/>
      <c r="D7" s="131"/>
      <c r="E7" s="131"/>
      <c r="F7" s="131"/>
    </row>
    <row r="8" spans="1:6" ht="15.75" customHeight="1">
      <c r="A8" s="130"/>
      <c r="B8" s="130"/>
      <c r="C8" s="130"/>
      <c r="D8" s="131"/>
      <c r="E8" s="131"/>
      <c r="F8" s="131"/>
    </row>
    <row r="9" spans="1:6" s="4" customFormat="1" ht="6.75" customHeight="1">
      <c r="A9" s="40">
        <v>1</v>
      </c>
      <c r="B9" s="40">
        <v>2</v>
      </c>
      <c r="C9" s="40">
        <v>3</v>
      </c>
      <c r="D9" s="40">
        <v>4</v>
      </c>
      <c r="E9" s="40">
        <v>4</v>
      </c>
      <c r="F9" s="40">
        <v>4</v>
      </c>
    </row>
    <row r="10" spans="1:6" ht="18.75" customHeight="1">
      <c r="A10" s="132" t="s">
        <v>23</v>
      </c>
      <c r="B10" s="132"/>
      <c r="C10" s="66"/>
      <c r="D10" s="67">
        <f>SUM(D11:D19)</f>
        <v>3148409</v>
      </c>
      <c r="E10" s="67">
        <f>SUM(E11:E19)</f>
        <v>7516723.87</v>
      </c>
      <c r="F10" s="67">
        <f>SUM(E10/D10)*100</f>
        <v>238.74674065535956</v>
      </c>
    </row>
    <row r="11" spans="1:6" ht="18.75" customHeight="1">
      <c r="A11" s="66" t="s">
        <v>1</v>
      </c>
      <c r="B11" s="68" t="s">
        <v>24</v>
      </c>
      <c r="C11" s="66" t="s">
        <v>25</v>
      </c>
      <c r="D11" s="69">
        <v>0</v>
      </c>
      <c r="E11" s="69">
        <v>0</v>
      </c>
      <c r="F11" s="67">
        <v>0</v>
      </c>
    </row>
    <row r="12" spans="1:6" ht="18.75" customHeight="1">
      <c r="A12" s="66" t="s">
        <v>2</v>
      </c>
      <c r="B12" s="68" t="s">
        <v>26</v>
      </c>
      <c r="C12" s="66" t="s">
        <v>25</v>
      </c>
      <c r="D12" s="69">
        <v>0</v>
      </c>
      <c r="E12" s="69">
        <v>0</v>
      </c>
      <c r="F12" s="69">
        <v>0</v>
      </c>
    </row>
    <row r="13" spans="1:6" ht="38.25" customHeight="1">
      <c r="A13" s="66" t="s">
        <v>3</v>
      </c>
      <c r="B13" s="70" t="s">
        <v>27</v>
      </c>
      <c r="C13" s="66" t="s">
        <v>28</v>
      </c>
      <c r="D13" s="69">
        <v>0</v>
      </c>
      <c r="E13" s="69">
        <v>0</v>
      </c>
      <c r="F13" s="67">
        <v>0</v>
      </c>
    </row>
    <row r="14" spans="1:6" ht="18.75" customHeight="1">
      <c r="A14" s="66" t="s">
        <v>4</v>
      </c>
      <c r="B14" s="68" t="s">
        <v>29</v>
      </c>
      <c r="C14" s="66" t="s">
        <v>30</v>
      </c>
      <c r="D14" s="69">
        <v>0</v>
      </c>
      <c r="E14" s="69">
        <v>0</v>
      </c>
      <c r="F14" s="67">
        <v>0</v>
      </c>
    </row>
    <row r="15" spans="1:6" ht="18.75" customHeight="1">
      <c r="A15" s="66" t="s">
        <v>5</v>
      </c>
      <c r="B15" s="68" t="s">
        <v>31</v>
      </c>
      <c r="C15" s="66" t="s">
        <v>32</v>
      </c>
      <c r="D15" s="69">
        <v>0</v>
      </c>
      <c r="E15" s="69">
        <v>0</v>
      </c>
      <c r="F15" s="67">
        <v>0</v>
      </c>
    </row>
    <row r="16" spans="1:6" ht="18.75" customHeight="1">
      <c r="A16" s="66" t="s">
        <v>6</v>
      </c>
      <c r="B16" s="68" t="s">
        <v>33</v>
      </c>
      <c r="C16" s="66" t="s">
        <v>34</v>
      </c>
      <c r="D16" s="69">
        <v>0</v>
      </c>
      <c r="E16" s="69">
        <v>0</v>
      </c>
      <c r="F16" s="69">
        <v>0</v>
      </c>
    </row>
    <row r="17" spans="1:6" ht="18.75" customHeight="1">
      <c r="A17" s="66" t="s">
        <v>8</v>
      </c>
      <c r="B17" s="68" t="s">
        <v>35</v>
      </c>
      <c r="C17" s="66" t="s">
        <v>36</v>
      </c>
      <c r="D17" s="69">
        <v>0</v>
      </c>
      <c r="E17" s="69">
        <v>0</v>
      </c>
      <c r="F17" s="67">
        <v>0</v>
      </c>
    </row>
    <row r="18" spans="1:6" ht="33.75" customHeight="1">
      <c r="A18" s="66" t="s">
        <v>37</v>
      </c>
      <c r="B18" s="70" t="s">
        <v>287</v>
      </c>
      <c r="C18" s="66" t="s">
        <v>288</v>
      </c>
      <c r="D18" s="69">
        <v>3148409</v>
      </c>
      <c r="E18" s="69">
        <v>7516723.87</v>
      </c>
      <c r="F18" s="69">
        <f>SUM(E18/D18)*100</f>
        <v>238.74674065535956</v>
      </c>
    </row>
    <row r="19" spans="1:6" ht="18.75" customHeight="1">
      <c r="A19" s="66" t="s">
        <v>38</v>
      </c>
      <c r="B19" s="68" t="s">
        <v>39</v>
      </c>
      <c r="C19" s="66" t="s">
        <v>40</v>
      </c>
      <c r="D19" s="69">
        <v>0</v>
      </c>
      <c r="E19" s="69">
        <v>0</v>
      </c>
      <c r="F19" s="67">
        <v>0</v>
      </c>
    </row>
    <row r="20" spans="1:6" ht="18.75" customHeight="1">
      <c r="A20" s="132" t="s">
        <v>41</v>
      </c>
      <c r="B20" s="132"/>
      <c r="C20" s="66"/>
      <c r="D20" s="67">
        <f>SUM(D21:D27)</f>
        <v>281584</v>
      </c>
      <c r="E20" s="67">
        <f>SUM(E21:E27)</f>
        <v>281584</v>
      </c>
      <c r="F20" s="67">
        <f>SUM(E20/D20)*100</f>
        <v>100</v>
      </c>
    </row>
    <row r="21" spans="1:6" ht="18.75" customHeight="1">
      <c r="A21" s="66" t="s">
        <v>1</v>
      </c>
      <c r="B21" s="68" t="s">
        <v>42</v>
      </c>
      <c r="C21" s="66" t="s">
        <v>43</v>
      </c>
      <c r="D21" s="69">
        <v>0</v>
      </c>
      <c r="E21" s="69">
        <v>0</v>
      </c>
      <c r="F21" s="69">
        <v>0</v>
      </c>
    </row>
    <row r="22" spans="1:6" ht="18.75" customHeight="1">
      <c r="A22" s="66" t="s">
        <v>2</v>
      </c>
      <c r="B22" s="68" t="s">
        <v>44</v>
      </c>
      <c r="C22" s="66" t="s">
        <v>43</v>
      </c>
      <c r="D22" s="69">
        <v>281584</v>
      </c>
      <c r="E22" s="69">
        <v>281584</v>
      </c>
      <c r="F22" s="69">
        <f>SUM(E22/D22)*100</f>
        <v>100</v>
      </c>
    </row>
    <row r="23" spans="1:6" ht="51">
      <c r="A23" s="66" t="s">
        <v>3</v>
      </c>
      <c r="B23" s="70" t="s">
        <v>45</v>
      </c>
      <c r="C23" s="66" t="s">
        <v>46</v>
      </c>
      <c r="D23" s="69">
        <v>0</v>
      </c>
      <c r="E23" s="69">
        <v>0</v>
      </c>
      <c r="F23" s="67">
        <v>0</v>
      </c>
    </row>
    <row r="24" spans="1:6" ht="18.75" customHeight="1">
      <c r="A24" s="66" t="s">
        <v>4</v>
      </c>
      <c r="B24" s="68" t="s">
        <v>47</v>
      </c>
      <c r="C24" s="66" t="s">
        <v>48</v>
      </c>
      <c r="D24" s="69">
        <v>0</v>
      </c>
      <c r="E24" s="69">
        <v>0</v>
      </c>
      <c r="F24" s="67">
        <v>0</v>
      </c>
    </row>
    <row r="25" spans="1:6" ht="18.75" customHeight="1">
      <c r="A25" s="66" t="s">
        <v>5</v>
      </c>
      <c r="B25" s="68" t="s">
        <v>49</v>
      </c>
      <c r="C25" s="66" t="s">
        <v>40</v>
      </c>
      <c r="D25" s="69">
        <v>0</v>
      </c>
      <c r="E25" s="69">
        <v>0</v>
      </c>
      <c r="F25" s="67">
        <v>0</v>
      </c>
    </row>
    <row r="26" spans="1:6" ht="27" customHeight="1">
      <c r="A26" s="66" t="s">
        <v>6</v>
      </c>
      <c r="B26" s="70" t="s">
        <v>50</v>
      </c>
      <c r="C26" s="66" t="s">
        <v>51</v>
      </c>
      <c r="D26" s="69">
        <v>0</v>
      </c>
      <c r="E26" s="69">
        <v>0</v>
      </c>
      <c r="F26" s="67">
        <v>0</v>
      </c>
    </row>
    <row r="27" spans="1:6" ht="18.75" customHeight="1">
      <c r="A27" s="66" t="s">
        <v>8</v>
      </c>
      <c r="B27" s="68" t="s">
        <v>52</v>
      </c>
      <c r="C27" s="66" t="s">
        <v>53</v>
      </c>
      <c r="D27" s="69">
        <v>0</v>
      </c>
      <c r="E27" s="69">
        <v>0</v>
      </c>
      <c r="F27" s="67">
        <v>0</v>
      </c>
    </row>
    <row r="28" spans="1:6" ht="7.5" customHeight="1">
      <c r="A28" s="13"/>
      <c r="B28" s="14"/>
      <c r="C28" s="14"/>
      <c r="D28" s="14"/>
      <c r="E28" s="15"/>
      <c r="F28" s="15"/>
    </row>
    <row r="29" spans="1:6" ht="12.75">
      <c r="A29" s="31"/>
      <c r="B29" s="5"/>
      <c r="C29" s="5"/>
      <c r="D29" s="5"/>
      <c r="E29" s="5"/>
      <c r="F29" s="5"/>
    </row>
    <row r="30" spans="1:6" ht="12.75">
      <c r="A30" s="129"/>
      <c r="B30" s="129"/>
      <c r="C30" s="129"/>
      <c r="D30" s="129"/>
      <c r="E30" s="129"/>
      <c r="F30" s="129"/>
    </row>
    <row r="31" spans="1:6" ht="22.5" customHeight="1">
      <c r="A31" s="129"/>
      <c r="B31" s="129"/>
      <c r="C31" s="129"/>
      <c r="D31" s="129"/>
      <c r="E31" s="129"/>
      <c r="F31" s="129"/>
    </row>
  </sheetData>
  <sheetProtection/>
  <mergeCells count="12">
    <mergeCell ref="A3:F3"/>
    <mergeCell ref="A4:F4"/>
    <mergeCell ref="A5:F5"/>
    <mergeCell ref="A20:B20"/>
    <mergeCell ref="A30:F31"/>
    <mergeCell ref="A6:A8"/>
    <mergeCell ref="B6:B8"/>
    <mergeCell ref="C6:C8"/>
    <mergeCell ref="D6:D8"/>
    <mergeCell ref="A10:B10"/>
    <mergeCell ref="E6:E8"/>
    <mergeCell ref="F6:F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&amp;RZ&amp;"Times New Roman,Normalny"&amp;8ałącznik Nr 2 do Sprawozdania
z wykonania budżetu
Powiatu Opatowskiego za 2016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2"/>
  <sheetViews>
    <sheetView showGridLines="0" view="pageLayout" workbookViewId="0" topLeftCell="A2">
      <pane ySplit="3405" topLeftCell="A1" activePane="bottomLeft" state="split"/>
      <selection pane="topLeft" activeCell="A5" sqref="A5:B10"/>
      <selection pane="bottomLeft" activeCell="A99" sqref="A99:U99"/>
    </sheetView>
  </sheetViews>
  <sheetFormatPr defaultColWidth="9.00390625" defaultRowHeight="12.75"/>
  <cols>
    <col min="1" max="1" width="3.375" style="21" customWidth="1"/>
    <col min="2" max="2" width="4.75390625" style="21" customWidth="1"/>
    <col min="3" max="3" width="5.25390625" style="21" customWidth="1"/>
    <col min="4" max="5" width="5.00390625" style="21" customWidth="1"/>
    <col min="6" max="6" width="5.125" style="21" customWidth="1"/>
    <col min="7" max="7" width="9.25390625" style="21" customWidth="1"/>
    <col min="8" max="8" width="6.00390625" style="21" customWidth="1"/>
    <col min="9" max="10" width="8.875" style="21" customWidth="1"/>
    <col min="11" max="11" width="10.125" style="21" customWidth="1"/>
    <col min="12" max="12" width="8.75390625" style="21" customWidth="1"/>
    <col min="13" max="13" width="8.25390625" style="21" customWidth="1"/>
    <col min="14" max="14" width="8.875" style="21" customWidth="1"/>
    <col min="15" max="15" width="8.75390625" style="21" customWidth="1"/>
    <col min="16" max="16" width="6.75390625" style="21" customWidth="1"/>
    <col min="17" max="17" width="7.875" style="21" customWidth="1"/>
    <col min="18" max="18" width="8.875" style="21" customWidth="1"/>
    <col min="19" max="19" width="9.00390625" style="21" customWidth="1"/>
    <col min="20" max="20" width="8.00390625" style="21" customWidth="1"/>
    <col min="21" max="21" width="7.875" style="21" customWidth="1"/>
    <col min="22" max="16384" width="9.125" style="21" customWidth="1"/>
  </cols>
  <sheetData>
    <row r="1" spans="1:2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91"/>
      <c r="T1" s="192"/>
      <c r="U1" s="71"/>
      <c r="V1" s="30"/>
    </row>
    <row r="2" spans="1:22" ht="15.75">
      <c r="A2" s="194" t="s">
        <v>302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5"/>
    </row>
    <row r="3" spans="1:22" ht="15.75">
      <c r="A3" s="195" t="s">
        <v>281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25"/>
    </row>
    <row r="4" spans="1:22" ht="10.5" thickBot="1">
      <c r="A4" s="193" t="s">
        <v>20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25"/>
    </row>
    <row r="5" spans="1:22" ht="12.75" customHeight="1">
      <c r="A5" s="186" t="s">
        <v>153</v>
      </c>
      <c r="B5" s="176" t="s">
        <v>152</v>
      </c>
      <c r="C5" s="176" t="s">
        <v>280</v>
      </c>
      <c r="D5" s="176"/>
      <c r="E5" s="176" t="s">
        <v>279</v>
      </c>
      <c r="F5" s="176"/>
      <c r="G5" s="165" t="s">
        <v>278</v>
      </c>
      <c r="H5" s="168" t="s">
        <v>56</v>
      </c>
      <c r="I5" s="175" t="s">
        <v>277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25"/>
    </row>
    <row r="6" spans="1:22" ht="8.25" customHeight="1">
      <c r="A6" s="187"/>
      <c r="B6" s="178"/>
      <c r="C6" s="178"/>
      <c r="D6" s="178"/>
      <c r="E6" s="178"/>
      <c r="F6" s="178"/>
      <c r="G6" s="166"/>
      <c r="H6" s="169"/>
      <c r="I6" s="173" t="s">
        <v>276</v>
      </c>
      <c r="J6" s="178" t="s">
        <v>270</v>
      </c>
      <c r="K6" s="178"/>
      <c r="L6" s="178"/>
      <c r="M6" s="178"/>
      <c r="N6" s="178"/>
      <c r="O6" s="178"/>
      <c r="P6" s="178"/>
      <c r="Q6" s="178"/>
      <c r="R6" s="178" t="s">
        <v>275</v>
      </c>
      <c r="S6" s="178" t="s">
        <v>270</v>
      </c>
      <c r="T6" s="178"/>
      <c r="U6" s="184"/>
      <c r="V6" s="25"/>
    </row>
    <row r="7" spans="1:22" ht="6" customHeight="1">
      <c r="A7" s="187"/>
      <c r="B7" s="178"/>
      <c r="C7" s="178"/>
      <c r="D7" s="178"/>
      <c r="E7" s="178"/>
      <c r="F7" s="178"/>
      <c r="G7" s="166"/>
      <c r="H7" s="169"/>
      <c r="I7" s="173"/>
      <c r="J7" s="178"/>
      <c r="K7" s="178"/>
      <c r="L7" s="178"/>
      <c r="M7" s="178"/>
      <c r="N7" s="178"/>
      <c r="O7" s="178"/>
      <c r="P7" s="178"/>
      <c r="Q7" s="178"/>
      <c r="R7" s="178"/>
      <c r="S7" s="178" t="s">
        <v>274</v>
      </c>
      <c r="T7" s="180" t="s">
        <v>273</v>
      </c>
      <c r="U7" s="181" t="s">
        <v>272</v>
      </c>
      <c r="V7" s="25"/>
    </row>
    <row r="8" spans="1:22" ht="6.75" customHeight="1">
      <c r="A8" s="187"/>
      <c r="B8" s="178"/>
      <c r="C8" s="178"/>
      <c r="D8" s="178"/>
      <c r="E8" s="178"/>
      <c r="F8" s="178"/>
      <c r="G8" s="166"/>
      <c r="H8" s="169"/>
      <c r="I8" s="173"/>
      <c r="J8" s="178" t="s">
        <v>271</v>
      </c>
      <c r="K8" s="178" t="s">
        <v>270</v>
      </c>
      <c r="L8" s="178"/>
      <c r="M8" s="178" t="s">
        <v>269</v>
      </c>
      <c r="N8" s="178" t="s">
        <v>268</v>
      </c>
      <c r="O8" s="178" t="s">
        <v>267</v>
      </c>
      <c r="P8" s="178" t="s">
        <v>266</v>
      </c>
      <c r="Q8" s="178" t="s">
        <v>265</v>
      </c>
      <c r="R8" s="178"/>
      <c r="S8" s="178"/>
      <c r="T8" s="180"/>
      <c r="U8" s="181"/>
      <c r="V8" s="25"/>
    </row>
    <row r="9" spans="1:22" ht="9.75" customHeight="1">
      <c r="A9" s="187"/>
      <c r="B9" s="178"/>
      <c r="C9" s="178"/>
      <c r="D9" s="178"/>
      <c r="E9" s="178"/>
      <c r="F9" s="178"/>
      <c r="G9" s="166"/>
      <c r="H9" s="169"/>
      <c r="I9" s="173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80" t="s">
        <v>286</v>
      </c>
      <c r="U9" s="181"/>
      <c r="V9" s="25"/>
    </row>
    <row r="10" spans="1:22" ht="46.5" customHeight="1" thickBot="1">
      <c r="A10" s="188"/>
      <c r="B10" s="179"/>
      <c r="C10" s="179"/>
      <c r="D10" s="179"/>
      <c r="E10" s="179"/>
      <c r="F10" s="179"/>
      <c r="G10" s="167"/>
      <c r="H10" s="170"/>
      <c r="I10" s="174"/>
      <c r="J10" s="179"/>
      <c r="K10" s="72" t="s">
        <v>264</v>
      </c>
      <c r="L10" s="72" t="s">
        <v>263</v>
      </c>
      <c r="M10" s="179"/>
      <c r="N10" s="179"/>
      <c r="O10" s="179"/>
      <c r="P10" s="179"/>
      <c r="Q10" s="179"/>
      <c r="R10" s="179"/>
      <c r="S10" s="179"/>
      <c r="T10" s="185"/>
      <c r="U10" s="182"/>
      <c r="V10" s="25"/>
    </row>
    <row r="11" spans="1:22" s="28" customFormat="1" ht="15" customHeight="1" thickBot="1">
      <c r="A11" s="73" t="s">
        <v>262</v>
      </c>
      <c r="B11" s="74" t="s">
        <v>261</v>
      </c>
      <c r="C11" s="167" t="s">
        <v>260</v>
      </c>
      <c r="D11" s="167"/>
      <c r="E11" s="167" t="s">
        <v>259</v>
      </c>
      <c r="F11" s="167"/>
      <c r="G11" s="74" t="s">
        <v>258</v>
      </c>
      <c r="H11" s="75" t="s">
        <v>257</v>
      </c>
      <c r="I11" s="73" t="s">
        <v>256</v>
      </c>
      <c r="J11" s="74" t="s">
        <v>255</v>
      </c>
      <c r="K11" s="74" t="s">
        <v>254</v>
      </c>
      <c r="L11" s="74" t="s">
        <v>253</v>
      </c>
      <c r="M11" s="74" t="s">
        <v>252</v>
      </c>
      <c r="N11" s="74" t="s">
        <v>251</v>
      </c>
      <c r="O11" s="74" t="s">
        <v>250</v>
      </c>
      <c r="P11" s="74" t="s">
        <v>249</v>
      </c>
      <c r="Q11" s="74" t="s">
        <v>248</v>
      </c>
      <c r="R11" s="74" t="s">
        <v>247</v>
      </c>
      <c r="S11" s="74" t="s">
        <v>246</v>
      </c>
      <c r="T11" s="75" t="s">
        <v>245</v>
      </c>
      <c r="U11" s="76" t="s">
        <v>244</v>
      </c>
      <c r="V11" s="29"/>
    </row>
    <row r="12" spans="1:22" s="26" customFormat="1" ht="26.25" customHeight="1">
      <c r="A12" s="196" t="s">
        <v>97</v>
      </c>
      <c r="B12" s="77"/>
      <c r="C12" s="171" t="s">
        <v>243</v>
      </c>
      <c r="D12" s="171"/>
      <c r="E12" s="172">
        <f>SUM(E13:F14)</f>
        <v>28000</v>
      </c>
      <c r="F12" s="172"/>
      <c r="G12" s="78">
        <f>SUM(G13:G14)</f>
        <v>5923.32</v>
      </c>
      <c r="H12" s="78">
        <f aca="true" t="shared" si="0" ref="H12:H47">SUM(G12/E12)*100</f>
        <v>21.154714285714284</v>
      </c>
      <c r="I12" s="78">
        <f aca="true" t="shared" si="1" ref="I12:U12">SUM(I13:I14)</f>
        <v>5923.32</v>
      </c>
      <c r="J12" s="78">
        <f t="shared" si="1"/>
        <v>5923.32</v>
      </c>
      <c r="K12" s="78">
        <f t="shared" si="1"/>
        <v>0</v>
      </c>
      <c r="L12" s="78">
        <f t="shared" si="1"/>
        <v>5923.32</v>
      </c>
      <c r="M12" s="78">
        <f t="shared" si="1"/>
        <v>0</v>
      </c>
      <c r="N12" s="78">
        <f t="shared" si="1"/>
        <v>0</v>
      </c>
      <c r="O12" s="78">
        <f t="shared" si="1"/>
        <v>0</v>
      </c>
      <c r="P12" s="78">
        <f t="shared" si="1"/>
        <v>0</v>
      </c>
      <c r="Q12" s="78">
        <f t="shared" si="1"/>
        <v>0</v>
      </c>
      <c r="R12" s="78">
        <f t="shared" si="1"/>
        <v>0</v>
      </c>
      <c r="S12" s="78">
        <f t="shared" si="1"/>
        <v>0</v>
      </c>
      <c r="T12" s="78">
        <f t="shared" si="1"/>
        <v>0</v>
      </c>
      <c r="U12" s="79">
        <f t="shared" si="1"/>
        <v>0</v>
      </c>
      <c r="V12" s="27"/>
    </row>
    <row r="13" spans="1:22" ht="39" customHeight="1">
      <c r="A13" s="183"/>
      <c r="B13" s="80" t="s">
        <v>98</v>
      </c>
      <c r="C13" s="139" t="s">
        <v>242</v>
      </c>
      <c r="D13" s="139"/>
      <c r="E13" s="140">
        <v>6000</v>
      </c>
      <c r="F13" s="140"/>
      <c r="G13" s="81">
        <f>SUM(I13+R13)</f>
        <v>0</v>
      </c>
      <c r="H13" s="81">
        <f t="shared" si="0"/>
        <v>0</v>
      </c>
      <c r="I13" s="81">
        <f>SUM(J13+M13+N13+O13+P13+Q13)</f>
        <v>0</v>
      </c>
      <c r="J13" s="81">
        <f>SUM(K13+L13)</f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f>SUM(S13)</f>
        <v>0</v>
      </c>
      <c r="S13" s="81">
        <v>0</v>
      </c>
      <c r="T13" s="82">
        <v>0</v>
      </c>
      <c r="U13" s="83">
        <v>0</v>
      </c>
      <c r="V13" s="25"/>
    </row>
    <row r="14" spans="1:22" ht="18" customHeight="1">
      <c r="A14" s="143"/>
      <c r="B14" s="80" t="s">
        <v>96</v>
      </c>
      <c r="C14" s="139" t="s">
        <v>160</v>
      </c>
      <c r="D14" s="139"/>
      <c r="E14" s="140">
        <v>22000</v>
      </c>
      <c r="F14" s="140"/>
      <c r="G14" s="81">
        <f>SUM(I14+R14)</f>
        <v>5923.32</v>
      </c>
      <c r="H14" s="81">
        <f t="shared" si="0"/>
        <v>26.924181818181818</v>
      </c>
      <c r="I14" s="81">
        <f>SUM(J14+M14+N14+O14+P14+Q14)</f>
        <v>5923.32</v>
      </c>
      <c r="J14" s="81">
        <f>SUM(K14+L14)</f>
        <v>5923.32</v>
      </c>
      <c r="K14" s="81">
        <v>0</v>
      </c>
      <c r="L14" s="81">
        <v>5923.32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f>SUM(S14)</f>
        <v>0</v>
      </c>
      <c r="S14" s="81">
        <v>0</v>
      </c>
      <c r="T14" s="82">
        <v>0</v>
      </c>
      <c r="U14" s="83">
        <v>0</v>
      </c>
      <c r="V14" s="25"/>
    </row>
    <row r="15" spans="1:22" s="26" customFormat="1" ht="14.25" customHeight="1">
      <c r="A15" s="148" t="s">
        <v>111</v>
      </c>
      <c r="B15" s="84"/>
      <c r="C15" s="156" t="s">
        <v>241</v>
      </c>
      <c r="D15" s="156"/>
      <c r="E15" s="141">
        <f>SUM(E16:F17)</f>
        <v>431500</v>
      </c>
      <c r="F15" s="141"/>
      <c r="G15" s="85">
        <f>SUM(G16:G17)</f>
        <v>389035.94</v>
      </c>
      <c r="H15" s="85">
        <f t="shared" si="0"/>
        <v>90.158966396292</v>
      </c>
      <c r="I15" s="85">
        <f aca="true" t="shared" si="2" ref="I15:O15">SUM(I16:I17)</f>
        <v>389035.94</v>
      </c>
      <c r="J15" s="85">
        <f t="shared" si="2"/>
        <v>164699.81</v>
      </c>
      <c r="K15" s="85">
        <f t="shared" si="2"/>
        <v>0</v>
      </c>
      <c r="L15" s="85">
        <f t="shared" si="2"/>
        <v>164699.81</v>
      </c>
      <c r="M15" s="85">
        <f t="shared" si="2"/>
        <v>0</v>
      </c>
      <c r="N15" s="85">
        <f t="shared" si="2"/>
        <v>224336.13</v>
      </c>
      <c r="O15" s="85">
        <f t="shared" si="2"/>
        <v>0</v>
      </c>
      <c r="P15" s="85">
        <v>0</v>
      </c>
      <c r="Q15" s="85">
        <f>SUM(Q16:Q17)</f>
        <v>0</v>
      </c>
      <c r="R15" s="85">
        <f>SUM(R16:R17)</f>
        <v>0</v>
      </c>
      <c r="S15" s="85">
        <f>SUM(S16:S17)</f>
        <v>0</v>
      </c>
      <c r="T15" s="85">
        <f>SUM(T16:T17)</f>
        <v>0</v>
      </c>
      <c r="U15" s="86">
        <f>SUM(U16:U17)</f>
        <v>0</v>
      </c>
      <c r="V15" s="27"/>
    </row>
    <row r="16" spans="1:22" ht="17.25" customHeight="1">
      <c r="A16" s="183"/>
      <c r="B16" s="80" t="s">
        <v>110</v>
      </c>
      <c r="C16" s="139" t="s">
        <v>240</v>
      </c>
      <c r="D16" s="139"/>
      <c r="E16" s="140">
        <v>255900</v>
      </c>
      <c r="F16" s="140"/>
      <c r="G16" s="81">
        <f>SUM(I16+R16)</f>
        <v>224336.13</v>
      </c>
      <c r="H16" s="81">
        <f t="shared" si="0"/>
        <v>87.66554513481829</v>
      </c>
      <c r="I16" s="81">
        <f>SUM(J16+M16+N16+O16+P16+Q16)</f>
        <v>224336.13</v>
      </c>
      <c r="J16" s="81">
        <f>SUM(K16+L16)</f>
        <v>0</v>
      </c>
      <c r="K16" s="81">
        <v>0</v>
      </c>
      <c r="L16" s="81">
        <v>0</v>
      </c>
      <c r="M16" s="81">
        <v>0</v>
      </c>
      <c r="N16" s="81">
        <v>224336.13</v>
      </c>
      <c r="O16" s="81">
        <v>0</v>
      </c>
      <c r="P16" s="81">
        <v>0</v>
      </c>
      <c r="Q16" s="81">
        <v>0</v>
      </c>
      <c r="R16" s="81">
        <f>SUM(S16)</f>
        <v>0</v>
      </c>
      <c r="S16" s="81">
        <v>0</v>
      </c>
      <c r="T16" s="82">
        <v>0</v>
      </c>
      <c r="U16" s="83">
        <v>0</v>
      </c>
      <c r="V16" s="25"/>
    </row>
    <row r="17" spans="1:22" ht="30" customHeight="1">
      <c r="A17" s="143"/>
      <c r="B17" s="80" t="s">
        <v>239</v>
      </c>
      <c r="C17" s="139" t="s">
        <v>238</v>
      </c>
      <c r="D17" s="139"/>
      <c r="E17" s="140">
        <v>175600</v>
      </c>
      <c r="F17" s="140"/>
      <c r="G17" s="81">
        <f>SUM(I17+R17)</f>
        <v>164699.81</v>
      </c>
      <c r="H17" s="81">
        <f t="shared" si="0"/>
        <v>93.79260250569476</v>
      </c>
      <c r="I17" s="81">
        <f>SUM(J17+M17+N17+O17+P17+Q17)</f>
        <v>164699.81</v>
      </c>
      <c r="J17" s="81">
        <f>SUM(K17+L17)</f>
        <v>164699.81</v>
      </c>
      <c r="K17" s="81">
        <v>0</v>
      </c>
      <c r="L17" s="81">
        <v>164699.81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f>SUM(S17)</f>
        <v>0</v>
      </c>
      <c r="S17" s="81">
        <v>0</v>
      </c>
      <c r="T17" s="82">
        <v>0</v>
      </c>
      <c r="U17" s="83">
        <v>0</v>
      </c>
      <c r="V17" s="25"/>
    </row>
    <row r="18" spans="1:22" s="26" customFormat="1" ht="20.25" customHeight="1">
      <c r="A18" s="148" t="s">
        <v>79</v>
      </c>
      <c r="B18" s="84"/>
      <c r="C18" s="156" t="s">
        <v>237</v>
      </c>
      <c r="D18" s="156"/>
      <c r="E18" s="141">
        <f>SUM(E19:F22)</f>
        <v>19929268</v>
      </c>
      <c r="F18" s="141"/>
      <c r="G18" s="85">
        <f>SUM(G19:G22)</f>
        <v>19231901.75</v>
      </c>
      <c r="H18" s="85">
        <f t="shared" si="0"/>
        <v>96.50079345613698</v>
      </c>
      <c r="I18" s="85">
        <f>SUM(I19:I22)</f>
        <v>16268595.43</v>
      </c>
      <c r="J18" s="85">
        <f>SUM(J19:J22)</f>
        <v>14021274.030000001</v>
      </c>
      <c r="K18" s="85">
        <f>SUM(K19:K22)</f>
        <v>1024345.36</v>
      </c>
      <c r="L18" s="85">
        <f>SUM(L19:L22)</f>
        <v>12996928.67</v>
      </c>
      <c r="M18" s="85">
        <f>SUM(M20:M21)</f>
        <v>0</v>
      </c>
      <c r="N18" s="85">
        <f>SUM(N20:N21)</f>
        <v>21534.8</v>
      </c>
      <c r="O18" s="85">
        <f>SUM(O20:O21)</f>
        <v>2225786.6</v>
      </c>
      <c r="P18" s="85">
        <v>0</v>
      </c>
      <c r="Q18" s="85">
        <v>0</v>
      </c>
      <c r="R18" s="85">
        <f>SUM(R19:R22)</f>
        <v>2963306.32</v>
      </c>
      <c r="S18" s="85">
        <f>SUM(S19:S22)</f>
        <v>2963306.32</v>
      </c>
      <c r="T18" s="85">
        <f>SUM(T20:T21)</f>
        <v>0</v>
      </c>
      <c r="U18" s="86">
        <f>SUM(U20:U21)</f>
        <v>0</v>
      </c>
      <c r="V18" s="27"/>
    </row>
    <row r="19" spans="1:22" s="26" customFormat="1" ht="20.25" customHeight="1">
      <c r="A19" s="149"/>
      <c r="B19" s="80" t="s">
        <v>319</v>
      </c>
      <c r="C19" s="144" t="s">
        <v>320</v>
      </c>
      <c r="D19" s="145"/>
      <c r="E19" s="163">
        <v>141519</v>
      </c>
      <c r="F19" s="164"/>
      <c r="G19" s="81">
        <f>SUM(I19+R19)</f>
        <v>111992.5</v>
      </c>
      <c r="H19" s="81">
        <f>SUM(G19/E19)*100</f>
        <v>79.1360170719126</v>
      </c>
      <c r="I19" s="81">
        <f>SUM(J19+M19+N19+O19+P19+Q19)</f>
        <v>0</v>
      </c>
      <c r="J19" s="81">
        <f>SUM(K19+L19)</f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f>SUM(S19)</f>
        <v>111992.5</v>
      </c>
      <c r="S19" s="81">
        <v>111992.5</v>
      </c>
      <c r="T19" s="82">
        <v>0</v>
      </c>
      <c r="U19" s="83">
        <v>0</v>
      </c>
      <c r="V19" s="27"/>
    </row>
    <row r="20" spans="1:22" ht="28.5" customHeight="1">
      <c r="A20" s="183"/>
      <c r="B20" s="80" t="s">
        <v>80</v>
      </c>
      <c r="C20" s="144" t="s">
        <v>236</v>
      </c>
      <c r="D20" s="145"/>
      <c r="E20" s="163">
        <v>10237187</v>
      </c>
      <c r="F20" s="164"/>
      <c r="G20" s="81">
        <f>SUM(I20+R20)</f>
        <v>9974248.34</v>
      </c>
      <c r="H20" s="81">
        <f t="shared" si="0"/>
        <v>97.43153407278776</v>
      </c>
      <c r="I20" s="81">
        <f>SUM(J20+M20+N20+O20+P20+Q20)</f>
        <v>7122934.52</v>
      </c>
      <c r="J20" s="81">
        <f>SUM(K20+L20)</f>
        <v>4875613.12</v>
      </c>
      <c r="K20" s="81">
        <v>1023127.36</v>
      </c>
      <c r="L20" s="81">
        <v>3852485.76</v>
      </c>
      <c r="M20" s="81">
        <v>0</v>
      </c>
      <c r="N20" s="81">
        <v>21534.8</v>
      </c>
      <c r="O20" s="81">
        <v>2225786.6</v>
      </c>
      <c r="P20" s="81">
        <v>0</v>
      </c>
      <c r="Q20" s="81">
        <v>0</v>
      </c>
      <c r="R20" s="81">
        <f>SUM(S20)</f>
        <v>2851313.82</v>
      </c>
      <c r="S20" s="81">
        <v>2851313.82</v>
      </c>
      <c r="T20" s="82">
        <v>0</v>
      </c>
      <c r="U20" s="83">
        <v>0</v>
      </c>
      <c r="V20" s="25"/>
    </row>
    <row r="21" spans="1:22" ht="26.25" customHeight="1">
      <c r="A21" s="143"/>
      <c r="B21" s="80" t="s">
        <v>78</v>
      </c>
      <c r="C21" s="139" t="s">
        <v>216</v>
      </c>
      <c r="D21" s="139"/>
      <c r="E21" s="140">
        <v>9549344</v>
      </c>
      <c r="F21" s="140"/>
      <c r="G21" s="81">
        <f>SUM(I21+R21)</f>
        <v>9144442.91</v>
      </c>
      <c r="H21" s="81">
        <f t="shared" si="0"/>
        <v>95.75990675380424</v>
      </c>
      <c r="I21" s="81">
        <f>SUM(J21+M21+N21+O21+P21+Q21)</f>
        <v>9144442.91</v>
      </c>
      <c r="J21" s="81">
        <f>SUM(K21+L21)</f>
        <v>9144442.91</v>
      </c>
      <c r="K21" s="81">
        <v>0</v>
      </c>
      <c r="L21" s="81">
        <v>9144442.91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f>SUM(S21)</f>
        <v>0</v>
      </c>
      <c r="S21" s="81">
        <v>0</v>
      </c>
      <c r="T21" s="82">
        <v>0</v>
      </c>
      <c r="U21" s="83">
        <v>0</v>
      </c>
      <c r="V21" s="25"/>
    </row>
    <row r="22" spans="1:22" ht="26.25" customHeight="1">
      <c r="A22" s="87"/>
      <c r="B22" s="80" t="s">
        <v>307</v>
      </c>
      <c r="C22" s="139" t="s">
        <v>160</v>
      </c>
      <c r="D22" s="139"/>
      <c r="E22" s="140">
        <v>1218</v>
      </c>
      <c r="F22" s="140"/>
      <c r="G22" s="81">
        <f>SUM(I22+R22)</f>
        <v>1218</v>
      </c>
      <c r="H22" s="81">
        <f>SUM(G22/E22)*100</f>
        <v>100</v>
      </c>
      <c r="I22" s="81">
        <f>SUM(J22+M22+N22+O22+P22+Q22)</f>
        <v>1218</v>
      </c>
      <c r="J22" s="81">
        <f>SUM(K22+L22)</f>
        <v>1218</v>
      </c>
      <c r="K22" s="81">
        <v>1218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f>SUM(S22)</f>
        <v>0</v>
      </c>
      <c r="S22" s="81">
        <v>0</v>
      </c>
      <c r="T22" s="82">
        <v>0</v>
      </c>
      <c r="U22" s="83">
        <v>0</v>
      </c>
      <c r="V22" s="25"/>
    </row>
    <row r="23" spans="1:22" ht="18.75" customHeight="1">
      <c r="A23" s="189">
        <v>630</v>
      </c>
      <c r="B23" s="80"/>
      <c r="C23" s="152" t="s">
        <v>289</v>
      </c>
      <c r="D23" s="153"/>
      <c r="E23" s="141">
        <f>SUM(E24)</f>
        <v>332</v>
      </c>
      <c r="F23" s="141"/>
      <c r="G23" s="85">
        <f>SUM(G24)</f>
        <v>0</v>
      </c>
      <c r="H23" s="85">
        <f>SUM(G23/E23)*100</f>
        <v>0</v>
      </c>
      <c r="I23" s="85">
        <f>SUM(I24)</f>
        <v>0</v>
      </c>
      <c r="J23" s="85">
        <f>SUM(J24)</f>
        <v>0</v>
      </c>
      <c r="K23" s="85">
        <f>SUM(K24)</f>
        <v>0</v>
      </c>
      <c r="L23" s="85">
        <f>SUM(L24)</f>
        <v>0</v>
      </c>
      <c r="M23" s="85">
        <f>SUM(M24:M25)</f>
        <v>0</v>
      </c>
      <c r="N23" s="85">
        <f>SUM(N24:N25)</f>
        <v>0</v>
      </c>
      <c r="O23" s="85">
        <f>SUM(O24:O25)</f>
        <v>0</v>
      </c>
      <c r="P23" s="85">
        <v>0</v>
      </c>
      <c r="Q23" s="85">
        <v>0</v>
      </c>
      <c r="R23" s="85">
        <f>SUM(R24)</f>
        <v>0</v>
      </c>
      <c r="S23" s="85">
        <f>SUM(S24)</f>
        <v>0</v>
      </c>
      <c r="T23" s="85">
        <f>SUM(T24)</f>
        <v>0</v>
      </c>
      <c r="U23" s="86">
        <f>SUM(U24:U25)</f>
        <v>0</v>
      </c>
      <c r="V23" s="25"/>
    </row>
    <row r="24" spans="1:22" ht="15.75" customHeight="1">
      <c r="A24" s="190"/>
      <c r="B24" s="80" t="s">
        <v>290</v>
      </c>
      <c r="C24" s="144" t="s">
        <v>160</v>
      </c>
      <c r="D24" s="145"/>
      <c r="E24" s="140">
        <v>332</v>
      </c>
      <c r="F24" s="140"/>
      <c r="G24" s="81">
        <f>SUM(I24+R24)</f>
        <v>0</v>
      </c>
      <c r="H24" s="81">
        <f>SUM(G24/E24)*100</f>
        <v>0</v>
      </c>
      <c r="I24" s="81">
        <f>SUM(J24+M24+N24+O24+P24+Q24)</f>
        <v>0</v>
      </c>
      <c r="J24" s="81">
        <f>SUM(K24+L24)</f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f>SUM(S24)</f>
        <v>0</v>
      </c>
      <c r="S24" s="81">
        <v>0</v>
      </c>
      <c r="T24" s="82">
        <v>0</v>
      </c>
      <c r="U24" s="83">
        <v>0</v>
      </c>
      <c r="V24" s="25"/>
    </row>
    <row r="25" spans="1:22" s="26" customFormat="1" ht="32.25" customHeight="1">
      <c r="A25" s="148" t="s">
        <v>95</v>
      </c>
      <c r="B25" s="84"/>
      <c r="C25" s="156" t="s">
        <v>235</v>
      </c>
      <c r="D25" s="156"/>
      <c r="E25" s="141">
        <f>SUM(E26:F26)</f>
        <v>147000</v>
      </c>
      <c r="F25" s="141"/>
      <c r="G25" s="85">
        <f>SUM(G26:G26)</f>
        <v>90306.41</v>
      </c>
      <c r="H25" s="85">
        <f t="shared" si="0"/>
        <v>61.43293197278912</v>
      </c>
      <c r="I25" s="85">
        <f>SUM(I26:I26)</f>
        <v>90306.41</v>
      </c>
      <c r="J25" s="85">
        <f>SUM(J26:J26)</f>
        <v>90306.41</v>
      </c>
      <c r="K25" s="85">
        <f>SUM(K26:K26)</f>
        <v>34000</v>
      </c>
      <c r="L25" s="85">
        <f>SUM(L26:L26)</f>
        <v>56306.41</v>
      </c>
      <c r="M25" s="85">
        <f>SUM(M26)</f>
        <v>0</v>
      </c>
      <c r="N25" s="85">
        <f>SUM(N26)</f>
        <v>0</v>
      </c>
      <c r="O25" s="85">
        <f>SUM(O26)</f>
        <v>0</v>
      </c>
      <c r="P25" s="85">
        <v>0</v>
      </c>
      <c r="Q25" s="85">
        <f>SUM(Q26)</f>
        <v>0</v>
      </c>
      <c r="R25" s="85">
        <f>SUM(R26:R26)</f>
        <v>0</v>
      </c>
      <c r="S25" s="85">
        <f>SUM(S26:S26)</f>
        <v>0</v>
      </c>
      <c r="T25" s="85">
        <f>SUM(T26:T26)</f>
        <v>0</v>
      </c>
      <c r="U25" s="86">
        <f>SUM(U26)</f>
        <v>0</v>
      </c>
      <c r="V25" s="27"/>
    </row>
    <row r="26" spans="1:22" ht="44.25" customHeight="1">
      <c r="A26" s="149"/>
      <c r="B26" s="80" t="s">
        <v>94</v>
      </c>
      <c r="C26" s="144" t="s">
        <v>234</v>
      </c>
      <c r="D26" s="145"/>
      <c r="E26" s="163">
        <v>147000</v>
      </c>
      <c r="F26" s="164"/>
      <c r="G26" s="81">
        <f>SUM(I26+R26)</f>
        <v>90306.41</v>
      </c>
      <c r="H26" s="81">
        <f t="shared" si="0"/>
        <v>61.43293197278912</v>
      </c>
      <c r="I26" s="81">
        <f>SUM(J26+M26+N26+O26+P26+Q26)</f>
        <v>90306.41</v>
      </c>
      <c r="J26" s="81">
        <f>SUM(K26+L26)</f>
        <v>90306.41</v>
      </c>
      <c r="K26" s="81">
        <v>34000</v>
      </c>
      <c r="L26" s="81">
        <v>56306.41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f>SUM(S26)</f>
        <v>0</v>
      </c>
      <c r="S26" s="81">
        <v>0</v>
      </c>
      <c r="T26" s="82">
        <v>0</v>
      </c>
      <c r="U26" s="83">
        <v>0</v>
      </c>
      <c r="V26" s="25"/>
    </row>
    <row r="27" spans="1:22" s="26" customFormat="1" ht="24.75" customHeight="1">
      <c r="A27" s="148" t="s">
        <v>93</v>
      </c>
      <c r="B27" s="84"/>
      <c r="C27" s="152" t="s">
        <v>233</v>
      </c>
      <c r="D27" s="153"/>
      <c r="E27" s="150">
        <f>SUM(E28:F30)</f>
        <v>1962833</v>
      </c>
      <c r="F27" s="151"/>
      <c r="G27" s="85">
        <f>SUM(G28:G30)</f>
        <v>551751.48</v>
      </c>
      <c r="H27" s="85">
        <f t="shared" si="0"/>
        <v>28.109955355346074</v>
      </c>
      <c r="I27" s="85">
        <f>SUM(I28:I30)</f>
        <v>488738.33999999997</v>
      </c>
      <c r="J27" s="85">
        <f>SUM(J28:J30)</f>
        <v>488738.33999999997</v>
      </c>
      <c r="K27" s="85">
        <f>SUM(K28:K30)</f>
        <v>395987.75</v>
      </c>
      <c r="L27" s="85">
        <f>SUM(L28:L30)</f>
        <v>92750.59</v>
      </c>
      <c r="M27" s="85">
        <f>SUM(M29:M30)</f>
        <v>0</v>
      </c>
      <c r="N27" s="85">
        <f>SUM(N28:N30)</f>
        <v>0</v>
      </c>
      <c r="O27" s="85">
        <f>SUM(O29:O29)</f>
        <v>0</v>
      </c>
      <c r="P27" s="85">
        <v>0</v>
      </c>
      <c r="Q27" s="85">
        <f>SUM(Q29:Q29)</f>
        <v>0</v>
      </c>
      <c r="R27" s="85">
        <f>SUM(R28:R30)</f>
        <v>63013.14</v>
      </c>
      <c r="S27" s="85">
        <f>SUM(S28:S30)</f>
        <v>63013.14</v>
      </c>
      <c r="T27" s="85">
        <f>SUM(T29:T29)</f>
        <v>0</v>
      </c>
      <c r="U27" s="86">
        <f>SUM(U29:U29)</f>
        <v>0</v>
      </c>
      <c r="V27" s="27"/>
    </row>
    <row r="28" spans="1:22" s="26" customFormat="1" ht="40.5" customHeight="1">
      <c r="A28" s="149"/>
      <c r="B28" s="80" t="s">
        <v>232</v>
      </c>
      <c r="C28" s="154" t="s">
        <v>321</v>
      </c>
      <c r="D28" s="155"/>
      <c r="E28" s="146">
        <v>234000</v>
      </c>
      <c r="F28" s="147"/>
      <c r="G28" s="81">
        <f>SUM(I28+R28)</f>
        <v>174333.72</v>
      </c>
      <c r="H28" s="81">
        <f t="shared" si="0"/>
        <v>74.50158974358975</v>
      </c>
      <c r="I28" s="81">
        <f>SUM(J28+M28+N28+O28+P28+Q28)</f>
        <v>165733.72</v>
      </c>
      <c r="J28" s="81">
        <f>SUM(K28+L28)</f>
        <v>165733.72</v>
      </c>
      <c r="K28" s="81">
        <v>114000</v>
      </c>
      <c r="L28" s="81">
        <v>51733.72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f>SUM(S28)</f>
        <v>8600</v>
      </c>
      <c r="S28" s="81">
        <v>8600</v>
      </c>
      <c r="T28" s="82">
        <v>0</v>
      </c>
      <c r="U28" s="83">
        <v>0</v>
      </c>
      <c r="V28" s="27"/>
    </row>
    <row r="29" spans="1:22" ht="24" customHeight="1">
      <c r="A29" s="149"/>
      <c r="B29" s="80" t="s">
        <v>92</v>
      </c>
      <c r="C29" s="144" t="s">
        <v>231</v>
      </c>
      <c r="D29" s="145"/>
      <c r="E29" s="163">
        <v>370500</v>
      </c>
      <c r="F29" s="164"/>
      <c r="G29" s="81">
        <f>SUM(I29+R29)</f>
        <v>370494.62</v>
      </c>
      <c r="H29" s="81">
        <f t="shared" si="0"/>
        <v>99.99854790823211</v>
      </c>
      <c r="I29" s="81">
        <f>SUM(J29+M29+N29+O29+P29+Q29)</f>
        <v>323004.62</v>
      </c>
      <c r="J29" s="81">
        <f>SUM(K29+L29)</f>
        <v>323004.62</v>
      </c>
      <c r="K29" s="81">
        <v>281987.75</v>
      </c>
      <c r="L29" s="81">
        <v>41016.87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f>SUM(S29)</f>
        <v>47490</v>
      </c>
      <c r="S29" s="81">
        <v>47490</v>
      </c>
      <c r="T29" s="82">
        <v>0</v>
      </c>
      <c r="U29" s="83">
        <v>0</v>
      </c>
      <c r="V29" s="25"/>
    </row>
    <row r="30" spans="1:22" ht="24" customHeight="1">
      <c r="A30" s="88"/>
      <c r="B30" s="80" t="s">
        <v>293</v>
      </c>
      <c r="C30" s="144" t="s">
        <v>160</v>
      </c>
      <c r="D30" s="145"/>
      <c r="E30" s="163">
        <v>1358333</v>
      </c>
      <c r="F30" s="164"/>
      <c r="G30" s="81">
        <f>SUM(I30+R30)</f>
        <v>6923.14</v>
      </c>
      <c r="H30" s="81">
        <f>SUM(G30/E30)*100</f>
        <v>0.5096791434795445</v>
      </c>
      <c r="I30" s="81">
        <f>SUM(J30+M30+N30+O30+P30+Q30)</f>
        <v>0</v>
      </c>
      <c r="J30" s="81">
        <f>SUM(K30+L30)</f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f>SUM(S30)</f>
        <v>6923.14</v>
      </c>
      <c r="S30" s="81">
        <v>6923.14</v>
      </c>
      <c r="T30" s="82">
        <v>0</v>
      </c>
      <c r="U30" s="83">
        <v>0</v>
      </c>
      <c r="V30" s="25"/>
    </row>
    <row r="31" spans="1:22" s="26" customFormat="1" ht="20.25" customHeight="1">
      <c r="A31" s="148" t="s">
        <v>108</v>
      </c>
      <c r="B31" s="84"/>
      <c r="C31" s="156" t="s">
        <v>230</v>
      </c>
      <c r="D31" s="156"/>
      <c r="E31" s="141">
        <f>SUM(E32)</f>
        <v>20000</v>
      </c>
      <c r="F31" s="141"/>
      <c r="G31" s="85">
        <f>SUM(G32)</f>
        <v>16250</v>
      </c>
      <c r="H31" s="85">
        <f t="shared" si="0"/>
        <v>81.25</v>
      </c>
      <c r="I31" s="85">
        <f>SUM(I32)</f>
        <v>16250</v>
      </c>
      <c r="J31" s="85">
        <f>SUM(J32)</f>
        <v>16250</v>
      </c>
      <c r="K31" s="85">
        <f>SUM(K32)</f>
        <v>0</v>
      </c>
      <c r="L31" s="85">
        <f>SUM(L32)</f>
        <v>16250</v>
      </c>
      <c r="M31" s="85">
        <v>0</v>
      </c>
      <c r="N31" s="85">
        <f>SUM(N32)</f>
        <v>0</v>
      </c>
      <c r="O31" s="85">
        <f>SUM(O32)</f>
        <v>0</v>
      </c>
      <c r="P31" s="85">
        <v>0</v>
      </c>
      <c r="Q31" s="85">
        <f>SUM(Q32)</f>
        <v>0</v>
      </c>
      <c r="R31" s="85">
        <f>SUM(R32)</f>
        <v>0</v>
      </c>
      <c r="S31" s="85">
        <f>SUM(S32)</f>
        <v>0</v>
      </c>
      <c r="T31" s="85">
        <f>SUM(T32)</f>
        <v>0</v>
      </c>
      <c r="U31" s="86">
        <f>SUM(U32)</f>
        <v>0</v>
      </c>
      <c r="V31" s="27"/>
    </row>
    <row r="32" spans="1:22" ht="24.75" customHeight="1">
      <c r="A32" s="143"/>
      <c r="B32" s="80" t="s">
        <v>107</v>
      </c>
      <c r="C32" s="139" t="s">
        <v>160</v>
      </c>
      <c r="D32" s="139"/>
      <c r="E32" s="140">
        <v>20000</v>
      </c>
      <c r="F32" s="140"/>
      <c r="G32" s="81">
        <f>SUM(I32+R32)</f>
        <v>16250</v>
      </c>
      <c r="H32" s="81">
        <f t="shared" si="0"/>
        <v>81.25</v>
      </c>
      <c r="I32" s="81">
        <f>SUM(J32+M32+N32+O32+P32+Q32)</f>
        <v>16250</v>
      </c>
      <c r="J32" s="81">
        <f>SUM(K32+L32)</f>
        <v>16250</v>
      </c>
      <c r="K32" s="81">
        <v>0</v>
      </c>
      <c r="L32" s="81">
        <v>16250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f>SUM(S32)</f>
        <v>0</v>
      </c>
      <c r="S32" s="81">
        <v>0</v>
      </c>
      <c r="T32" s="82">
        <v>0</v>
      </c>
      <c r="U32" s="83">
        <v>0</v>
      </c>
      <c r="V32" s="25"/>
    </row>
    <row r="33" spans="1:22" s="26" customFormat="1" ht="28.5" customHeight="1">
      <c r="A33" s="148" t="s">
        <v>71</v>
      </c>
      <c r="B33" s="84"/>
      <c r="C33" s="156" t="s">
        <v>229</v>
      </c>
      <c r="D33" s="156"/>
      <c r="E33" s="141">
        <f>SUM(E34:F39)</f>
        <v>6862683</v>
      </c>
      <c r="F33" s="141"/>
      <c r="G33" s="85">
        <f>SUM(G34:G39)</f>
        <v>5991139.119999999</v>
      </c>
      <c r="H33" s="85">
        <f t="shared" si="0"/>
        <v>87.30024569108028</v>
      </c>
      <c r="I33" s="85">
        <f>SUM(I34:I39)</f>
        <v>5511200.4799999995</v>
      </c>
      <c r="J33" s="85">
        <f>SUM(J34:J39)</f>
        <v>5245348.32</v>
      </c>
      <c r="K33" s="85">
        <f>SUM(K34:K39)</f>
        <v>3688271.93</v>
      </c>
      <c r="L33" s="85">
        <f>SUM(L34:L39)</f>
        <v>1557076.39</v>
      </c>
      <c r="M33" s="85">
        <f>SUM(M34+M35+M36+M37+M38+M39)</f>
        <v>0</v>
      </c>
      <c r="N33" s="85">
        <f>SUM(N34:N39)</f>
        <v>265852.16000000003</v>
      </c>
      <c r="O33" s="85">
        <f>SUM(O34:O39)</f>
        <v>0</v>
      </c>
      <c r="P33" s="85">
        <v>0</v>
      </c>
      <c r="Q33" s="85">
        <f>SUM(Q34:Q39)</f>
        <v>0</v>
      </c>
      <c r="R33" s="85">
        <f>SUM(R34:R39)</f>
        <v>479938.64</v>
      </c>
      <c r="S33" s="85">
        <f>SUM(S34:S39)</f>
        <v>479938.64</v>
      </c>
      <c r="T33" s="85">
        <f>SUM(T34:T39)</f>
        <v>0</v>
      </c>
      <c r="U33" s="86">
        <f>SUM(U34:U39)</f>
        <v>0</v>
      </c>
      <c r="V33" s="27"/>
    </row>
    <row r="34" spans="1:22" ht="32.25" customHeight="1">
      <c r="A34" s="183"/>
      <c r="B34" s="80" t="s">
        <v>91</v>
      </c>
      <c r="C34" s="139" t="s">
        <v>228</v>
      </c>
      <c r="D34" s="139"/>
      <c r="E34" s="140">
        <v>2279</v>
      </c>
      <c r="F34" s="140"/>
      <c r="G34" s="81">
        <f aca="true" t="shared" si="3" ref="G34:G39">SUM(I34+R34)</f>
        <v>2279</v>
      </c>
      <c r="H34" s="81">
        <f t="shared" si="0"/>
        <v>100</v>
      </c>
      <c r="I34" s="81">
        <f aca="true" t="shared" si="4" ref="I34:I39">SUM(J34+M34+N34+O34+P34+Q34)</f>
        <v>2279</v>
      </c>
      <c r="J34" s="81">
        <f aca="true" t="shared" si="5" ref="J34:J39">SUM(K34+L34)</f>
        <v>2279</v>
      </c>
      <c r="K34" s="81">
        <v>2279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f aca="true" t="shared" si="6" ref="R34:R39">SUM(S34)</f>
        <v>0</v>
      </c>
      <c r="S34" s="81">
        <v>0</v>
      </c>
      <c r="T34" s="82">
        <v>0</v>
      </c>
      <c r="U34" s="83"/>
      <c r="V34" s="25"/>
    </row>
    <row r="35" spans="1:22" ht="26.25" customHeight="1">
      <c r="A35" s="183"/>
      <c r="B35" s="80" t="s">
        <v>227</v>
      </c>
      <c r="C35" s="139" t="s">
        <v>226</v>
      </c>
      <c r="D35" s="139"/>
      <c r="E35" s="140">
        <v>288485</v>
      </c>
      <c r="F35" s="140"/>
      <c r="G35" s="81">
        <f t="shared" si="3"/>
        <v>269309.8</v>
      </c>
      <c r="H35" s="81">
        <f t="shared" si="0"/>
        <v>93.35313794478049</v>
      </c>
      <c r="I35" s="81">
        <f t="shared" si="4"/>
        <v>269309.8</v>
      </c>
      <c r="J35" s="81">
        <f t="shared" si="5"/>
        <v>8307.13</v>
      </c>
      <c r="K35" s="81">
        <v>0</v>
      </c>
      <c r="L35" s="81">
        <v>8307.13</v>
      </c>
      <c r="M35" s="81">
        <v>0</v>
      </c>
      <c r="N35" s="81">
        <v>261002.67</v>
      </c>
      <c r="O35" s="81">
        <v>0</v>
      </c>
      <c r="P35" s="81">
        <v>0</v>
      </c>
      <c r="Q35" s="81">
        <v>0</v>
      </c>
      <c r="R35" s="81">
        <f t="shared" si="6"/>
        <v>0</v>
      </c>
      <c r="S35" s="81">
        <v>0</v>
      </c>
      <c r="T35" s="82">
        <v>0</v>
      </c>
      <c r="U35" s="83">
        <v>0</v>
      </c>
      <c r="V35" s="25"/>
    </row>
    <row r="36" spans="1:22" ht="29.25" customHeight="1">
      <c r="A36" s="183"/>
      <c r="B36" s="80" t="s">
        <v>146</v>
      </c>
      <c r="C36" s="139" t="s">
        <v>225</v>
      </c>
      <c r="D36" s="139"/>
      <c r="E36" s="140">
        <v>6424735</v>
      </c>
      <c r="F36" s="140"/>
      <c r="G36" s="81">
        <f t="shared" si="3"/>
        <v>5620650.18</v>
      </c>
      <c r="H36" s="81">
        <f t="shared" si="0"/>
        <v>87.48454496566784</v>
      </c>
      <c r="I36" s="81">
        <f t="shared" si="4"/>
        <v>5140711.54</v>
      </c>
      <c r="J36" s="81">
        <f t="shared" si="5"/>
        <v>5140411.54</v>
      </c>
      <c r="K36" s="81">
        <v>3666611.77</v>
      </c>
      <c r="L36" s="81">
        <v>1473799.77</v>
      </c>
      <c r="M36" s="81">
        <v>0</v>
      </c>
      <c r="N36" s="81">
        <v>300</v>
      </c>
      <c r="O36" s="81">
        <v>0</v>
      </c>
      <c r="P36" s="81">
        <v>0</v>
      </c>
      <c r="Q36" s="81">
        <v>0</v>
      </c>
      <c r="R36" s="81">
        <f t="shared" si="6"/>
        <v>479938.64</v>
      </c>
      <c r="S36" s="81">
        <v>479938.64</v>
      </c>
      <c r="T36" s="82">
        <v>0</v>
      </c>
      <c r="U36" s="83">
        <v>0</v>
      </c>
      <c r="V36" s="25"/>
    </row>
    <row r="37" spans="1:22" ht="27.75" customHeight="1">
      <c r="A37" s="183"/>
      <c r="B37" s="80" t="s">
        <v>70</v>
      </c>
      <c r="C37" s="139" t="s">
        <v>224</v>
      </c>
      <c r="D37" s="139"/>
      <c r="E37" s="140">
        <v>25124</v>
      </c>
      <c r="F37" s="140"/>
      <c r="G37" s="81">
        <f t="shared" si="3"/>
        <v>25118.64</v>
      </c>
      <c r="H37" s="81">
        <f t="shared" si="0"/>
        <v>99.97866581754498</v>
      </c>
      <c r="I37" s="81">
        <f t="shared" si="4"/>
        <v>25118.64</v>
      </c>
      <c r="J37" s="81">
        <f t="shared" si="5"/>
        <v>20569.15</v>
      </c>
      <c r="K37" s="81">
        <v>16181.16</v>
      </c>
      <c r="L37" s="81">
        <v>4387.99</v>
      </c>
      <c r="M37" s="81">
        <v>0</v>
      </c>
      <c r="N37" s="81">
        <v>4549.49</v>
      </c>
      <c r="O37" s="81">
        <v>0</v>
      </c>
      <c r="P37" s="81">
        <v>0</v>
      </c>
      <c r="Q37" s="81">
        <v>0</v>
      </c>
      <c r="R37" s="81">
        <f t="shared" si="6"/>
        <v>0</v>
      </c>
      <c r="S37" s="81">
        <v>0</v>
      </c>
      <c r="T37" s="82">
        <v>0</v>
      </c>
      <c r="U37" s="83">
        <v>0</v>
      </c>
      <c r="V37" s="25"/>
    </row>
    <row r="38" spans="1:22" ht="37.5" customHeight="1">
      <c r="A38" s="183"/>
      <c r="B38" s="80" t="s">
        <v>223</v>
      </c>
      <c r="C38" s="139" t="s">
        <v>222</v>
      </c>
      <c r="D38" s="139"/>
      <c r="E38" s="140">
        <v>39000</v>
      </c>
      <c r="F38" s="140"/>
      <c r="G38" s="81">
        <f t="shared" si="3"/>
        <v>13748.92</v>
      </c>
      <c r="H38" s="81">
        <f t="shared" si="0"/>
        <v>35.25364102564102</v>
      </c>
      <c r="I38" s="81">
        <f t="shared" si="4"/>
        <v>13748.92</v>
      </c>
      <c r="J38" s="81">
        <f t="shared" si="5"/>
        <v>13748.92</v>
      </c>
      <c r="K38" s="81">
        <v>0</v>
      </c>
      <c r="L38" s="81">
        <v>13748.92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f t="shared" si="6"/>
        <v>0</v>
      </c>
      <c r="S38" s="81">
        <v>0</v>
      </c>
      <c r="T38" s="82">
        <v>0</v>
      </c>
      <c r="U38" s="83">
        <v>0</v>
      </c>
      <c r="V38" s="25"/>
    </row>
    <row r="39" spans="1:22" ht="21" customHeight="1">
      <c r="A39" s="143"/>
      <c r="B39" s="80" t="s">
        <v>221</v>
      </c>
      <c r="C39" s="139" t="s">
        <v>160</v>
      </c>
      <c r="D39" s="139"/>
      <c r="E39" s="140">
        <v>83060</v>
      </c>
      <c r="F39" s="140"/>
      <c r="G39" s="81">
        <f t="shared" si="3"/>
        <v>60032.58</v>
      </c>
      <c r="H39" s="81">
        <f t="shared" si="0"/>
        <v>72.27616181073923</v>
      </c>
      <c r="I39" s="81">
        <f t="shared" si="4"/>
        <v>60032.58</v>
      </c>
      <c r="J39" s="81">
        <f t="shared" si="5"/>
        <v>60032.58</v>
      </c>
      <c r="K39" s="81">
        <v>3200</v>
      </c>
      <c r="L39" s="81">
        <v>56832.58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f t="shared" si="6"/>
        <v>0</v>
      </c>
      <c r="S39" s="81">
        <v>0</v>
      </c>
      <c r="T39" s="82">
        <v>0</v>
      </c>
      <c r="U39" s="83">
        <v>0</v>
      </c>
      <c r="V39" s="25"/>
    </row>
    <row r="40" spans="1:22" s="26" customFormat="1" ht="45" customHeight="1">
      <c r="A40" s="148" t="s">
        <v>88</v>
      </c>
      <c r="B40" s="84"/>
      <c r="C40" s="156" t="s">
        <v>220</v>
      </c>
      <c r="D40" s="156"/>
      <c r="E40" s="141">
        <f>SUM(E41:F44)</f>
        <v>3838358</v>
      </c>
      <c r="F40" s="141"/>
      <c r="G40" s="85">
        <f>SUM(G41:G44)</f>
        <v>3645107.9400000004</v>
      </c>
      <c r="H40" s="85">
        <f t="shared" si="0"/>
        <v>94.96529349268621</v>
      </c>
      <c r="I40" s="85">
        <f aca="true" t="shared" si="7" ref="I40:O40">SUM(I41:I44)</f>
        <v>3597954.9400000004</v>
      </c>
      <c r="J40" s="85">
        <f t="shared" si="7"/>
        <v>3418948.6700000004</v>
      </c>
      <c r="K40" s="85">
        <f t="shared" si="7"/>
        <v>3092465.72</v>
      </c>
      <c r="L40" s="85">
        <f t="shared" si="7"/>
        <v>326482.94999999995</v>
      </c>
      <c r="M40" s="85">
        <f t="shared" si="7"/>
        <v>5000</v>
      </c>
      <c r="N40" s="85">
        <f t="shared" si="7"/>
        <v>174006.27</v>
      </c>
      <c r="O40" s="85">
        <f t="shared" si="7"/>
        <v>0</v>
      </c>
      <c r="P40" s="85">
        <v>0</v>
      </c>
      <c r="Q40" s="85">
        <f>SUM(Q41:Q44)</f>
        <v>0</v>
      </c>
      <c r="R40" s="85">
        <f>SUM(R41:R44)</f>
        <v>47153</v>
      </c>
      <c r="S40" s="85">
        <f>SUM(S41:S44)</f>
        <v>47153</v>
      </c>
      <c r="T40" s="85">
        <f>SUM(T41:T44)</f>
        <v>0</v>
      </c>
      <c r="U40" s="86">
        <f>SUM(U41:U44)</f>
        <v>0</v>
      </c>
      <c r="V40" s="27"/>
    </row>
    <row r="41" spans="1:22" ht="41.25" customHeight="1">
      <c r="A41" s="183"/>
      <c r="B41" s="80" t="s">
        <v>90</v>
      </c>
      <c r="C41" s="139" t="s">
        <v>219</v>
      </c>
      <c r="D41" s="139"/>
      <c r="E41" s="140">
        <v>3627465</v>
      </c>
      <c r="F41" s="140"/>
      <c r="G41" s="81">
        <f>SUM(I41+R41)</f>
        <v>3627455.97</v>
      </c>
      <c r="H41" s="81">
        <f t="shared" si="0"/>
        <v>99.99975106582697</v>
      </c>
      <c r="I41" s="81">
        <f>SUM(J41+M41+N41+O41+P41+Q41)</f>
        <v>3580302.97</v>
      </c>
      <c r="J41" s="81">
        <f>SUM(K41+L41)</f>
        <v>3406296.7</v>
      </c>
      <c r="K41" s="81">
        <v>3092465.72</v>
      </c>
      <c r="L41" s="81">
        <v>313830.98</v>
      </c>
      <c r="M41" s="81">
        <v>0</v>
      </c>
      <c r="N41" s="81">
        <v>174006.27</v>
      </c>
      <c r="O41" s="81">
        <v>0</v>
      </c>
      <c r="P41" s="81">
        <v>0</v>
      </c>
      <c r="Q41" s="81">
        <v>0</v>
      </c>
      <c r="R41" s="81">
        <f>SUM(S41)</f>
        <v>47153</v>
      </c>
      <c r="S41" s="81">
        <v>47153</v>
      </c>
      <c r="T41" s="82">
        <v>0</v>
      </c>
      <c r="U41" s="83">
        <v>0</v>
      </c>
      <c r="V41" s="25"/>
    </row>
    <row r="42" spans="1:22" ht="25.5" customHeight="1">
      <c r="A42" s="183"/>
      <c r="B42" s="80" t="s">
        <v>218</v>
      </c>
      <c r="C42" s="139" t="s">
        <v>217</v>
      </c>
      <c r="D42" s="139"/>
      <c r="E42" s="140">
        <v>173500</v>
      </c>
      <c r="F42" s="140"/>
      <c r="G42" s="81">
        <f>SUM(I42+R42)</f>
        <v>4796.97</v>
      </c>
      <c r="H42" s="81">
        <f t="shared" si="0"/>
        <v>2.764824207492796</v>
      </c>
      <c r="I42" s="81">
        <f>SUM(J42+M42+N42+O42+P42+Q42)</f>
        <v>4796.97</v>
      </c>
      <c r="J42" s="81">
        <f>SUM(K42+L42)</f>
        <v>4796.97</v>
      </c>
      <c r="K42" s="81">
        <v>0</v>
      </c>
      <c r="L42" s="81">
        <v>4796.97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f>SUM(S42)</f>
        <v>0</v>
      </c>
      <c r="S42" s="81">
        <v>0</v>
      </c>
      <c r="T42" s="82">
        <v>0</v>
      </c>
      <c r="U42" s="83">
        <v>0</v>
      </c>
      <c r="V42" s="25"/>
    </row>
    <row r="43" spans="1:22" ht="25.5" customHeight="1">
      <c r="A43" s="183"/>
      <c r="B43" s="80" t="s">
        <v>318</v>
      </c>
      <c r="C43" s="139" t="s">
        <v>216</v>
      </c>
      <c r="D43" s="139"/>
      <c r="E43" s="140">
        <v>7225</v>
      </c>
      <c r="F43" s="140"/>
      <c r="G43" s="81">
        <f>SUM(I43+R43)</f>
        <v>7225</v>
      </c>
      <c r="H43" s="81">
        <f>SUM(G43/E43)*100</f>
        <v>100</v>
      </c>
      <c r="I43" s="81">
        <f>SUM(J43+M43+N43+O43+P43+Q43)</f>
        <v>7225</v>
      </c>
      <c r="J43" s="81">
        <f>SUM(K43+L43)</f>
        <v>7225</v>
      </c>
      <c r="K43" s="81">
        <v>0</v>
      </c>
      <c r="L43" s="81">
        <v>7225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f>SUM(S43)</f>
        <v>0</v>
      </c>
      <c r="S43" s="81">
        <v>0</v>
      </c>
      <c r="T43" s="82">
        <v>0</v>
      </c>
      <c r="U43" s="83">
        <v>0</v>
      </c>
      <c r="V43" s="25"/>
    </row>
    <row r="44" spans="1:22" ht="18" customHeight="1">
      <c r="A44" s="143"/>
      <c r="B44" s="80" t="s">
        <v>215</v>
      </c>
      <c r="C44" s="139" t="s">
        <v>160</v>
      </c>
      <c r="D44" s="139"/>
      <c r="E44" s="140">
        <v>30168</v>
      </c>
      <c r="F44" s="140"/>
      <c r="G44" s="81">
        <f>SUM(I44+R44)</f>
        <v>5630</v>
      </c>
      <c r="H44" s="81">
        <f t="shared" si="0"/>
        <v>18.662158578626357</v>
      </c>
      <c r="I44" s="81">
        <f>SUM(J44+M44+N44+O44+P44+Q44)</f>
        <v>5630</v>
      </c>
      <c r="J44" s="81">
        <f>SUM(K44+L44)</f>
        <v>630</v>
      </c>
      <c r="K44" s="81">
        <v>0</v>
      </c>
      <c r="L44" s="81">
        <v>630</v>
      </c>
      <c r="M44" s="81">
        <v>5000</v>
      </c>
      <c r="N44" s="81">
        <v>0</v>
      </c>
      <c r="O44" s="81">
        <v>0</v>
      </c>
      <c r="P44" s="81">
        <v>0</v>
      </c>
      <c r="Q44" s="81">
        <v>0</v>
      </c>
      <c r="R44" s="81">
        <f>SUM(S44)</f>
        <v>0</v>
      </c>
      <c r="S44" s="81">
        <v>0</v>
      </c>
      <c r="T44" s="82">
        <v>0</v>
      </c>
      <c r="U44" s="83">
        <v>0</v>
      </c>
      <c r="V44" s="25"/>
    </row>
    <row r="45" spans="1:22" ht="25.5" customHeight="1">
      <c r="A45" s="142">
        <v>755</v>
      </c>
      <c r="B45" s="84"/>
      <c r="C45" s="156" t="s">
        <v>322</v>
      </c>
      <c r="D45" s="156"/>
      <c r="E45" s="141">
        <f>SUM(E46)</f>
        <v>123600</v>
      </c>
      <c r="F45" s="141"/>
      <c r="G45" s="85">
        <f>SUM(G46)</f>
        <v>123337.01</v>
      </c>
      <c r="H45" s="85">
        <f t="shared" si="0"/>
        <v>99.78722491909384</v>
      </c>
      <c r="I45" s="85">
        <f>SUM(I46)</f>
        <v>123337.01</v>
      </c>
      <c r="J45" s="85">
        <f aca="true" t="shared" si="8" ref="J45:O47">SUM(J46)</f>
        <v>63445.74</v>
      </c>
      <c r="K45" s="85">
        <f t="shared" si="8"/>
        <v>0</v>
      </c>
      <c r="L45" s="85">
        <f t="shared" si="8"/>
        <v>63445.74</v>
      </c>
      <c r="M45" s="85">
        <f t="shared" si="8"/>
        <v>59891.27</v>
      </c>
      <c r="N45" s="85">
        <f t="shared" si="8"/>
        <v>0</v>
      </c>
      <c r="O45" s="85">
        <f t="shared" si="8"/>
        <v>0</v>
      </c>
      <c r="P45" s="85">
        <v>0</v>
      </c>
      <c r="Q45" s="85">
        <f>SUM(Q46)</f>
        <v>0</v>
      </c>
      <c r="R45" s="85"/>
      <c r="S45" s="85">
        <f>SUM(S46)</f>
        <v>0</v>
      </c>
      <c r="T45" s="85">
        <f>SUM(T46)</f>
        <v>0</v>
      </c>
      <c r="U45" s="86">
        <f>SUM(U46)</f>
        <v>0</v>
      </c>
      <c r="V45" s="25"/>
    </row>
    <row r="46" spans="1:22" ht="28.5" customHeight="1">
      <c r="A46" s="143"/>
      <c r="B46" s="80" t="s">
        <v>311</v>
      </c>
      <c r="C46" s="139" t="s">
        <v>323</v>
      </c>
      <c r="D46" s="139"/>
      <c r="E46" s="140">
        <v>123600</v>
      </c>
      <c r="F46" s="140"/>
      <c r="G46" s="81">
        <f>SUM(I46+R46)</f>
        <v>123337.01</v>
      </c>
      <c r="H46" s="81">
        <f>SUM(G46/E46)*100</f>
        <v>99.78722491909384</v>
      </c>
      <c r="I46" s="81">
        <f>SUM(J46+M46+N46+O46+P46+Q46)</f>
        <v>123337.01</v>
      </c>
      <c r="J46" s="81">
        <f>SUM(K46+L46)</f>
        <v>63445.74</v>
      </c>
      <c r="K46" s="81">
        <v>0</v>
      </c>
      <c r="L46" s="81">
        <v>63445.74</v>
      </c>
      <c r="M46" s="81">
        <v>59891.27</v>
      </c>
      <c r="N46" s="81">
        <v>0</v>
      </c>
      <c r="O46" s="81">
        <v>0</v>
      </c>
      <c r="P46" s="81">
        <v>0</v>
      </c>
      <c r="Q46" s="81">
        <v>0</v>
      </c>
      <c r="R46" s="81">
        <f>SUM(S46)</f>
        <v>0</v>
      </c>
      <c r="S46" s="81">
        <v>0</v>
      </c>
      <c r="T46" s="82">
        <v>0</v>
      </c>
      <c r="U46" s="83">
        <v>0</v>
      </c>
      <c r="V46" s="25"/>
    </row>
    <row r="47" spans="1:22" s="26" customFormat="1" ht="24.75" customHeight="1">
      <c r="A47" s="148" t="s">
        <v>214</v>
      </c>
      <c r="B47" s="84"/>
      <c r="C47" s="156" t="s">
        <v>213</v>
      </c>
      <c r="D47" s="156"/>
      <c r="E47" s="141">
        <f>SUM(E48+E49)</f>
        <v>360465</v>
      </c>
      <c r="F47" s="141"/>
      <c r="G47" s="85">
        <f>SUM(G48+G49)</f>
        <v>23246.08</v>
      </c>
      <c r="H47" s="85">
        <f t="shared" si="0"/>
        <v>6.448914596424064</v>
      </c>
      <c r="I47" s="85">
        <f>SUM(I48+I49)</f>
        <v>23246.08</v>
      </c>
      <c r="J47" s="85">
        <f t="shared" si="8"/>
        <v>0</v>
      </c>
      <c r="K47" s="85">
        <f t="shared" si="8"/>
        <v>0</v>
      </c>
      <c r="L47" s="85">
        <f t="shared" si="8"/>
        <v>0</v>
      </c>
      <c r="M47" s="85">
        <f t="shared" si="8"/>
        <v>0</v>
      </c>
      <c r="N47" s="85">
        <f t="shared" si="8"/>
        <v>0</v>
      </c>
      <c r="O47" s="85">
        <f t="shared" si="8"/>
        <v>0</v>
      </c>
      <c r="P47" s="85">
        <v>0</v>
      </c>
      <c r="Q47" s="85">
        <f>SUM(Q48+Q49)</f>
        <v>23246.08</v>
      </c>
      <c r="R47" s="85">
        <f>SUM(R48)</f>
        <v>0</v>
      </c>
      <c r="S47" s="85">
        <f>SUM(S48)</f>
        <v>0</v>
      </c>
      <c r="T47" s="85">
        <f>SUM(T48)</f>
        <v>0</v>
      </c>
      <c r="U47" s="86">
        <f>SUM(U48)</f>
        <v>0</v>
      </c>
      <c r="V47" s="27"/>
    </row>
    <row r="48" spans="1:22" ht="51.75" customHeight="1">
      <c r="A48" s="149"/>
      <c r="B48" s="80" t="s">
        <v>212</v>
      </c>
      <c r="C48" s="139" t="s">
        <v>211</v>
      </c>
      <c r="D48" s="139"/>
      <c r="E48" s="140">
        <v>35401</v>
      </c>
      <c r="F48" s="140"/>
      <c r="G48" s="81">
        <f>SUM(I48+R48)</f>
        <v>23246.08</v>
      </c>
      <c r="H48" s="81">
        <f aca="true" t="shared" si="9" ref="H48:H85">SUM(G48/E48)*100</f>
        <v>65.66503771079914</v>
      </c>
      <c r="I48" s="81">
        <f>SUM(J48+M48+N48+O48+P48+Q48)</f>
        <v>23246.08</v>
      </c>
      <c r="J48" s="81">
        <f>SUM(K48+L48)</f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23246.08</v>
      </c>
      <c r="R48" s="81">
        <f>SUM(S48)</f>
        <v>0</v>
      </c>
      <c r="S48" s="81">
        <v>0</v>
      </c>
      <c r="T48" s="82">
        <v>0</v>
      </c>
      <c r="U48" s="83">
        <v>0</v>
      </c>
      <c r="V48" s="25"/>
    </row>
    <row r="49" spans="1:22" ht="69.75" customHeight="1">
      <c r="A49" s="149"/>
      <c r="B49" s="80" t="s">
        <v>210</v>
      </c>
      <c r="C49" s="144" t="s">
        <v>209</v>
      </c>
      <c r="D49" s="145"/>
      <c r="E49" s="140">
        <v>325064</v>
      </c>
      <c r="F49" s="140"/>
      <c r="G49" s="81">
        <f>SUM(I49+R49)</f>
        <v>0</v>
      </c>
      <c r="H49" s="81">
        <f t="shared" si="9"/>
        <v>0</v>
      </c>
      <c r="I49" s="81">
        <f>SUM(J49+M49+N49+O49+P49+Q49)</f>
        <v>0</v>
      </c>
      <c r="J49" s="81">
        <f>SUM(K49+L49)</f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f>SUM(S49)</f>
        <v>0</v>
      </c>
      <c r="S49" s="81">
        <v>0</v>
      </c>
      <c r="T49" s="82">
        <v>0</v>
      </c>
      <c r="U49" s="83">
        <v>0</v>
      </c>
      <c r="V49" s="25"/>
    </row>
    <row r="50" spans="1:22" ht="18.75" customHeight="1">
      <c r="A50" s="89">
        <v>758</v>
      </c>
      <c r="B50" s="80"/>
      <c r="C50" s="152" t="s">
        <v>208</v>
      </c>
      <c r="D50" s="153"/>
      <c r="E50" s="141">
        <f>SUM(E51+E52)</f>
        <v>885981</v>
      </c>
      <c r="F50" s="141"/>
      <c r="G50" s="85">
        <f>SUM(G51+G52)</f>
        <v>399980.24</v>
      </c>
      <c r="H50" s="85">
        <f t="shared" si="9"/>
        <v>45.14546474472929</v>
      </c>
      <c r="I50" s="85">
        <f>SUM(I51+I52)</f>
        <v>399980.24</v>
      </c>
      <c r="J50" s="85">
        <f>SUM(J51+J52)</f>
        <v>399980.24</v>
      </c>
      <c r="K50" s="85">
        <f>SUM(K51+K52)</f>
        <v>0</v>
      </c>
      <c r="L50" s="85">
        <f>SUM(L51+L52)</f>
        <v>399980.24</v>
      </c>
      <c r="M50" s="85">
        <f>SUM(M51+M52)</f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f>SUM(S52)</f>
        <v>0</v>
      </c>
      <c r="T50" s="85">
        <f>SUM(T52)</f>
        <v>0</v>
      </c>
      <c r="U50" s="86">
        <f>SUM(U52:U60)</f>
        <v>0</v>
      </c>
      <c r="V50" s="25"/>
    </row>
    <row r="51" spans="1:22" ht="51.75" customHeight="1">
      <c r="A51" s="89"/>
      <c r="B51" s="80" t="s">
        <v>324</v>
      </c>
      <c r="C51" s="144" t="s">
        <v>325</v>
      </c>
      <c r="D51" s="145"/>
      <c r="E51" s="146">
        <v>399981</v>
      </c>
      <c r="F51" s="147"/>
      <c r="G51" s="81">
        <f>SUM(I51+R51)</f>
        <v>399980.24</v>
      </c>
      <c r="H51" s="81">
        <f>SUM(G51/E51)*100</f>
        <v>99.99980999097457</v>
      </c>
      <c r="I51" s="81">
        <f>SUM(J51+M51+N51+O51+P51+Q51)</f>
        <v>399980.24</v>
      </c>
      <c r="J51" s="81">
        <f>SUM(K51+L51)</f>
        <v>399980.24</v>
      </c>
      <c r="K51" s="81">
        <v>0</v>
      </c>
      <c r="L51" s="81">
        <v>399980.24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f>SUM(S51)</f>
        <v>0</v>
      </c>
      <c r="S51" s="81">
        <v>0</v>
      </c>
      <c r="T51" s="82">
        <v>0</v>
      </c>
      <c r="U51" s="83">
        <v>0</v>
      </c>
      <c r="V51" s="25"/>
    </row>
    <row r="52" spans="1:22" ht="21" customHeight="1">
      <c r="A52" s="89"/>
      <c r="B52" s="80" t="s">
        <v>207</v>
      </c>
      <c r="C52" s="144" t="s">
        <v>206</v>
      </c>
      <c r="D52" s="145"/>
      <c r="E52" s="146">
        <v>486000</v>
      </c>
      <c r="F52" s="147"/>
      <c r="G52" s="81">
        <f>SUM(I52+R52)</f>
        <v>0</v>
      </c>
      <c r="H52" s="81">
        <f t="shared" si="9"/>
        <v>0</v>
      </c>
      <c r="I52" s="81">
        <f>SUM(J52+M52+N52+O52+P52+Q52)</f>
        <v>0</v>
      </c>
      <c r="J52" s="81">
        <f>SUM(K52+L52)</f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f>SUM(S52)</f>
        <v>0</v>
      </c>
      <c r="S52" s="81">
        <v>0</v>
      </c>
      <c r="T52" s="82">
        <v>0</v>
      </c>
      <c r="U52" s="83">
        <v>0</v>
      </c>
      <c r="V52" s="25"/>
    </row>
    <row r="53" spans="1:22" s="26" customFormat="1" ht="26.25" customHeight="1">
      <c r="A53" s="148" t="s">
        <v>77</v>
      </c>
      <c r="B53" s="84"/>
      <c r="C53" s="156" t="s">
        <v>205</v>
      </c>
      <c r="D53" s="156"/>
      <c r="E53" s="141">
        <f>SUM(E54:F64)</f>
        <v>15946926</v>
      </c>
      <c r="F53" s="141"/>
      <c r="G53" s="85">
        <f>SUM(G54:G64)</f>
        <v>15549521.200000005</v>
      </c>
      <c r="H53" s="85">
        <f t="shared" si="9"/>
        <v>97.50795357048754</v>
      </c>
      <c r="I53" s="85">
        <f aca="true" t="shared" si="10" ref="I53:O53">SUM(I54:I64)</f>
        <v>15505482.200000005</v>
      </c>
      <c r="J53" s="85">
        <f t="shared" si="10"/>
        <v>14381998.910000004</v>
      </c>
      <c r="K53" s="85">
        <f t="shared" si="10"/>
        <v>12370950.26</v>
      </c>
      <c r="L53" s="85">
        <f t="shared" si="10"/>
        <v>2011048.65</v>
      </c>
      <c r="M53" s="85">
        <f t="shared" si="10"/>
        <v>792282.52</v>
      </c>
      <c r="N53" s="85">
        <f t="shared" si="10"/>
        <v>294300.86000000004</v>
      </c>
      <c r="O53" s="85">
        <f t="shared" si="10"/>
        <v>36899.91</v>
      </c>
      <c r="P53" s="85">
        <v>0</v>
      </c>
      <c r="Q53" s="85">
        <f>SUM(Q54:Q64)</f>
        <v>0</v>
      </c>
      <c r="R53" s="85">
        <f>SUM(R54:R64)</f>
        <v>44039</v>
      </c>
      <c r="S53" s="85">
        <f>SUM(S54:S64)</f>
        <v>44039</v>
      </c>
      <c r="T53" s="85">
        <f>SUM(T54:T64)</f>
        <v>0</v>
      </c>
      <c r="U53" s="86">
        <f>SUM(U54:U64)</f>
        <v>0</v>
      </c>
      <c r="V53" s="27"/>
    </row>
    <row r="54" spans="1:22" ht="27" customHeight="1">
      <c r="A54" s="183"/>
      <c r="B54" s="80" t="s">
        <v>204</v>
      </c>
      <c r="C54" s="139" t="s">
        <v>203</v>
      </c>
      <c r="D54" s="139"/>
      <c r="E54" s="140">
        <v>947341</v>
      </c>
      <c r="F54" s="140"/>
      <c r="G54" s="81">
        <f aca="true" t="shared" si="11" ref="G54:G64">SUM(I54+R54)</f>
        <v>944905.05</v>
      </c>
      <c r="H54" s="81">
        <f t="shared" si="9"/>
        <v>99.74286450180031</v>
      </c>
      <c r="I54" s="81">
        <f aca="true" t="shared" si="12" ref="I54:I64">SUM(J54+M54+N54+O54+P54+Q54)</f>
        <v>944905.05</v>
      </c>
      <c r="J54" s="81">
        <f aca="true" t="shared" si="13" ref="J54:J64">SUM(K54+L54)</f>
        <v>894280.41</v>
      </c>
      <c r="K54" s="81">
        <v>807661.15</v>
      </c>
      <c r="L54" s="81">
        <v>86619.26</v>
      </c>
      <c r="M54" s="81">
        <v>0</v>
      </c>
      <c r="N54" s="81">
        <v>50624.64</v>
      </c>
      <c r="O54" s="81">
        <v>0</v>
      </c>
      <c r="P54" s="81">
        <v>0</v>
      </c>
      <c r="Q54" s="81">
        <v>0</v>
      </c>
      <c r="R54" s="81">
        <f aca="true" t="shared" si="14" ref="R54:R64">SUM(S54)</f>
        <v>0</v>
      </c>
      <c r="S54" s="81">
        <v>0</v>
      </c>
      <c r="T54" s="82">
        <v>0</v>
      </c>
      <c r="U54" s="83">
        <v>0</v>
      </c>
      <c r="V54" s="25"/>
    </row>
    <row r="55" spans="1:22" ht="24.75" customHeight="1">
      <c r="A55" s="183"/>
      <c r="B55" s="80" t="s">
        <v>291</v>
      </c>
      <c r="C55" s="139" t="s">
        <v>292</v>
      </c>
      <c r="D55" s="139"/>
      <c r="E55" s="140">
        <v>167828</v>
      </c>
      <c r="F55" s="140"/>
      <c r="G55" s="81">
        <f>SUM(I55+R55)</f>
        <v>167825.25</v>
      </c>
      <c r="H55" s="81">
        <f>SUM(G55/E55)*100</f>
        <v>99.99836141764187</v>
      </c>
      <c r="I55" s="81">
        <f>SUM(J55+M55+N55+O55+P55+Q55)</f>
        <v>167825.25</v>
      </c>
      <c r="J55" s="81">
        <f>SUM(K55+L55)</f>
        <v>158017.35</v>
      </c>
      <c r="K55" s="81">
        <v>144395.35</v>
      </c>
      <c r="L55" s="81">
        <v>13622</v>
      </c>
      <c r="M55" s="81">
        <v>0</v>
      </c>
      <c r="N55" s="81">
        <v>9807.9</v>
      </c>
      <c r="O55" s="81">
        <v>0</v>
      </c>
      <c r="P55" s="81">
        <v>0</v>
      </c>
      <c r="Q55" s="81">
        <v>0</v>
      </c>
      <c r="R55" s="81">
        <f>SUM(S55)</f>
        <v>0</v>
      </c>
      <c r="S55" s="81">
        <v>0</v>
      </c>
      <c r="T55" s="82">
        <v>0</v>
      </c>
      <c r="U55" s="83">
        <v>0</v>
      </c>
      <c r="V55" s="25"/>
    </row>
    <row r="56" spans="1:22" ht="24" customHeight="1">
      <c r="A56" s="183"/>
      <c r="B56" s="80" t="s">
        <v>202</v>
      </c>
      <c r="C56" s="139" t="s">
        <v>201</v>
      </c>
      <c r="D56" s="139"/>
      <c r="E56" s="140">
        <v>1263819</v>
      </c>
      <c r="F56" s="140"/>
      <c r="G56" s="81">
        <f t="shared" si="11"/>
        <v>1257899.1800000002</v>
      </c>
      <c r="H56" s="81">
        <f t="shared" si="9"/>
        <v>99.53159273598516</v>
      </c>
      <c r="I56" s="81">
        <f t="shared" si="12"/>
        <v>1257899.1800000002</v>
      </c>
      <c r="J56" s="81">
        <f t="shared" si="13"/>
        <v>1192038.35</v>
      </c>
      <c r="K56" s="81">
        <v>1056955.34</v>
      </c>
      <c r="L56" s="81">
        <v>135083.01</v>
      </c>
      <c r="M56" s="81">
        <v>0</v>
      </c>
      <c r="N56" s="81">
        <v>65860.83</v>
      </c>
      <c r="O56" s="81">
        <v>0</v>
      </c>
      <c r="P56" s="81">
        <v>0</v>
      </c>
      <c r="Q56" s="81">
        <v>0</v>
      </c>
      <c r="R56" s="81">
        <f t="shared" si="14"/>
        <v>0</v>
      </c>
      <c r="S56" s="81">
        <v>0</v>
      </c>
      <c r="T56" s="82">
        <v>0</v>
      </c>
      <c r="U56" s="83">
        <v>0</v>
      </c>
      <c r="V56" s="25"/>
    </row>
    <row r="57" spans="1:22" ht="26.25" customHeight="1">
      <c r="A57" s="183"/>
      <c r="B57" s="80" t="s">
        <v>135</v>
      </c>
      <c r="C57" s="139" t="s">
        <v>200</v>
      </c>
      <c r="D57" s="139"/>
      <c r="E57" s="140">
        <v>4307179</v>
      </c>
      <c r="F57" s="140"/>
      <c r="G57" s="81">
        <f t="shared" si="11"/>
        <v>4289146.71</v>
      </c>
      <c r="H57" s="81">
        <f t="shared" si="9"/>
        <v>99.58134338043531</v>
      </c>
      <c r="I57" s="81">
        <f t="shared" si="12"/>
        <v>4289146.71</v>
      </c>
      <c r="J57" s="81">
        <f t="shared" si="13"/>
        <v>4143024.21</v>
      </c>
      <c r="K57" s="81">
        <v>3785073.61</v>
      </c>
      <c r="L57" s="81">
        <v>357950.6</v>
      </c>
      <c r="M57" s="81">
        <v>78036.8</v>
      </c>
      <c r="N57" s="81">
        <v>31185.79</v>
      </c>
      <c r="O57" s="81">
        <v>36899.91</v>
      </c>
      <c r="P57" s="81">
        <v>0</v>
      </c>
      <c r="Q57" s="81">
        <v>0</v>
      </c>
      <c r="R57" s="81">
        <f t="shared" si="14"/>
        <v>0</v>
      </c>
      <c r="S57" s="81">
        <v>0</v>
      </c>
      <c r="T57" s="82">
        <v>0</v>
      </c>
      <c r="U57" s="83">
        <v>0</v>
      </c>
      <c r="V57" s="25"/>
    </row>
    <row r="58" spans="1:22" ht="21" customHeight="1">
      <c r="A58" s="183"/>
      <c r="B58" s="80" t="s">
        <v>134</v>
      </c>
      <c r="C58" s="139" t="s">
        <v>199</v>
      </c>
      <c r="D58" s="139"/>
      <c r="E58" s="140">
        <v>6817162</v>
      </c>
      <c r="F58" s="140"/>
      <c r="G58" s="81">
        <f t="shared" si="11"/>
        <v>6786040.36</v>
      </c>
      <c r="H58" s="81">
        <f t="shared" si="9"/>
        <v>99.543480996931</v>
      </c>
      <c r="I58" s="81">
        <f t="shared" si="12"/>
        <v>6786040.36</v>
      </c>
      <c r="J58" s="81">
        <f t="shared" si="13"/>
        <v>6002300.73</v>
      </c>
      <c r="K58" s="81">
        <v>5087520.03</v>
      </c>
      <c r="L58" s="81">
        <v>914780.7</v>
      </c>
      <c r="M58" s="81">
        <v>714245.72</v>
      </c>
      <c r="N58" s="81">
        <v>69493.91</v>
      </c>
      <c r="O58" s="81">
        <v>0</v>
      </c>
      <c r="P58" s="81">
        <v>0</v>
      </c>
      <c r="Q58" s="81">
        <v>0</v>
      </c>
      <c r="R58" s="81">
        <f t="shared" si="14"/>
        <v>0</v>
      </c>
      <c r="S58" s="81">
        <v>0</v>
      </c>
      <c r="T58" s="82">
        <v>0</v>
      </c>
      <c r="U58" s="83">
        <v>0</v>
      </c>
      <c r="V58" s="25"/>
    </row>
    <row r="59" spans="1:22" ht="29.25" customHeight="1">
      <c r="A59" s="183"/>
      <c r="B59" s="80" t="s">
        <v>198</v>
      </c>
      <c r="C59" s="139" t="s">
        <v>197</v>
      </c>
      <c r="D59" s="139"/>
      <c r="E59" s="140">
        <v>1246206</v>
      </c>
      <c r="F59" s="140"/>
      <c r="G59" s="81">
        <f t="shared" si="11"/>
        <v>1242727</v>
      </c>
      <c r="H59" s="81">
        <f t="shared" si="9"/>
        <v>99.720832671324</v>
      </c>
      <c r="I59" s="81">
        <f t="shared" si="12"/>
        <v>1242727</v>
      </c>
      <c r="J59" s="81">
        <f t="shared" si="13"/>
        <v>1176757.32</v>
      </c>
      <c r="K59" s="81">
        <v>1068285</v>
      </c>
      <c r="L59" s="81">
        <v>108472.32</v>
      </c>
      <c r="M59" s="81">
        <v>0</v>
      </c>
      <c r="N59" s="81">
        <v>65969.68</v>
      </c>
      <c r="O59" s="81">
        <v>0</v>
      </c>
      <c r="P59" s="81">
        <v>0</v>
      </c>
      <c r="Q59" s="81">
        <v>0</v>
      </c>
      <c r="R59" s="81">
        <f t="shared" si="14"/>
        <v>0</v>
      </c>
      <c r="S59" s="81">
        <v>0</v>
      </c>
      <c r="T59" s="82">
        <v>0</v>
      </c>
      <c r="U59" s="83">
        <v>0</v>
      </c>
      <c r="V59" s="25"/>
    </row>
    <row r="60" spans="1:22" ht="35.25" customHeight="1">
      <c r="A60" s="183"/>
      <c r="B60" s="80" t="s">
        <v>196</v>
      </c>
      <c r="C60" s="139" t="s">
        <v>168</v>
      </c>
      <c r="D60" s="139"/>
      <c r="E60" s="140">
        <v>94291</v>
      </c>
      <c r="F60" s="140"/>
      <c r="G60" s="81">
        <f t="shared" si="11"/>
        <v>93798.38</v>
      </c>
      <c r="H60" s="81">
        <f t="shared" si="9"/>
        <v>99.47755353108992</v>
      </c>
      <c r="I60" s="81">
        <f t="shared" si="12"/>
        <v>93798.38</v>
      </c>
      <c r="J60" s="81">
        <f t="shared" si="13"/>
        <v>93798.38</v>
      </c>
      <c r="K60" s="81">
        <v>0</v>
      </c>
      <c r="L60" s="81">
        <v>93798.38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f t="shared" si="14"/>
        <v>0</v>
      </c>
      <c r="S60" s="81">
        <v>0</v>
      </c>
      <c r="T60" s="82">
        <v>0</v>
      </c>
      <c r="U60" s="83">
        <v>0</v>
      </c>
      <c r="V60" s="25"/>
    </row>
    <row r="61" spans="1:22" ht="30.75" customHeight="1">
      <c r="A61" s="183"/>
      <c r="B61" s="80" t="s">
        <v>132</v>
      </c>
      <c r="C61" s="139" t="s">
        <v>195</v>
      </c>
      <c r="D61" s="139"/>
      <c r="E61" s="140">
        <v>160700</v>
      </c>
      <c r="F61" s="140"/>
      <c r="G61" s="81">
        <f t="shared" si="11"/>
        <v>160217.55</v>
      </c>
      <c r="H61" s="81">
        <f t="shared" si="9"/>
        <v>99.69978220286248</v>
      </c>
      <c r="I61" s="81">
        <f t="shared" si="12"/>
        <v>160217.55</v>
      </c>
      <c r="J61" s="81">
        <f t="shared" si="13"/>
        <v>159717.55</v>
      </c>
      <c r="K61" s="81">
        <v>112401.9</v>
      </c>
      <c r="L61" s="81">
        <v>47315.65</v>
      </c>
      <c r="M61" s="81">
        <v>0</v>
      </c>
      <c r="N61" s="81">
        <v>500</v>
      </c>
      <c r="O61" s="81">
        <v>0</v>
      </c>
      <c r="P61" s="81">
        <v>0</v>
      </c>
      <c r="Q61" s="81">
        <v>0</v>
      </c>
      <c r="R61" s="81">
        <f t="shared" si="14"/>
        <v>0</v>
      </c>
      <c r="S61" s="81">
        <v>0</v>
      </c>
      <c r="T61" s="82">
        <v>0</v>
      </c>
      <c r="U61" s="83">
        <v>0</v>
      </c>
      <c r="V61" s="25"/>
    </row>
    <row r="62" spans="1:22" ht="148.5" customHeight="1">
      <c r="A62" s="183"/>
      <c r="B62" s="80" t="s">
        <v>294</v>
      </c>
      <c r="C62" s="162" t="s">
        <v>295</v>
      </c>
      <c r="D62" s="162"/>
      <c r="E62" s="140">
        <v>150813</v>
      </c>
      <c r="F62" s="140"/>
      <c r="G62" s="81">
        <f>SUM(I62+R62)</f>
        <v>102473.95999999999</v>
      </c>
      <c r="H62" s="81">
        <f>SUM(G62/E62)*100</f>
        <v>67.94769681658742</v>
      </c>
      <c r="I62" s="81">
        <f>SUM(J62+M62+N62+O62+P62+Q62)</f>
        <v>102473.95999999999</v>
      </c>
      <c r="J62" s="81">
        <f>SUM(K62+L62)</f>
        <v>102032.81</v>
      </c>
      <c r="K62" s="81">
        <v>83167.29</v>
      </c>
      <c r="L62" s="81">
        <v>18865.52</v>
      </c>
      <c r="M62" s="81">
        <v>0</v>
      </c>
      <c r="N62" s="81">
        <v>441.15</v>
      </c>
      <c r="O62" s="81">
        <v>0</v>
      </c>
      <c r="P62" s="81">
        <v>0</v>
      </c>
      <c r="Q62" s="81">
        <v>0</v>
      </c>
      <c r="R62" s="81">
        <f>SUM(S62)</f>
        <v>0</v>
      </c>
      <c r="S62" s="81">
        <v>0</v>
      </c>
      <c r="T62" s="82">
        <v>0</v>
      </c>
      <c r="U62" s="83">
        <v>0</v>
      </c>
      <c r="V62" s="25"/>
    </row>
    <row r="63" spans="1:22" ht="29.25" customHeight="1">
      <c r="A63" s="183"/>
      <c r="B63" s="80" t="s">
        <v>326</v>
      </c>
      <c r="C63" s="139" t="s">
        <v>327</v>
      </c>
      <c r="D63" s="139"/>
      <c r="E63" s="140">
        <v>400601</v>
      </c>
      <c r="F63" s="140"/>
      <c r="G63" s="81">
        <f>SUM(I63+R63)</f>
        <v>382977.13</v>
      </c>
      <c r="H63" s="81">
        <f>SUM(G63/E63)*100</f>
        <v>95.60064253459177</v>
      </c>
      <c r="I63" s="81">
        <f>SUM(J63+M63+N63+O63+P63+Q63)</f>
        <v>382977.13</v>
      </c>
      <c r="J63" s="81">
        <f>SUM(K63+L63)</f>
        <v>382769.17</v>
      </c>
      <c r="K63" s="81">
        <v>225090.59</v>
      </c>
      <c r="L63" s="81">
        <v>157678.58</v>
      </c>
      <c r="M63" s="81">
        <v>0</v>
      </c>
      <c r="N63" s="81">
        <v>207.96</v>
      </c>
      <c r="O63" s="81">
        <v>0</v>
      </c>
      <c r="P63" s="81">
        <v>0</v>
      </c>
      <c r="Q63" s="81">
        <v>0</v>
      </c>
      <c r="R63" s="81">
        <f>SUM(S63)</f>
        <v>0</v>
      </c>
      <c r="S63" s="81">
        <v>0</v>
      </c>
      <c r="T63" s="82">
        <v>0</v>
      </c>
      <c r="U63" s="83">
        <v>0</v>
      </c>
      <c r="V63" s="25"/>
    </row>
    <row r="64" spans="1:22" ht="24" customHeight="1">
      <c r="A64" s="143"/>
      <c r="B64" s="80" t="s">
        <v>76</v>
      </c>
      <c r="C64" s="139" t="s">
        <v>160</v>
      </c>
      <c r="D64" s="139"/>
      <c r="E64" s="140">
        <v>390986</v>
      </c>
      <c r="F64" s="140"/>
      <c r="G64" s="81">
        <f t="shared" si="11"/>
        <v>121510.63</v>
      </c>
      <c r="H64" s="81">
        <f t="shared" si="9"/>
        <v>31.078000235302543</v>
      </c>
      <c r="I64" s="81">
        <f t="shared" si="12"/>
        <v>77471.63</v>
      </c>
      <c r="J64" s="81">
        <f t="shared" si="13"/>
        <v>77262.63</v>
      </c>
      <c r="K64" s="81">
        <v>400</v>
      </c>
      <c r="L64" s="81">
        <v>76862.63</v>
      </c>
      <c r="M64" s="81">
        <v>0</v>
      </c>
      <c r="N64" s="81">
        <v>209</v>
      </c>
      <c r="O64" s="81">
        <v>0</v>
      </c>
      <c r="P64" s="81">
        <v>0</v>
      </c>
      <c r="Q64" s="81">
        <v>0</v>
      </c>
      <c r="R64" s="81">
        <f t="shared" si="14"/>
        <v>44039</v>
      </c>
      <c r="S64" s="81">
        <v>44039</v>
      </c>
      <c r="T64" s="82">
        <v>0</v>
      </c>
      <c r="U64" s="83">
        <v>0</v>
      </c>
      <c r="V64" s="25"/>
    </row>
    <row r="65" spans="1:22" s="26" customFormat="1" ht="25.5" customHeight="1">
      <c r="A65" s="148" t="s">
        <v>87</v>
      </c>
      <c r="B65" s="84"/>
      <c r="C65" s="156" t="s">
        <v>194</v>
      </c>
      <c r="D65" s="156"/>
      <c r="E65" s="141">
        <f>SUM(E66:F67)</f>
        <v>2911241</v>
      </c>
      <c r="F65" s="141"/>
      <c r="G65" s="85">
        <f>SUM(G67+G66)</f>
        <v>2785217.6799999997</v>
      </c>
      <c r="H65" s="85">
        <f t="shared" si="9"/>
        <v>95.67114780260376</v>
      </c>
      <c r="I65" s="85">
        <f>SUM(I66:I67)</f>
        <v>2785217.6799999997</v>
      </c>
      <c r="J65" s="85">
        <f>SUM(J66:J67)</f>
        <v>2785217.6799999997</v>
      </c>
      <c r="K65" s="85">
        <f>SUM(K67+K66)</f>
        <v>0</v>
      </c>
      <c r="L65" s="85">
        <f>SUM(L66:L67)</f>
        <v>2785217.6799999997</v>
      </c>
      <c r="M65" s="85">
        <f>SUM(M67+M66)</f>
        <v>0</v>
      </c>
      <c r="N65" s="85">
        <f>SUM(N67+N66)</f>
        <v>0</v>
      </c>
      <c r="O65" s="85">
        <f>SUM(O67+O66)</f>
        <v>0</v>
      </c>
      <c r="P65" s="85">
        <v>0</v>
      </c>
      <c r="Q65" s="85">
        <f>SUM(Q67+Q66)</f>
        <v>0</v>
      </c>
      <c r="R65" s="85">
        <f>SUM(R66:R67)</f>
        <v>0</v>
      </c>
      <c r="S65" s="85">
        <f>SUM(S66:S67)</f>
        <v>0</v>
      </c>
      <c r="T65" s="85">
        <f>SUM(T66:T67)</f>
        <v>0</v>
      </c>
      <c r="U65" s="90">
        <f>SUM(U66:U67)</f>
        <v>0</v>
      </c>
      <c r="V65" s="27"/>
    </row>
    <row r="66" spans="1:22" ht="83.25" customHeight="1">
      <c r="A66" s="183"/>
      <c r="B66" s="80" t="s">
        <v>86</v>
      </c>
      <c r="C66" s="139" t="s">
        <v>193</v>
      </c>
      <c r="D66" s="139"/>
      <c r="E66" s="140">
        <v>2696241</v>
      </c>
      <c r="F66" s="140"/>
      <c r="G66" s="81">
        <f>SUM(I66+R66)</f>
        <v>2670316.4</v>
      </c>
      <c r="H66" s="81">
        <f t="shared" si="9"/>
        <v>99.03849099542659</v>
      </c>
      <c r="I66" s="81">
        <f>SUM(J66+M66+N66+O66+P66+Q66)</f>
        <v>2670316.4</v>
      </c>
      <c r="J66" s="81">
        <f>SUM(K66+L66)</f>
        <v>2670316.4</v>
      </c>
      <c r="K66" s="81">
        <v>0</v>
      </c>
      <c r="L66" s="81">
        <v>2670316.4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f>SUM(S66)</f>
        <v>0</v>
      </c>
      <c r="S66" s="81">
        <v>0</v>
      </c>
      <c r="T66" s="82">
        <v>0</v>
      </c>
      <c r="U66" s="83">
        <v>0</v>
      </c>
      <c r="V66" s="25"/>
    </row>
    <row r="67" spans="1:22" ht="21.75" customHeight="1">
      <c r="A67" s="143"/>
      <c r="B67" s="80" t="s">
        <v>192</v>
      </c>
      <c r="C67" s="139" t="s">
        <v>160</v>
      </c>
      <c r="D67" s="139"/>
      <c r="E67" s="140">
        <v>215000</v>
      </c>
      <c r="F67" s="140"/>
      <c r="G67" s="81">
        <f>SUM(I67+R67)</f>
        <v>114901.28</v>
      </c>
      <c r="H67" s="81">
        <f t="shared" si="9"/>
        <v>53.442455813953494</v>
      </c>
      <c r="I67" s="81">
        <f>SUM(J67+M67+N67+O67+P67+Q67)</f>
        <v>114901.28</v>
      </c>
      <c r="J67" s="81">
        <f>SUM(K67+L67)</f>
        <v>114901.28</v>
      </c>
      <c r="K67" s="81">
        <v>0</v>
      </c>
      <c r="L67" s="81">
        <v>114901.28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f>SUM(S67+U67)</f>
        <v>0</v>
      </c>
      <c r="S67" s="81">
        <v>0</v>
      </c>
      <c r="T67" s="82">
        <v>0</v>
      </c>
      <c r="U67" s="91">
        <v>0</v>
      </c>
      <c r="V67" s="25"/>
    </row>
    <row r="68" spans="1:22" s="26" customFormat="1" ht="21" customHeight="1">
      <c r="A68" s="148" t="s">
        <v>69</v>
      </c>
      <c r="B68" s="84"/>
      <c r="C68" s="156" t="s">
        <v>191</v>
      </c>
      <c r="D68" s="156"/>
      <c r="E68" s="141">
        <f>SUM(E69:F76)</f>
        <v>21848238</v>
      </c>
      <c r="F68" s="141"/>
      <c r="G68" s="85">
        <f>SUM(G69:G76)</f>
        <v>20502962.16</v>
      </c>
      <c r="H68" s="85">
        <f t="shared" si="9"/>
        <v>93.842634632596</v>
      </c>
      <c r="I68" s="85">
        <f aca="true" t="shared" si="15" ref="I68:O68">SUM(I69:I76)</f>
        <v>19463804.79</v>
      </c>
      <c r="J68" s="85">
        <f t="shared" si="15"/>
        <v>18052117.76</v>
      </c>
      <c r="K68" s="85">
        <f t="shared" si="15"/>
        <v>12287123.770000001</v>
      </c>
      <c r="L68" s="85">
        <f t="shared" si="15"/>
        <v>5764993.989999999</v>
      </c>
      <c r="M68" s="85">
        <f t="shared" si="15"/>
        <v>184030.58000000002</v>
      </c>
      <c r="N68" s="85">
        <f t="shared" si="15"/>
        <v>1112832.47</v>
      </c>
      <c r="O68" s="85">
        <f t="shared" si="15"/>
        <v>114823.98</v>
      </c>
      <c r="P68" s="85">
        <v>0</v>
      </c>
      <c r="Q68" s="85">
        <f>SUM(Q69:Q76)</f>
        <v>0</v>
      </c>
      <c r="R68" s="85">
        <f>SUM(R69:R76)</f>
        <v>1039157.3700000001</v>
      </c>
      <c r="S68" s="85">
        <f>SUM(S69:S76)</f>
        <v>1039157.3700000001</v>
      </c>
      <c r="T68" s="85">
        <f>SUM(T69:T76)</f>
        <v>36796.18</v>
      </c>
      <c r="U68" s="86">
        <f>SUM(U69:U76)</f>
        <v>0</v>
      </c>
      <c r="V68" s="27"/>
    </row>
    <row r="69" spans="1:22" ht="29.25" customHeight="1">
      <c r="A69" s="183"/>
      <c r="B69" s="80" t="s">
        <v>75</v>
      </c>
      <c r="C69" s="139" t="s">
        <v>190</v>
      </c>
      <c r="D69" s="139"/>
      <c r="E69" s="140">
        <v>2796187</v>
      </c>
      <c r="F69" s="140"/>
      <c r="G69" s="81">
        <f aca="true" t="shared" si="16" ref="G69:G76">SUM(I69+R69)</f>
        <v>2524002.27</v>
      </c>
      <c r="H69" s="81">
        <f t="shared" si="9"/>
        <v>90.26586097424814</v>
      </c>
      <c r="I69" s="81">
        <f aca="true" t="shared" si="17" ref="I69:I76">SUM(J69+M69+N69+O69+P69+Q69)</f>
        <v>2385495.96</v>
      </c>
      <c r="J69" s="81">
        <f aca="true" t="shared" si="18" ref="J69:J76">SUM(K69+L69)</f>
        <v>2260814.44</v>
      </c>
      <c r="K69" s="81">
        <v>1426270.47</v>
      </c>
      <c r="L69" s="81">
        <v>834543.97</v>
      </c>
      <c r="M69" s="81">
        <v>81451.32</v>
      </c>
      <c r="N69" s="81">
        <v>43230.2</v>
      </c>
      <c r="O69" s="81">
        <v>0</v>
      </c>
      <c r="P69" s="81">
        <v>0</v>
      </c>
      <c r="Q69" s="81">
        <v>0</v>
      </c>
      <c r="R69" s="81">
        <f aca="true" t="shared" si="19" ref="R69:R76">SUM(S69)</f>
        <v>138506.31</v>
      </c>
      <c r="S69" s="81">
        <v>138506.31</v>
      </c>
      <c r="T69" s="82">
        <v>0</v>
      </c>
      <c r="U69" s="83">
        <v>0</v>
      </c>
      <c r="V69" s="25"/>
    </row>
    <row r="70" spans="1:22" ht="32.25" customHeight="1">
      <c r="A70" s="183"/>
      <c r="B70" s="80" t="s">
        <v>74</v>
      </c>
      <c r="C70" s="139" t="s">
        <v>189</v>
      </c>
      <c r="D70" s="139"/>
      <c r="E70" s="140">
        <v>15486077</v>
      </c>
      <c r="F70" s="140"/>
      <c r="G70" s="81">
        <f t="shared" si="16"/>
        <v>15482785.5</v>
      </c>
      <c r="H70" s="81">
        <f t="shared" si="9"/>
        <v>99.97874542403477</v>
      </c>
      <c r="I70" s="81">
        <f t="shared" si="17"/>
        <v>15120389.1</v>
      </c>
      <c r="J70" s="81">
        <f t="shared" si="18"/>
        <v>15075237.77</v>
      </c>
      <c r="K70" s="81">
        <v>10335792.25</v>
      </c>
      <c r="L70" s="81">
        <v>4739445.52</v>
      </c>
      <c r="M70" s="81">
        <v>0</v>
      </c>
      <c r="N70" s="81">
        <v>45151.33</v>
      </c>
      <c r="O70" s="81">
        <v>0</v>
      </c>
      <c r="P70" s="81">
        <v>0</v>
      </c>
      <c r="Q70" s="81">
        <v>0</v>
      </c>
      <c r="R70" s="81">
        <f t="shared" si="19"/>
        <v>362396.4</v>
      </c>
      <c r="S70" s="81">
        <v>362396.4</v>
      </c>
      <c r="T70" s="82">
        <v>0</v>
      </c>
      <c r="U70" s="83">
        <v>0</v>
      </c>
      <c r="V70" s="25"/>
    </row>
    <row r="71" spans="1:22" ht="32.25" customHeight="1">
      <c r="A71" s="183"/>
      <c r="B71" s="80" t="s">
        <v>328</v>
      </c>
      <c r="C71" s="139" t="s">
        <v>329</v>
      </c>
      <c r="D71" s="139"/>
      <c r="E71" s="140">
        <v>400000</v>
      </c>
      <c r="F71" s="140"/>
      <c r="G71" s="81">
        <f>SUM(I71+R71)</f>
        <v>3540</v>
      </c>
      <c r="H71" s="81">
        <f>SUM(G71/E71)*100</f>
        <v>0.885</v>
      </c>
      <c r="I71" s="81">
        <f>SUM(J71+M71+N71+O71+P71+Q71)</f>
        <v>0</v>
      </c>
      <c r="J71" s="81">
        <f>SUM(K71+L71)</f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f>SUM(S71)</f>
        <v>3540</v>
      </c>
      <c r="S71" s="81">
        <v>3540</v>
      </c>
      <c r="T71" s="82">
        <v>0</v>
      </c>
      <c r="U71" s="83">
        <v>0</v>
      </c>
      <c r="V71" s="25"/>
    </row>
    <row r="72" spans="1:22" ht="21.75" customHeight="1">
      <c r="A72" s="183"/>
      <c r="B72" s="80" t="s">
        <v>68</v>
      </c>
      <c r="C72" s="139" t="s">
        <v>188</v>
      </c>
      <c r="D72" s="139"/>
      <c r="E72" s="140">
        <v>1428993</v>
      </c>
      <c r="F72" s="140"/>
      <c r="G72" s="81">
        <f t="shared" si="16"/>
        <v>1136126.16</v>
      </c>
      <c r="H72" s="81">
        <f t="shared" si="9"/>
        <v>79.50536916555923</v>
      </c>
      <c r="I72" s="81">
        <f t="shared" si="17"/>
        <v>1136126.16</v>
      </c>
      <c r="J72" s="81">
        <f t="shared" si="18"/>
        <v>20819.96</v>
      </c>
      <c r="K72" s="81">
        <v>20730.96</v>
      </c>
      <c r="L72" s="81">
        <v>89</v>
      </c>
      <c r="M72" s="81">
        <v>102579.26</v>
      </c>
      <c r="N72" s="81">
        <v>1012726.94</v>
      </c>
      <c r="O72" s="81">
        <v>0</v>
      </c>
      <c r="P72" s="81">
        <v>0</v>
      </c>
      <c r="Q72" s="81">
        <v>0</v>
      </c>
      <c r="R72" s="81">
        <f t="shared" si="19"/>
        <v>0</v>
      </c>
      <c r="S72" s="81">
        <v>0</v>
      </c>
      <c r="T72" s="82">
        <v>0</v>
      </c>
      <c r="U72" s="83">
        <v>0</v>
      </c>
      <c r="V72" s="25"/>
    </row>
    <row r="73" spans="1:22" ht="30.75" customHeight="1">
      <c r="A73" s="183"/>
      <c r="B73" s="80" t="s">
        <v>187</v>
      </c>
      <c r="C73" s="139" t="s">
        <v>186</v>
      </c>
      <c r="D73" s="139"/>
      <c r="E73" s="140">
        <v>531401</v>
      </c>
      <c r="F73" s="140"/>
      <c r="G73" s="81">
        <f t="shared" si="16"/>
        <v>505971.77999999997</v>
      </c>
      <c r="H73" s="81">
        <f t="shared" si="9"/>
        <v>95.21468344997469</v>
      </c>
      <c r="I73" s="81">
        <f t="shared" si="17"/>
        <v>505971.77999999997</v>
      </c>
      <c r="J73" s="81">
        <f t="shared" si="18"/>
        <v>504971.77999999997</v>
      </c>
      <c r="K73" s="81">
        <v>369067.04</v>
      </c>
      <c r="L73" s="81">
        <v>135904.74</v>
      </c>
      <c r="M73" s="81">
        <v>0</v>
      </c>
      <c r="N73" s="81">
        <v>1000</v>
      </c>
      <c r="O73" s="81">
        <v>0</v>
      </c>
      <c r="P73" s="81">
        <v>0</v>
      </c>
      <c r="Q73" s="81">
        <v>0</v>
      </c>
      <c r="R73" s="81">
        <f t="shared" si="19"/>
        <v>0</v>
      </c>
      <c r="S73" s="81">
        <v>0</v>
      </c>
      <c r="T73" s="82">
        <v>0</v>
      </c>
      <c r="U73" s="83">
        <v>0</v>
      </c>
      <c r="V73" s="25"/>
    </row>
    <row r="74" spans="1:22" ht="70.5" customHeight="1">
      <c r="A74" s="183"/>
      <c r="B74" s="80" t="s">
        <v>185</v>
      </c>
      <c r="C74" s="144" t="s">
        <v>184</v>
      </c>
      <c r="D74" s="145"/>
      <c r="E74" s="140">
        <v>7000</v>
      </c>
      <c r="F74" s="140"/>
      <c r="G74" s="81">
        <f t="shared" si="16"/>
        <v>3991.68</v>
      </c>
      <c r="H74" s="81">
        <f t="shared" si="9"/>
        <v>57.023999999999994</v>
      </c>
      <c r="I74" s="81">
        <f t="shared" si="17"/>
        <v>3991.68</v>
      </c>
      <c r="J74" s="81">
        <f t="shared" si="18"/>
        <v>3991.68</v>
      </c>
      <c r="K74" s="81">
        <v>0</v>
      </c>
      <c r="L74" s="81">
        <v>3991.68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f t="shared" si="19"/>
        <v>0</v>
      </c>
      <c r="S74" s="81">
        <v>0</v>
      </c>
      <c r="T74" s="82">
        <v>0</v>
      </c>
      <c r="U74" s="83">
        <v>0</v>
      </c>
      <c r="V74" s="25"/>
    </row>
    <row r="75" spans="1:22" ht="31.5" customHeight="1">
      <c r="A75" s="183"/>
      <c r="B75" s="80" t="s">
        <v>296</v>
      </c>
      <c r="C75" s="139" t="s">
        <v>297</v>
      </c>
      <c r="D75" s="139"/>
      <c r="E75" s="140">
        <v>11214</v>
      </c>
      <c r="F75" s="140"/>
      <c r="G75" s="81">
        <f>SUM(I75+R75)</f>
        <v>11214</v>
      </c>
      <c r="H75" s="81">
        <f>SUM(G75/E75)*100</f>
        <v>100</v>
      </c>
      <c r="I75" s="81">
        <f>SUM(J75+M75+N75+O75+P75+Q75)</f>
        <v>11214</v>
      </c>
      <c r="J75" s="81">
        <f>SUM(K75+L75)</f>
        <v>490</v>
      </c>
      <c r="K75" s="81">
        <v>0</v>
      </c>
      <c r="L75" s="81">
        <v>490</v>
      </c>
      <c r="M75" s="81">
        <v>0</v>
      </c>
      <c r="N75" s="81">
        <v>10724</v>
      </c>
      <c r="O75" s="81">
        <v>0</v>
      </c>
      <c r="P75" s="81">
        <v>0</v>
      </c>
      <c r="Q75" s="81">
        <v>0</v>
      </c>
      <c r="R75" s="81">
        <f>SUM(S75)</f>
        <v>0</v>
      </c>
      <c r="S75" s="81">
        <v>0</v>
      </c>
      <c r="T75" s="82">
        <v>0</v>
      </c>
      <c r="U75" s="83">
        <v>0</v>
      </c>
      <c r="V75" s="25"/>
    </row>
    <row r="76" spans="1:22" ht="22.5" customHeight="1">
      <c r="A76" s="143"/>
      <c r="B76" s="80" t="s">
        <v>104</v>
      </c>
      <c r="C76" s="139" t="s">
        <v>160</v>
      </c>
      <c r="D76" s="139"/>
      <c r="E76" s="140">
        <v>1187366</v>
      </c>
      <c r="F76" s="140"/>
      <c r="G76" s="81">
        <f t="shared" si="16"/>
        <v>835330.77</v>
      </c>
      <c r="H76" s="81">
        <f t="shared" si="9"/>
        <v>70.35158241014145</v>
      </c>
      <c r="I76" s="81">
        <f t="shared" si="17"/>
        <v>300616.11</v>
      </c>
      <c r="J76" s="81">
        <f t="shared" si="18"/>
        <v>185792.13</v>
      </c>
      <c r="K76" s="81">
        <v>135263.05</v>
      </c>
      <c r="L76" s="81">
        <v>50529.08</v>
      </c>
      <c r="M76" s="81">
        <v>0</v>
      </c>
      <c r="N76" s="81">
        <v>0</v>
      </c>
      <c r="O76" s="81">
        <v>114823.98</v>
      </c>
      <c r="P76" s="81">
        <v>0</v>
      </c>
      <c r="Q76" s="81">
        <v>0</v>
      </c>
      <c r="R76" s="81">
        <f t="shared" si="19"/>
        <v>534714.66</v>
      </c>
      <c r="S76" s="81">
        <v>534714.66</v>
      </c>
      <c r="T76" s="82">
        <v>36796.18</v>
      </c>
      <c r="U76" s="83">
        <v>0</v>
      </c>
      <c r="V76" s="25"/>
    </row>
    <row r="77" spans="1:22" s="26" customFormat="1" ht="40.5" customHeight="1">
      <c r="A77" s="148" t="s">
        <v>85</v>
      </c>
      <c r="B77" s="84"/>
      <c r="C77" s="156" t="s">
        <v>183</v>
      </c>
      <c r="D77" s="156"/>
      <c r="E77" s="141">
        <f>SUM(E78:F82)</f>
        <v>2213387</v>
      </c>
      <c r="F77" s="141"/>
      <c r="G77" s="85">
        <f>SUM(G78:G82)</f>
        <v>2183253.52</v>
      </c>
      <c r="H77" s="85">
        <f t="shared" si="9"/>
        <v>98.63858060068121</v>
      </c>
      <c r="I77" s="85">
        <f aca="true" t="shared" si="20" ref="I77:O77">SUM(I78:I82)</f>
        <v>2183253.52</v>
      </c>
      <c r="J77" s="85">
        <f t="shared" si="20"/>
        <v>1869194.52</v>
      </c>
      <c r="K77" s="85">
        <f t="shared" si="20"/>
        <v>1660470.48</v>
      </c>
      <c r="L77" s="85">
        <f t="shared" si="20"/>
        <v>208724.03999999998</v>
      </c>
      <c r="M77" s="85">
        <f t="shared" si="20"/>
        <v>272719</v>
      </c>
      <c r="N77" s="85">
        <f t="shared" si="20"/>
        <v>41340</v>
      </c>
      <c r="O77" s="85">
        <f t="shared" si="20"/>
        <v>0</v>
      </c>
      <c r="P77" s="85">
        <v>0</v>
      </c>
      <c r="Q77" s="85">
        <f>SUM(Q78:Q82)</f>
        <v>0</v>
      </c>
      <c r="R77" s="85">
        <f>SUM(R78:R82)</f>
        <v>0</v>
      </c>
      <c r="S77" s="85">
        <f>SUM(S78:S82)</f>
        <v>0</v>
      </c>
      <c r="T77" s="85">
        <f>SUM(T78:T82)</f>
        <v>0</v>
      </c>
      <c r="U77" s="86">
        <f>SUM(U78:U82)</f>
        <v>0</v>
      </c>
      <c r="V77" s="27"/>
    </row>
    <row r="78" spans="1:22" ht="47.25" customHeight="1">
      <c r="A78" s="183"/>
      <c r="B78" s="80" t="s">
        <v>131</v>
      </c>
      <c r="C78" s="139" t="s">
        <v>182</v>
      </c>
      <c r="D78" s="139"/>
      <c r="E78" s="140">
        <v>277933</v>
      </c>
      <c r="F78" s="140"/>
      <c r="G78" s="81">
        <f>SUM(I78+R78)</f>
        <v>272719</v>
      </c>
      <c r="H78" s="81">
        <f t="shared" si="9"/>
        <v>98.12400830415964</v>
      </c>
      <c r="I78" s="81">
        <f>SUM(J78+M78+N78+O78+P78+Q78)</f>
        <v>272719</v>
      </c>
      <c r="J78" s="81">
        <f>SUM(K78+L78)</f>
        <v>0</v>
      </c>
      <c r="K78" s="81">
        <v>0</v>
      </c>
      <c r="L78" s="81">
        <v>0</v>
      </c>
      <c r="M78" s="81">
        <v>272719</v>
      </c>
      <c r="N78" s="81">
        <v>0</v>
      </c>
      <c r="O78" s="81">
        <v>0</v>
      </c>
      <c r="P78" s="81">
        <v>0</v>
      </c>
      <c r="Q78" s="81">
        <v>0</v>
      </c>
      <c r="R78" s="81">
        <f>SUM(S78)</f>
        <v>0</v>
      </c>
      <c r="S78" s="81">
        <v>0</v>
      </c>
      <c r="T78" s="82">
        <v>0</v>
      </c>
      <c r="U78" s="83">
        <v>0</v>
      </c>
      <c r="V78" s="25"/>
    </row>
    <row r="79" spans="1:22" ht="37.5" customHeight="1">
      <c r="A79" s="183"/>
      <c r="B79" s="80" t="s">
        <v>84</v>
      </c>
      <c r="C79" s="139" t="s">
        <v>181</v>
      </c>
      <c r="D79" s="139"/>
      <c r="E79" s="140">
        <v>408114</v>
      </c>
      <c r="F79" s="140"/>
      <c r="G79" s="81">
        <f>SUM(I79+R79)</f>
        <v>407916.67</v>
      </c>
      <c r="H79" s="81">
        <f t="shared" si="9"/>
        <v>99.9516483139515</v>
      </c>
      <c r="I79" s="81">
        <f>SUM(J79+M79+N79+O79+P79+Q79)</f>
        <v>407916.67</v>
      </c>
      <c r="J79" s="81">
        <f>SUM(K79+L79)</f>
        <v>407916.67</v>
      </c>
      <c r="K79" s="81">
        <v>357270.49</v>
      </c>
      <c r="L79" s="81">
        <v>50646.18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f>SUM(S79)</f>
        <v>0</v>
      </c>
      <c r="S79" s="81">
        <v>0</v>
      </c>
      <c r="T79" s="82">
        <v>0</v>
      </c>
      <c r="U79" s="83">
        <v>0</v>
      </c>
      <c r="V79" s="25"/>
    </row>
    <row r="80" spans="1:22" ht="25.5" customHeight="1">
      <c r="A80" s="183"/>
      <c r="B80" s="80" t="s">
        <v>128</v>
      </c>
      <c r="C80" s="139" t="s">
        <v>180</v>
      </c>
      <c r="D80" s="139"/>
      <c r="E80" s="140">
        <v>1463130</v>
      </c>
      <c r="F80" s="140"/>
      <c r="G80" s="81">
        <f>SUM(I80+R80)</f>
        <v>1461346.85</v>
      </c>
      <c r="H80" s="81">
        <f t="shared" si="9"/>
        <v>99.87812771250675</v>
      </c>
      <c r="I80" s="81">
        <f>SUM(J80+M80+N80+O80+P80+Q80)</f>
        <v>1461346.85</v>
      </c>
      <c r="J80" s="81">
        <f>SUM(K80+L80)</f>
        <v>1461216.85</v>
      </c>
      <c r="K80" s="81">
        <v>1303199.99</v>
      </c>
      <c r="L80" s="81">
        <v>158016.86</v>
      </c>
      <c r="M80" s="81">
        <v>0</v>
      </c>
      <c r="N80" s="81">
        <v>130</v>
      </c>
      <c r="O80" s="81">
        <v>0</v>
      </c>
      <c r="P80" s="81">
        <v>0</v>
      </c>
      <c r="Q80" s="81">
        <v>0</v>
      </c>
      <c r="R80" s="81">
        <f>SUM(S80)</f>
        <v>0</v>
      </c>
      <c r="S80" s="81">
        <v>0</v>
      </c>
      <c r="T80" s="82">
        <v>0</v>
      </c>
      <c r="U80" s="83">
        <v>0</v>
      </c>
      <c r="V80" s="25"/>
    </row>
    <row r="81" spans="1:22" ht="25.5" customHeight="1">
      <c r="A81" s="183"/>
      <c r="B81" s="80" t="s">
        <v>316</v>
      </c>
      <c r="C81" s="139" t="s">
        <v>330</v>
      </c>
      <c r="D81" s="139"/>
      <c r="E81" s="140">
        <v>41210</v>
      </c>
      <c r="F81" s="140"/>
      <c r="G81" s="81">
        <f>SUM(I81+R81)</f>
        <v>41210</v>
      </c>
      <c r="H81" s="81">
        <f>SUM(G81/E81)*100</f>
        <v>100</v>
      </c>
      <c r="I81" s="81">
        <f>SUM(J81+M81+N81+O81+P81+Q81)</f>
        <v>41210</v>
      </c>
      <c r="J81" s="81">
        <f>SUM(K81+L81)</f>
        <v>0</v>
      </c>
      <c r="K81" s="81">
        <v>0</v>
      </c>
      <c r="L81" s="81">
        <v>0</v>
      </c>
      <c r="M81" s="81">
        <v>0</v>
      </c>
      <c r="N81" s="81">
        <v>41210</v>
      </c>
      <c r="O81" s="81">
        <v>0</v>
      </c>
      <c r="P81" s="81">
        <v>0</v>
      </c>
      <c r="Q81" s="81">
        <v>0</v>
      </c>
      <c r="R81" s="81">
        <f>SUM(S81)</f>
        <v>0</v>
      </c>
      <c r="S81" s="81">
        <v>0</v>
      </c>
      <c r="T81" s="82">
        <v>0</v>
      </c>
      <c r="U81" s="83">
        <v>0</v>
      </c>
      <c r="V81" s="25"/>
    </row>
    <row r="82" spans="1:22" ht="19.5" customHeight="1">
      <c r="A82" s="143"/>
      <c r="B82" s="80" t="s">
        <v>179</v>
      </c>
      <c r="C82" s="139" t="s">
        <v>160</v>
      </c>
      <c r="D82" s="139"/>
      <c r="E82" s="140">
        <v>23000</v>
      </c>
      <c r="F82" s="140"/>
      <c r="G82" s="81">
        <f>SUM(I82+R82)</f>
        <v>61</v>
      </c>
      <c r="H82" s="81">
        <f t="shared" si="9"/>
        <v>0.26521739130434785</v>
      </c>
      <c r="I82" s="81">
        <f>SUM(J82+M82+N82+O82+P82+Q82)</f>
        <v>61</v>
      </c>
      <c r="J82" s="81">
        <f>SUM(K82+L82)</f>
        <v>61</v>
      </c>
      <c r="K82" s="81">
        <v>0</v>
      </c>
      <c r="L82" s="81">
        <v>61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f>SUM(S82)</f>
        <v>0</v>
      </c>
      <c r="S82" s="81">
        <v>0</v>
      </c>
      <c r="T82" s="82">
        <v>0</v>
      </c>
      <c r="U82" s="83">
        <v>0</v>
      </c>
      <c r="V82" s="25"/>
    </row>
    <row r="83" spans="1:22" s="26" customFormat="1" ht="27.75" customHeight="1">
      <c r="A83" s="148" t="s">
        <v>121</v>
      </c>
      <c r="B83" s="84"/>
      <c r="C83" s="156" t="s">
        <v>178</v>
      </c>
      <c r="D83" s="156"/>
      <c r="E83" s="141">
        <f>SUM(E84:F89)</f>
        <v>9710632</v>
      </c>
      <c r="F83" s="141"/>
      <c r="G83" s="85">
        <f>SUM(G84:G89)</f>
        <v>9657261.309999999</v>
      </c>
      <c r="H83" s="85">
        <f t="shared" si="9"/>
        <v>99.45038911988425</v>
      </c>
      <c r="I83" s="85">
        <f aca="true" t="shared" si="21" ref="I83:O83">SUM(I84:I89)</f>
        <v>8853593.459999999</v>
      </c>
      <c r="J83" s="85">
        <f t="shared" si="21"/>
        <v>8622414.349999998</v>
      </c>
      <c r="K83" s="85">
        <f t="shared" si="21"/>
        <v>6836630.2</v>
      </c>
      <c r="L83" s="85">
        <f t="shared" si="21"/>
        <v>1785784.1500000001</v>
      </c>
      <c r="M83" s="85">
        <f t="shared" si="21"/>
        <v>0</v>
      </c>
      <c r="N83" s="85">
        <f t="shared" si="21"/>
        <v>231179.11</v>
      </c>
      <c r="O83" s="85">
        <f t="shared" si="21"/>
        <v>0</v>
      </c>
      <c r="P83" s="85">
        <v>0</v>
      </c>
      <c r="Q83" s="85">
        <v>0</v>
      </c>
      <c r="R83" s="85">
        <f>SUM(R84:R89)</f>
        <v>803667.85</v>
      </c>
      <c r="S83" s="85">
        <f>SUM(S84:S89)</f>
        <v>803667.85</v>
      </c>
      <c r="T83" s="85">
        <f>SUM(T84:T89)</f>
        <v>0</v>
      </c>
      <c r="U83" s="86">
        <f>SUM(U84:U89)</f>
        <v>0</v>
      </c>
      <c r="V83" s="27"/>
    </row>
    <row r="84" spans="1:22" ht="36" customHeight="1">
      <c r="A84" s="183"/>
      <c r="B84" s="80" t="s">
        <v>126</v>
      </c>
      <c r="C84" s="139" t="s">
        <v>177</v>
      </c>
      <c r="D84" s="139"/>
      <c r="E84" s="140">
        <v>7667572</v>
      </c>
      <c r="F84" s="140"/>
      <c r="G84" s="81">
        <f aca="true" t="shared" si="22" ref="G84:G89">SUM(I84+R84)</f>
        <v>7638306.04</v>
      </c>
      <c r="H84" s="81">
        <f t="shared" si="9"/>
        <v>99.61831515895774</v>
      </c>
      <c r="I84" s="81">
        <f aca="true" t="shared" si="23" ref="I84:I89">SUM(J84+M84+N84+O84+P84+Q84)</f>
        <v>6834638.19</v>
      </c>
      <c r="J84" s="81">
        <f aca="true" t="shared" si="24" ref="J84:J89">SUM(K84+L84)</f>
        <v>6639135.75</v>
      </c>
      <c r="K84" s="81">
        <v>5124494.97</v>
      </c>
      <c r="L84" s="81">
        <v>1514640.78</v>
      </c>
      <c r="M84" s="81">
        <v>0</v>
      </c>
      <c r="N84" s="81">
        <v>195502.44</v>
      </c>
      <c r="O84" s="81">
        <v>0</v>
      </c>
      <c r="P84" s="81">
        <v>0</v>
      </c>
      <c r="Q84" s="81">
        <v>0</v>
      </c>
      <c r="R84" s="81">
        <f aca="true" t="shared" si="25" ref="R84:R89">SUM(S84)</f>
        <v>803667.85</v>
      </c>
      <c r="S84" s="81">
        <v>803667.85</v>
      </c>
      <c r="T84" s="82">
        <v>0</v>
      </c>
      <c r="U84" s="83">
        <v>0</v>
      </c>
      <c r="V84" s="25"/>
    </row>
    <row r="85" spans="1:22" ht="53.25" customHeight="1">
      <c r="A85" s="183"/>
      <c r="B85" s="80" t="s">
        <v>120</v>
      </c>
      <c r="C85" s="139" t="s">
        <v>176</v>
      </c>
      <c r="D85" s="139"/>
      <c r="E85" s="140">
        <v>1293673</v>
      </c>
      <c r="F85" s="140"/>
      <c r="G85" s="81">
        <f t="shared" si="22"/>
        <v>1290171.77</v>
      </c>
      <c r="H85" s="81">
        <f t="shared" si="9"/>
        <v>99.72935741876037</v>
      </c>
      <c r="I85" s="81">
        <f t="shared" si="23"/>
        <v>1290171.77</v>
      </c>
      <c r="J85" s="81">
        <f t="shared" si="24"/>
        <v>1266735.1</v>
      </c>
      <c r="K85" s="81">
        <v>1122068.58</v>
      </c>
      <c r="L85" s="81">
        <v>144666.52</v>
      </c>
      <c r="M85" s="81">
        <v>0</v>
      </c>
      <c r="N85" s="81">
        <v>23436.67</v>
      </c>
      <c r="O85" s="81">
        <v>0</v>
      </c>
      <c r="P85" s="81">
        <v>0</v>
      </c>
      <c r="Q85" s="81">
        <v>0</v>
      </c>
      <c r="R85" s="81">
        <f t="shared" si="25"/>
        <v>0</v>
      </c>
      <c r="S85" s="81">
        <v>0</v>
      </c>
      <c r="T85" s="82">
        <v>0</v>
      </c>
      <c r="U85" s="83">
        <v>0</v>
      </c>
      <c r="V85" s="25"/>
    </row>
    <row r="86" spans="1:22" ht="24" customHeight="1">
      <c r="A86" s="183"/>
      <c r="B86" s="80" t="s">
        <v>175</v>
      </c>
      <c r="C86" s="139" t="s">
        <v>174</v>
      </c>
      <c r="D86" s="139"/>
      <c r="E86" s="140">
        <v>703009</v>
      </c>
      <c r="F86" s="140"/>
      <c r="G86" s="81">
        <f t="shared" si="22"/>
        <v>689745.86</v>
      </c>
      <c r="H86" s="81">
        <f aca="true" t="shared" si="26" ref="H86:H98">SUM(G86/E86)*100</f>
        <v>98.11337550443878</v>
      </c>
      <c r="I86" s="81">
        <f t="shared" si="23"/>
        <v>689745.86</v>
      </c>
      <c r="J86" s="81">
        <f t="shared" si="24"/>
        <v>689745.86</v>
      </c>
      <c r="K86" s="81">
        <v>582485.86</v>
      </c>
      <c r="L86" s="81">
        <v>107260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f t="shared" si="25"/>
        <v>0</v>
      </c>
      <c r="S86" s="81">
        <v>0</v>
      </c>
      <c r="T86" s="82">
        <v>0</v>
      </c>
      <c r="U86" s="83">
        <v>0</v>
      </c>
      <c r="V86" s="25"/>
    </row>
    <row r="87" spans="1:22" ht="27.75" customHeight="1">
      <c r="A87" s="183"/>
      <c r="B87" s="80" t="s">
        <v>173</v>
      </c>
      <c r="C87" s="139" t="s">
        <v>172</v>
      </c>
      <c r="D87" s="139"/>
      <c r="E87" s="140">
        <v>19000</v>
      </c>
      <c r="F87" s="140"/>
      <c r="G87" s="81">
        <f t="shared" si="22"/>
        <v>12240</v>
      </c>
      <c r="H87" s="81">
        <f t="shared" si="26"/>
        <v>64.42105263157895</v>
      </c>
      <c r="I87" s="81">
        <f t="shared" si="23"/>
        <v>12240</v>
      </c>
      <c r="J87" s="81">
        <f t="shared" si="24"/>
        <v>0</v>
      </c>
      <c r="K87" s="81">
        <v>0</v>
      </c>
      <c r="L87" s="81">
        <v>0</v>
      </c>
      <c r="M87" s="81">
        <v>0</v>
      </c>
      <c r="N87" s="81">
        <v>12240</v>
      </c>
      <c r="O87" s="81">
        <v>0</v>
      </c>
      <c r="P87" s="81">
        <v>0</v>
      </c>
      <c r="Q87" s="81">
        <v>0</v>
      </c>
      <c r="R87" s="81">
        <f t="shared" si="25"/>
        <v>0</v>
      </c>
      <c r="S87" s="81">
        <v>0</v>
      </c>
      <c r="T87" s="82">
        <v>0</v>
      </c>
      <c r="U87" s="83">
        <v>0</v>
      </c>
      <c r="V87" s="25"/>
    </row>
    <row r="88" spans="1:22" ht="24" customHeight="1">
      <c r="A88" s="183"/>
      <c r="B88" s="80" t="s">
        <v>171</v>
      </c>
      <c r="C88" s="139" t="s">
        <v>170</v>
      </c>
      <c r="D88" s="139"/>
      <c r="E88" s="140">
        <v>7620</v>
      </c>
      <c r="F88" s="140"/>
      <c r="G88" s="81">
        <f t="shared" si="22"/>
        <v>7580.79</v>
      </c>
      <c r="H88" s="81">
        <f t="shared" si="26"/>
        <v>99.48543307086614</v>
      </c>
      <c r="I88" s="81">
        <f t="shared" si="23"/>
        <v>7580.79</v>
      </c>
      <c r="J88" s="81">
        <f t="shared" si="24"/>
        <v>7580.79</v>
      </c>
      <c r="K88" s="81">
        <v>7580.79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f t="shared" si="25"/>
        <v>0</v>
      </c>
      <c r="S88" s="81">
        <v>0</v>
      </c>
      <c r="T88" s="82">
        <v>0</v>
      </c>
      <c r="U88" s="83">
        <v>0</v>
      </c>
      <c r="V88" s="25"/>
    </row>
    <row r="89" spans="1:22" ht="30" customHeight="1">
      <c r="A89" s="143"/>
      <c r="B89" s="80" t="s">
        <v>169</v>
      </c>
      <c r="C89" s="139" t="s">
        <v>168</v>
      </c>
      <c r="D89" s="139"/>
      <c r="E89" s="140">
        <v>19758</v>
      </c>
      <c r="F89" s="140"/>
      <c r="G89" s="81">
        <f t="shared" si="22"/>
        <v>19216.85</v>
      </c>
      <c r="H89" s="81">
        <f t="shared" si="26"/>
        <v>97.26110942403076</v>
      </c>
      <c r="I89" s="81">
        <f t="shared" si="23"/>
        <v>19216.85</v>
      </c>
      <c r="J89" s="81">
        <f t="shared" si="24"/>
        <v>19216.85</v>
      </c>
      <c r="K89" s="81">
        <v>0</v>
      </c>
      <c r="L89" s="81">
        <v>19216.85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f t="shared" si="25"/>
        <v>0</v>
      </c>
      <c r="S89" s="81">
        <v>0</v>
      </c>
      <c r="T89" s="82">
        <v>0</v>
      </c>
      <c r="U89" s="83">
        <v>0</v>
      </c>
      <c r="V89" s="25"/>
    </row>
    <row r="90" spans="1:22" s="26" customFormat="1" ht="37.5" customHeight="1">
      <c r="A90" s="148" t="s">
        <v>103</v>
      </c>
      <c r="B90" s="84"/>
      <c r="C90" s="156" t="s">
        <v>167</v>
      </c>
      <c r="D90" s="156"/>
      <c r="E90" s="141">
        <f>SUM(E91)</f>
        <v>750347</v>
      </c>
      <c r="F90" s="141"/>
      <c r="G90" s="85">
        <f>SUM(G91)</f>
        <v>261227.05</v>
      </c>
      <c r="H90" s="85">
        <f t="shared" si="26"/>
        <v>34.814165979206955</v>
      </c>
      <c r="I90" s="85">
        <f aca="true" t="shared" si="27" ref="I90:O90">SUM(I91)</f>
        <v>261227.05</v>
      </c>
      <c r="J90" s="85">
        <f t="shared" si="27"/>
        <v>261227.05</v>
      </c>
      <c r="K90" s="85">
        <f t="shared" si="27"/>
        <v>0</v>
      </c>
      <c r="L90" s="85">
        <f t="shared" si="27"/>
        <v>261227.05</v>
      </c>
      <c r="M90" s="85">
        <f t="shared" si="27"/>
        <v>0</v>
      </c>
      <c r="N90" s="85">
        <f t="shared" si="27"/>
        <v>0</v>
      </c>
      <c r="O90" s="85">
        <f t="shared" si="27"/>
        <v>0</v>
      </c>
      <c r="P90" s="85">
        <v>0</v>
      </c>
      <c r="Q90" s="85">
        <v>0</v>
      </c>
      <c r="R90" s="85">
        <f>SUM(R91)</f>
        <v>0</v>
      </c>
      <c r="S90" s="85">
        <f>SUM(S91)</f>
        <v>0</v>
      </c>
      <c r="T90" s="85">
        <f>SUM(T91)</f>
        <v>0</v>
      </c>
      <c r="U90" s="86">
        <f>SUM(U91)</f>
        <v>0</v>
      </c>
      <c r="V90" s="27"/>
    </row>
    <row r="91" spans="1:22" ht="62.25" customHeight="1">
      <c r="A91" s="143"/>
      <c r="B91" s="80" t="s">
        <v>118</v>
      </c>
      <c r="C91" s="139" t="s">
        <v>166</v>
      </c>
      <c r="D91" s="139"/>
      <c r="E91" s="140">
        <v>750347</v>
      </c>
      <c r="F91" s="140"/>
      <c r="G91" s="81">
        <f>SUM(I91+R91)</f>
        <v>261227.05</v>
      </c>
      <c r="H91" s="81">
        <f t="shared" si="26"/>
        <v>34.814165979206955</v>
      </c>
      <c r="I91" s="81">
        <f>SUM(J91+M91+N91+O91+P91+Q91)</f>
        <v>261227.05</v>
      </c>
      <c r="J91" s="81">
        <f>SUM(K91+L91)</f>
        <v>261227.05</v>
      </c>
      <c r="K91" s="81">
        <v>0</v>
      </c>
      <c r="L91" s="81">
        <v>261227.05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f>SUM(S91)</f>
        <v>0</v>
      </c>
      <c r="S91" s="81">
        <v>0</v>
      </c>
      <c r="T91" s="82">
        <v>0</v>
      </c>
      <c r="U91" s="83">
        <v>0</v>
      </c>
      <c r="V91" s="25"/>
    </row>
    <row r="92" spans="1:22" s="26" customFormat="1" ht="38.25" customHeight="1">
      <c r="A92" s="148" t="s">
        <v>102</v>
      </c>
      <c r="B92" s="84"/>
      <c r="C92" s="156" t="s">
        <v>165</v>
      </c>
      <c r="D92" s="156"/>
      <c r="E92" s="141">
        <f>SUM(E93:F95)</f>
        <v>54000</v>
      </c>
      <c r="F92" s="141"/>
      <c r="G92" s="85">
        <f>SUM(G93:G95)</f>
        <v>21927.57</v>
      </c>
      <c r="H92" s="85">
        <f t="shared" si="26"/>
        <v>40.606611111111114</v>
      </c>
      <c r="I92" s="85">
        <f aca="true" t="shared" si="28" ref="I92:O92">SUM(I93:I95)</f>
        <v>21927.57</v>
      </c>
      <c r="J92" s="85">
        <f t="shared" si="28"/>
        <v>21927.57</v>
      </c>
      <c r="K92" s="85">
        <f t="shared" si="28"/>
        <v>1320</v>
      </c>
      <c r="L92" s="85">
        <f t="shared" si="28"/>
        <v>20607.57</v>
      </c>
      <c r="M92" s="85">
        <f t="shared" si="28"/>
        <v>0</v>
      </c>
      <c r="N92" s="85">
        <f t="shared" si="28"/>
        <v>0</v>
      </c>
      <c r="O92" s="85">
        <f t="shared" si="28"/>
        <v>0</v>
      </c>
      <c r="P92" s="85">
        <v>0</v>
      </c>
      <c r="Q92" s="85">
        <v>0</v>
      </c>
      <c r="R92" s="85">
        <f>SUM(R93:R95)</f>
        <v>0</v>
      </c>
      <c r="S92" s="85">
        <f>SUM(S93:S95)</f>
        <v>0</v>
      </c>
      <c r="T92" s="85">
        <f>SUM(T93:T95)</f>
        <v>0</v>
      </c>
      <c r="U92" s="86">
        <f>SUM(U93:U95)</f>
        <v>0</v>
      </c>
      <c r="V92" s="27"/>
    </row>
    <row r="93" spans="1:22" ht="21.75" customHeight="1">
      <c r="A93" s="183"/>
      <c r="B93" s="80" t="s">
        <v>164</v>
      </c>
      <c r="C93" s="139" t="s">
        <v>163</v>
      </c>
      <c r="D93" s="139"/>
      <c r="E93" s="140">
        <v>5000</v>
      </c>
      <c r="F93" s="140"/>
      <c r="G93" s="81">
        <f>SUM(I93+R93)</f>
        <v>0</v>
      </c>
      <c r="H93" s="81">
        <f t="shared" si="26"/>
        <v>0</v>
      </c>
      <c r="I93" s="81">
        <f>SUM(J93+M93+N93+O93+P93+Q93)</f>
        <v>0</v>
      </c>
      <c r="J93" s="81">
        <f>SUM(K93+L93)</f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f>SUM(S93)</f>
        <v>0</v>
      </c>
      <c r="S93" s="81">
        <v>0</v>
      </c>
      <c r="T93" s="82">
        <v>0</v>
      </c>
      <c r="U93" s="83">
        <v>0</v>
      </c>
      <c r="V93" s="25"/>
    </row>
    <row r="94" spans="1:22" ht="36" customHeight="1">
      <c r="A94" s="183"/>
      <c r="B94" s="80" t="s">
        <v>162</v>
      </c>
      <c r="C94" s="139" t="s">
        <v>161</v>
      </c>
      <c r="D94" s="139"/>
      <c r="E94" s="140">
        <v>15000</v>
      </c>
      <c r="F94" s="140"/>
      <c r="G94" s="81">
        <f>SUM(I94+R94)</f>
        <v>0</v>
      </c>
      <c r="H94" s="81">
        <f t="shared" si="26"/>
        <v>0</v>
      </c>
      <c r="I94" s="81">
        <f>SUM(J94+M94+N94+O94+P94+Q94)</f>
        <v>0</v>
      </c>
      <c r="J94" s="81">
        <f>SUM(K94+L94)</f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f>SUM(S94)</f>
        <v>0</v>
      </c>
      <c r="S94" s="81">
        <v>0</v>
      </c>
      <c r="T94" s="82">
        <v>0</v>
      </c>
      <c r="U94" s="83">
        <v>0</v>
      </c>
      <c r="V94" s="25"/>
    </row>
    <row r="95" spans="1:22" ht="17.25" customHeight="1">
      <c r="A95" s="143"/>
      <c r="B95" s="80" t="s">
        <v>101</v>
      </c>
      <c r="C95" s="139" t="s">
        <v>160</v>
      </c>
      <c r="D95" s="139"/>
      <c r="E95" s="140">
        <v>34000</v>
      </c>
      <c r="F95" s="140"/>
      <c r="G95" s="81">
        <f>SUM(I95+R95)</f>
        <v>21927.57</v>
      </c>
      <c r="H95" s="81">
        <f t="shared" si="26"/>
        <v>64.49285294117647</v>
      </c>
      <c r="I95" s="81">
        <f>SUM(J95+M95+N95+O95+P95+Q95)</f>
        <v>21927.57</v>
      </c>
      <c r="J95" s="81">
        <f>SUM(K95+L95)</f>
        <v>21927.57</v>
      </c>
      <c r="K95" s="81">
        <v>1320</v>
      </c>
      <c r="L95" s="81">
        <v>20607.57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f>SUM(S95)</f>
        <v>0</v>
      </c>
      <c r="S95" s="81">
        <v>0</v>
      </c>
      <c r="T95" s="82">
        <v>0</v>
      </c>
      <c r="U95" s="83">
        <v>0</v>
      </c>
      <c r="V95" s="25"/>
    </row>
    <row r="96" spans="1:22" s="26" customFormat="1" ht="20.25" customHeight="1">
      <c r="A96" s="148" t="s">
        <v>159</v>
      </c>
      <c r="B96" s="84"/>
      <c r="C96" s="156" t="s">
        <v>158</v>
      </c>
      <c r="D96" s="156"/>
      <c r="E96" s="141">
        <f>SUM(E97)</f>
        <v>331000</v>
      </c>
      <c r="F96" s="141"/>
      <c r="G96" s="85">
        <f>SUM(G97)</f>
        <v>36581.42</v>
      </c>
      <c r="H96" s="85">
        <f t="shared" si="26"/>
        <v>11.051788519637462</v>
      </c>
      <c r="I96" s="85">
        <f aca="true" t="shared" si="29" ref="I96:O96">SUM(I97)</f>
        <v>36581.42</v>
      </c>
      <c r="J96" s="85">
        <f t="shared" si="29"/>
        <v>35036.42</v>
      </c>
      <c r="K96" s="85">
        <f t="shared" si="29"/>
        <v>4362.1</v>
      </c>
      <c r="L96" s="85">
        <f t="shared" si="29"/>
        <v>30674.32</v>
      </c>
      <c r="M96" s="85">
        <f t="shared" si="29"/>
        <v>0</v>
      </c>
      <c r="N96" s="85">
        <f t="shared" si="29"/>
        <v>1545</v>
      </c>
      <c r="O96" s="85">
        <f t="shared" si="29"/>
        <v>0</v>
      </c>
      <c r="P96" s="85">
        <v>0</v>
      </c>
      <c r="Q96" s="85">
        <v>0</v>
      </c>
      <c r="R96" s="85">
        <f>SUM(R97)</f>
        <v>0</v>
      </c>
      <c r="S96" s="85">
        <f>SUM(S97)</f>
        <v>0</v>
      </c>
      <c r="T96" s="85">
        <f>SUM(T97)</f>
        <v>0</v>
      </c>
      <c r="U96" s="86">
        <f>SUM(U97)</f>
        <v>0</v>
      </c>
      <c r="V96" s="27"/>
    </row>
    <row r="97" spans="1:22" ht="30.75" customHeight="1">
      <c r="A97" s="143"/>
      <c r="B97" s="80" t="s">
        <v>157</v>
      </c>
      <c r="C97" s="139" t="s">
        <v>156</v>
      </c>
      <c r="D97" s="139"/>
      <c r="E97" s="140">
        <v>331000</v>
      </c>
      <c r="F97" s="140"/>
      <c r="G97" s="81">
        <f>SUM(I97+R97)</f>
        <v>36581.42</v>
      </c>
      <c r="H97" s="81">
        <f t="shared" si="26"/>
        <v>11.051788519637462</v>
      </c>
      <c r="I97" s="81">
        <f>SUM(J97+M97+N97+O97+P97+Q97)</f>
        <v>36581.42</v>
      </c>
      <c r="J97" s="81">
        <f>SUM(K97+L97)</f>
        <v>35036.42</v>
      </c>
      <c r="K97" s="81">
        <v>4362.1</v>
      </c>
      <c r="L97" s="81">
        <v>30674.32</v>
      </c>
      <c r="M97" s="81">
        <v>0</v>
      </c>
      <c r="N97" s="81">
        <v>1545</v>
      </c>
      <c r="O97" s="81">
        <v>0</v>
      </c>
      <c r="P97" s="81">
        <v>0</v>
      </c>
      <c r="Q97" s="81">
        <v>0</v>
      </c>
      <c r="R97" s="81">
        <f>SUM(S97)</f>
        <v>0</v>
      </c>
      <c r="S97" s="81">
        <v>0</v>
      </c>
      <c r="T97" s="82">
        <v>0</v>
      </c>
      <c r="U97" s="83">
        <v>0</v>
      </c>
      <c r="V97" s="25"/>
    </row>
    <row r="98" spans="1:22" ht="27.75" customHeight="1" thickBot="1">
      <c r="A98" s="158" t="s">
        <v>155</v>
      </c>
      <c r="B98" s="159"/>
      <c r="C98" s="159"/>
      <c r="D98" s="159"/>
      <c r="E98" s="160">
        <f>SUM(E12+E15+E18+E23+E25+E27+E31+E33+E40+E45+E47+E50+E53+E65+E68+E77+E83+E90+E92+E96)</f>
        <v>88355791</v>
      </c>
      <c r="F98" s="160"/>
      <c r="G98" s="92">
        <f>SUM(G12+G15+G18+G23+G25+G27+G31+G33+G40+G45+G47+G50+G53+G65+G68+G77+G83+G90+G92+G96)</f>
        <v>81465931.2</v>
      </c>
      <c r="H98" s="92">
        <f t="shared" si="26"/>
        <v>92.20214122694007</v>
      </c>
      <c r="I98" s="92">
        <f aca="true" t="shared" si="30" ref="I98:T98">SUM(I12+I15+I18+I23+I25+I27+I31+I33+I40+I45+I47+I50+I53+I65+I68+I77+I83+I90+I92+I96)</f>
        <v>76025655.88</v>
      </c>
      <c r="J98" s="92">
        <f t="shared" si="30"/>
        <v>69944049.14</v>
      </c>
      <c r="K98" s="92">
        <f t="shared" si="30"/>
        <v>41395927.57</v>
      </c>
      <c r="L98" s="92">
        <f t="shared" si="30"/>
        <v>28548121.569999997</v>
      </c>
      <c r="M98" s="92">
        <f t="shared" si="30"/>
        <v>1313923.37</v>
      </c>
      <c r="N98" s="92">
        <f t="shared" si="30"/>
        <v>2366926.8</v>
      </c>
      <c r="O98" s="92">
        <f t="shared" si="30"/>
        <v>2377510.49</v>
      </c>
      <c r="P98" s="92">
        <f t="shared" si="30"/>
        <v>0</v>
      </c>
      <c r="Q98" s="92">
        <f t="shared" si="30"/>
        <v>23246.08</v>
      </c>
      <c r="R98" s="92">
        <f t="shared" si="30"/>
        <v>5440275.32</v>
      </c>
      <c r="S98" s="92">
        <f t="shared" si="30"/>
        <v>5440275.32</v>
      </c>
      <c r="T98" s="92">
        <f t="shared" si="30"/>
        <v>36796.18</v>
      </c>
      <c r="U98" s="92">
        <f>SUM(U12+U15+U18+U23+U25+U27+U31+U33+U40+U47+U50+U53+U65+U68+U77+U83+U90+U92+U96)</f>
        <v>0</v>
      </c>
      <c r="V98" s="25"/>
    </row>
    <row r="99" spans="1:22" ht="32.25" customHeight="1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25"/>
    </row>
    <row r="100" spans="1:21" ht="13.5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24"/>
    </row>
    <row r="101" ht="10.5">
      <c r="A101" s="23"/>
    </row>
    <row r="102" spans="7:10" ht="9.75">
      <c r="G102" s="22"/>
      <c r="I102" s="22"/>
      <c r="J102" s="22"/>
    </row>
  </sheetData>
  <sheetProtection/>
  <mergeCells count="223">
    <mergeCell ref="A23:A24"/>
    <mergeCell ref="C23:D23"/>
    <mergeCell ref="E23:F23"/>
    <mergeCell ref="S1:T1"/>
    <mergeCell ref="A4:U4"/>
    <mergeCell ref="A2:U2"/>
    <mergeCell ref="A3:U3"/>
    <mergeCell ref="A12:A14"/>
    <mergeCell ref="A15:A17"/>
    <mergeCell ref="A18:A21"/>
    <mergeCell ref="A27:A29"/>
    <mergeCell ref="C11:D11"/>
    <mergeCell ref="E11:F11"/>
    <mergeCell ref="A5:A10"/>
    <mergeCell ref="B5:B10"/>
    <mergeCell ref="C5:D10"/>
    <mergeCell ref="E5:F10"/>
    <mergeCell ref="E18:F18"/>
    <mergeCell ref="E15:F15"/>
    <mergeCell ref="C16:D16"/>
    <mergeCell ref="A31:A32"/>
    <mergeCell ref="A25:A26"/>
    <mergeCell ref="A83:A89"/>
    <mergeCell ref="A90:A91"/>
    <mergeCell ref="A92:A95"/>
    <mergeCell ref="A96:A97"/>
    <mergeCell ref="A33:A39"/>
    <mergeCell ref="A40:A44"/>
    <mergeCell ref="A53:A64"/>
    <mergeCell ref="A65:A67"/>
    <mergeCell ref="A68:A76"/>
    <mergeCell ref="A77:A82"/>
    <mergeCell ref="R6:R10"/>
    <mergeCell ref="S6:U6"/>
    <mergeCell ref="K8:L9"/>
    <mergeCell ref="M8:M10"/>
    <mergeCell ref="T9:T10"/>
    <mergeCell ref="P8:P10"/>
    <mergeCell ref="Q8:Q10"/>
    <mergeCell ref="O8:O10"/>
    <mergeCell ref="I6:I10"/>
    <mergeCell ref="C14:D14"/>
    <mergeCell ref="E14:F14"/>
    <mergeCell ref="I5:U5"/>
    <mergeCell ref="S7:S10"/>
    <mergeCell ref="T7:T8"/>
    <mergeCell ref="U7:U10"/>
    <mergeCell ref="J8:J10"/>
    <mergeCell ref="J6:Q7"/>
    <mergeCell ref="N8:N10"/>
    <mergeCell ref="G5:G10"/>
    <mergeCell ref="H5:H10"/>
    <mergeCell ref="C12:D12"/>
    <mergeCell ref="E12:F12"/>
    <mergeCell ref="C13:D13"/>
    <mergeCell ref="E13:F13"/>
    <mergeCell ref="E16:F16"/>
    <mergeCell ref="C20:D20"/>
    <mergeCell ref="E20:F20"/>
    <mergeCell ref="C15:D15"/>
    <mergeCell ref="C21:D21"/>
    <mergeCell ref="E21:F21"/>
    <mergeCell ref="C19:D19"/>
    <mergeCell ref="E19:F19"/>
    <mergeCell ref="C25:D25"/>
    <mergeCell ref="E25:F25"/>
    <mergeCell ref="C17:D17"/>
    <mergeCell ref="E17:F17"/>
    <mergeCell ref="C18:D18"/>
    <mergeCell ref="C26:D26"/>
    <mergeCell ref="E26:F26"/>
    <mergeCell ref="C24:D24"/>
    <mergeCell ref="E24:F24"/>
    <mergeCell ref="C22:D22"/>
    <mergeCell ref="C29:D29"/>
    <mergeCell ref="E29:F29"/>
    <mergeCell ref="E33:F33"/>
    <mergeCell ref="C31:D31"/>
    <mergeCell ref="E31:F31"/>
    <mergeCell ref="C30:D30"/>
    <mergeCell ref="E30:F30"/>
    <mergeCell ref="E35:F35"/>
    <mergeCell ref="C32:D32"/>
    <mergeCell ref="E32:F32"/>
    <mergeCell ref="C33:D33"/>
    <mergeCell ref="E37:F37"/>
    <mergeCell ref="C34:D34"/>
    <mergeCell ref="E34:F34"/>
    <mergeCell ref="C35:D35"/>
    <mergeCell ref="C36:D36"/>
    <mergeCell ref="E36:F36"/>
    <mergeCell ref="E38:F38"/>
    <mergeCell ref="C39:D39"/>
    <mergeCell ref="E52:F52"/>
    <mergeCell ref="C44:D44"/>
    <mergeCell ref="E44:F44"/>
    <mergeCell ref="C40:D40"/>
    <mergeCell ref="E40:F40"/>
    <mergeCell ref="E39:F39"/>
    <mergeCell ref="E43:F43"/>
    <mergeCell ref="C45:D45"/>
    <mergeCell ref="C53:D53"/>
    <mergeCell ref="E53:F53"/>
    <mergeCell ref="C41:D41"/>
    <mergeCell ref="E41:F41"/>
    <mergeCell ref="C42:D42"/>
    <mergeCell ref="E42:F42"/>
    <mergeCell ref="C50:D50"/>
    <mergeCell ref="C52:D52"/>
    <mergeCell ref="E50:F50"/>
    <mergeCell ref="E48:F48"/>
    <mergeCell ref="C54:D54"/>
    <mergeCell ref="E54:F54"/>
    <mergeCell ref="C56:D56"/>
    <mergeCell ref="E56:F56"/>
    <mergeCell ref="C57:D57"/>
    <mergeCell ref="E57:F57"/>
    <mergeCell ref="C55:D55"/>
    <mergeCell ref="E55:F55"/>
    <mergeCell ref="C62:D62"/>
    <mergeCell ref="E62:F62"/>
    <mergeCell ref="C58:D58"/>
    <mergeCell ref="E58:F58"/>
    <mergeCell ref="C59:D59"/>
    <mergeCell ref="E59:F59"/>
    <mergeCell ref="C60:D60"/>
    <mergeCell ref="E60:F60"/>
    <mergeCell ref="E72:F72"/>
    <mergeCell ref="C72:D72"/>
    <mergeCell ref="C66:D66"/>
    <mergeCell ref="E66:F66"/>
    <mergeCell ref="C61:D61"/>
    <mergeCell ref="E61:F61"/>
    <mergeCell ref="C65:D65"/>
    <mergeCell ref="E65:F65"/>
    <mergeCell ref="C64:D64"/>
    <mergeCell ref="E64:F64"/>
    <mergeCell ref="C67:D67"/>
    <mergeCell ref="E67:F67"/>
    <mergeCell ref="C68:D68"/>
    <mergeCell ref="E68:F68"/>
    <mergeCell ref="C69:D69"/>
    <mergeCell ref="E69:F69"/>
    <mergeCell ref="C77:D77"/>
    <mergeCell ref="E77:F77"/>
    <mergeCell ref="C78:D78"/>
    <mergeCell ref="E78:F78"/>
    <mergeCell ref="C73:D73"/>
    <mergeCell ref="E73:F73"/>
    <mergeCell ref="E84:F84"/>
    <mergeCell ref="C85:D85"/>
    <mergeCell ref="E85:F85"/>
    <mergeCell ref="C79:D79"/>
    <mergeCell ref="E79:F79"/>
    <mergeCell ref="C80:D80"/>
    <mergeCell ref="E80:F80"/>
    <mergeCell ref="C82:D82"/>
    <mergeCell ref="E82:F82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A100:T100"/>
    <mergeCell ref="C95:D95"/>
    <mergeCell ref="E95:F95"/>
    <mergeCell ref="C96:D96"/>
    <mergeCell ref="E96:F96"/>
    <mergeCell ref="C97:D97"/>
    <mergeCell ref="E97:F97"/>
    <mergeCell ref="A98:D98"/>
    <mergeCell ref="E98:F98"/>
    <mergeCell ref="A99:U99"/>
    <mergeCell ref="C92:D92"/>
    <mergeCell ref="E92:F92"/>
    <mergeCell ref="C93:D93"/>
    <mergeCell ref="E93:F93"/>
    <mergeCell ref="C94:D94"/>
    <mergeCell ref="E94:F94"/>
    <mergeCell ref="C28:D28"/>
    <mergeCell ref="E28:F28"/>
    <mergeCell ref="C47:D47"/>
    <mergeCell ref="C37:D37"/>
    <mergeCell ref="C38:D38"/>
    <mergeCell ref="C89:D89"/>
    <mergeCell ref="E89:F89"/>
    <mergeCell ref="C83:D83"/>
    <mergeCell ref="E83:F83"/>
    <mergeCell ref="C84:D84"/>
    <mergeCell ref="E22:F22"/>
    <mergeCell ref="E75:F75"/>
    <mergeCell ref="C75:D75"/>
    <mergeCell ref="C74:D74"/>
    <mergeCell ref="E74:F74"/>
    <mergeCell ref="E27:F27"/>
    <mergeCell ref="C27:D27"/>
    <mergeCell ref="E47:F47"/>
    <mergeCell ref="C48:D48"/>
    <mergeCell ref="C43:D43"/>
    <mergeCell ref="E45:F45"/>
    <mergeCell ref="C46:D46"/>
    <mergeCell ref="E46:F46"/>
    <mergeCell ref="A45:A46"/>
    <mergeCell ref="C51:D51"/>
    <mergeCell ref="E51:F51"/>
    <mergeCell ref="A47:A49"/>
    <mergeCell ref="C49:D49"/>
    <mergeCell ref="E49:F49"/>
    <mergeCell ref="C63:D63"/>
    <mergeCell ref="E63:F63"/>
    <mergeCell ref="C71:D71"/>
    <mergeCell ref="E71:F71"/>
    <mergeCell ref="C81:D81"/>
    <mergeCell ref="E81:F81"/>
    <mergeCell ref="C70:D70"/>
    <mergeCell ref="E70:F70"/>
    <mergeCell ref="C76:D76"/>
    <mergeCell ref="E76:F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>&amp;R&amp;"Times New Roman,Normalny"Załącznik Nr 3 do Sprawozdania 
z wykonania budżetu 
Powiatu Opatowskiego za 2016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view="pageLayout" workbookViewId="0" topLeftCell="A1">
      <pane ySplit="2115" topLeftCell="A1" activePane="bottomLeft" state="split"/>
      <selection pane="topLeft" activeCell="A4" sqref="A4:K5"/>
      <selection pane="bottomLeft" activeCell="L7" sqref="L7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2.6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2"/>
      <c r="K1" s="7"/>
      <c r="L1" s="8"/>
      <c r="M1" s="8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2"/>
      <c r="K2" s="7"/>
      <c r="L2" s="8"/>
      <c r="M2" s="8"/>
    </row>
    <row r="3" spans="1:11" ht="14.25" customHeight="1">
      <c r="A3" s="197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9.25" customHeight="1">
      <c r="A4" s="199" t="s">
        <v>299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2.75">
      <c r="A6" s="201" t="s">
        <v>20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63.75">
      <c r="A7" s="93" t="s">
        <v>0</v>
      </c>
      <c r="B7" s="93" t="s">
        <v>7</v>
      </c>
      <c r="C7" s="93" t="s">
        <v>64</v>
      </c>
      <c r="D7" s="93" t="s">
        <v>300</v>
      </c>
      <c r="E7" s="93" t="s">
        <v>54</v>
      </c>
      <c r="F7" s="93" t="s">
        <v>55</v>
      </c>
      <c r="G7" s="93" t="s">
        <v>10</v>
      </c>
      <c r="H7" s="93" t="s">
        <v>14</v>
      </c>
      <c r="I7" s="93" t="s">
        <v>9</v>
      </c>
      <c r="J7" s="93" t="s">
        <v>10</v>
      </c>
      <c r="K7" s="93" t="s">
        <v>301</v>
      </c>
    </row>
    <row r="8" spans="1:11" ht="12.75">
      <c r="A8" s="94">
        <v>1</v>
      </c>
      <c r="B8" s="94">
        <v>2</v>
      </c>
      <c r="C8" s="94">
        <v>3</v>
      </c>
      <c r="D8" s="95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</row>
    <row r="9" spans="1:11" ht="25.5">
      <c r="A9" s="96">
        <v>1</v>
      </c>
      <c r="B9" s="97" t="s">
        <v>11</v>
      </c>
      <c r="C9" s="98" t="s">
        <v>17</v>
      </c>
      <c r="D9" s="41">
        <v>0</v>
      </c>
      <c r="E9" s="99">
        <v>40000</v>
      </c>
      <c r="F9" s="100">
        <v>24168.69</v>
      </c>
      <c r="G9" s="101">
        <f>SUM(F9/E9)*100</f>
        <v>60.421724999999995</v>
      </c>
      <c r="H9" s="102">
        <v>40000</v>
      </c>
      <c r="I9" s="100">
        <v>24168.69</v>
      </c>
      <c r="J9" s="101">
        <f>SUM(I9/H9)*100</f>
        <v>60.421724999999995</v>
      </c>
      <c r="K9" s="41">
        <v>0</v>
      </c>
    </row>
    <row r="10" spans="1:11" ht="25.5">
      <c r="A10" s="96">
        <v>2</v>
      </c>
      <c r="B10" s="103" t="s">
        <v>57</v>
      </c>
      <c r="C10" s="98" t="s">
        <v>17</v>
      </c>
      <c r="D10" s="41">
        <v>0</v>
      </c>
      <c r="E10" s="99">
        <v>80000</v>
      </c>
      <c r="F10" s="100">
        <v>21106.4</v>
      </c>
      <c r="G10" s="101">
        <f>SUM(F10/E10)*100</f>
        <v>26.383000000000003</v>
      </c>
      <c r="H10" s="102">
        <v>80000</v>
      </c>
      <c r="I10" s="100">
        <v>21106.4</v>
      </c>
      <c r="J10" s="101">
        <f>SUM(I10/H10)*100</f>
        <v>26.383000000000003</v>
      </c>
      <c r="K10" s="41">
        <v>0</v>
      </c>
    </row>
    <row r="11" spans="1:11" ht="25.5">
      <c r="A11" s="96">
        <v>3</v>
      </c>
      <c r="B11" s="103" t="s">
        <v>12</v>
      </c>
      <c r="C11" s="98" t="s">
        <v>17</v>
      </c>
      <c r="D11" s="41">
        <v>0</v>
      </c>
      <c r="E11" s="99">
        <v>240000</v>
      </c>
      <c r="F11" s="100">
        <v>177483.54</v>
      </c>
      <c r="G11" s="101">
        <f aca="true" t="shared" si="0" ref="G11:G18">SUM(F11/E11)*100</f>
        <v>73.951475</v>
      </c>
      <c r="H11" s="102">
        <v>240000</v>
      </c>
      <c r="I11" s="100">
        <v>177483.54</v>
      </c>
      <c r="J11" s="101">
        <f aca="true" t="shared" si="1" ref="J11:J18">SUM(I11/H11)*100</f>
        <v>73.951475</v>
      </c>
      <c r="K11" s="41">
        <v>0</v>
      </c>
    </row>
    <row r="12" spans="1:11" ht="25.5">
      <c r="A12" s="96">
        <v>4</v>
      </c>
      <c r="B12" s="103" t="s">
        <v>61</v>
      </c>
      <c r="C12" s="98" t="s">
        <v>17</v>
      </c>
      <c r="D12" s="41">
        <v>0</v>
      </c>
      <c r="E12" s="99">
        <v>20000</v>
      </c>
      <c r="F12" s="100">
        <v>12735</v>
      </c>
      <c r="G12" s="101">
        <f>SUM(F12/E12)*100</f>
        <v>63.675000000000004</v>
      </c>
      <c r="H12" s="102">
        <v>20000</v>
      </c>
      <c r="I12" s="100">
        <v>12735</v>
      </c>
      <c r="J12" s="101">
        <f>SUM(I12/H12)*100</f>
        <v>63.675000000000004</v>
      </c>
      <c r="K12" s="41">
        <v>0</v>
      </c>
    </row>
    <row r="13" spans="1:11" ht="30.75" customHeight="1">
      <c r="A13" s="96">
        <v>5</v>
      </c>
      <c r="B13" s="103" t="s">
        <v>13</v>
      </c>
      <c r="C13" s="104" t="s">
        <v>18</v>
      </c>
      <c r="D13" s="41">
        <v>13.57</v>
      </c>
      <c r="E13" s="99">
        <v>151000</v>
      </c>
      <c r="F13" s="100">
        <v>125463.49</v>
      </c>
      <c r="G13" s="101">
        <f t="shared" si="0"/>
        <v>83.08840397350994</v>
      </c>
      <c r="H13" s="102">
        <v>151000</v>
      </c>
      <c r="I13" s="100">
        <v>125455.58</v>
      </c>
      <c r="J13" s="101">
        <f t="shared" si="1"/>
        <v>83.0831655629139</v>
      </c>
      <c r="K13" s="105">
        <v>21.48</v>
      </c>
    </row>
    <row r="14" spans="1:11" ht="30.75" customHeight="1">
      <c r="A14" s="96">
        <v>6</v>
      </c>
      <c r="B14" s="103" t="s">
        <v>58</v>
      </c>
      <c r="C14" s="104" t="s">
        <v>18</v>
      </c>
      <c r="D14" s="41">
        <v>0</v>
      </c>
      <c r="E14" s="99">
        <v>60000</v>
      </c>
      <c r="F14" s="100">
        <v>39992</v>
      </c>
      <c r="G14" s="101">
        <f>SUM(F14/E14)*100</f>
        <v>66.65333333333334</v>
      </c>
      <c r="H14" s="102">
        <v>60000</v>
      </c>
      <c r="I14" s="100">
        <v>39992</v>
      </c>
      <c r="J14" s="101">
        <f>SUM(I14/H14)*100</f>
        <v>66.65333333333334</v>
      </c>
      <c r="K14" s="41">
        <v>0</v>
      </c>
    </row>
    <row r="15" spans="1:11" ht="25.5">
      <c r="A15" s="96">
        <v>7</v>
      </c>
      <c r="B15" s="103" t="s">
        <v>11</v>
      </c>
      <c r="C15" s="104" t="s">
        <v>19</v>
      </c>
      <c r="D15" s="41">
        <v>0</v>
      </c>
      <c r="E15" s="99">
        <v>99132</v>
      </c>
      <c r="F15" s="100">
        <v>39393.17</v>
      </c>
      <c r="G15" s="101">
        <f t="shared" si="0"/>
        <v>39.738096679175236</v>
      </c>
      <c r="H15" s="102">
        <v>99132</v>
      </c>
      <c r="I15" s="100">
        <v>39393.17</v>
      </c>
      <c r="J15" s="101">
        <f t="shared" si="1"/>
        <v>39.738096679175236</v>
      </c>
      <c r="K15" s="41">
        <v>0</v>
      </c>
    </row>
    <row r="16" spans="1:11" ht="25.5">
      <c r="A16" s="96">
        <v>8</v>
      </c>
      <c r="B16" s="103" t="s">
        <v>285</v>
      </c>
      <c r="C16" s="104" t="s">
        <v>19</v>
      </c>
      <c r="D16" s="41">
        <v>0</v>
      </c>
      <c r="E16" s="99">
        <v>90000</v>
      </c>
      <c r="F16" s="100">
        <v>73625</v>
      </c>
      <c r="G16" s="101">
        <f>SUM(F16/E16)*100</f>
        <v>81.80555555555556</v>
      </c>
      <c r="H16" s="102">
        <v>90000</v>
      </c>
      <c r="I16" s="100">
        <v>73625</v>
      </c>
      <c r="J16" s="101">
        <f>SUM(I16/H16)*100</f>
        <v>81.80555555555556</v>
      </c>
      <c r="K16" s="41">
        <v>0</v>
      </c>
    </row>
    <row r="17" spans="1:11" ht="27" customHeight="1">
      <c r="A17" s="96">
        <v>9</v>
      </c>
      <c r="B17" s="103" t="s">
        <v>59</v>
      </c>
      <c r="C17" s="104" t="s">
        <v>19</v>
      </c>
      <c r="D17" s="41">
        <v>0</v>
      </c>
      <c r="E17" s="99">
        <v>70000</v>
      </c>
      <c r="F17" s="100">
        <v>61180</v>
      </c>
      <c r="G17" s="101">
        <f>SUM(F17/E17)*100</f>
        <v>87.4</v>
      </c>
      <c r="H17" s="102">
        <v>70000</v>
      </c>
      <c r="I17" s="100">
        <v>61180</v>
      </c>
      <c r="J17" s="101">
        <f>SUM(I17/H17)*100</f>
        <v>87.4</v>
      </c>
      <c r="K17" s="41">
        <v>0</v>
      </c>
    </row>
    <row r="18" spans="1:11" ht="13.5">
      <c r="A18" s="11"/>
      <c r="B18" s="12"/>
      <c r="C18" s="11"/>
      <c r="D18" s="106">
        <f>SUM(D9:D17)</f>
        <v>13.57</v>
      </c>
      <c r="E18" s="101">
        <f>SUM(E9:E17)</f>
        <v>850132</v>
      </c>
      <c r="F18" s="101">
        <f>SUM(F9:F17)</f>
        <v>575147.29</v>
      </c>
      <c r="G18" s="101">
        <f t="shared" si="0"/>
        <v>67.65388080909788</v>
      </c>
      <c r="H18" s="101">
        <f>SUM(H9:H17)</f>
        <v>850132</v>
      </c>
      <c r="I18" s="101">
        <f>SUM(I9:I17)</f>
        <v>575139.38</v>
      </c>
      <c r="J18" s="101">
        <f t="shared" si="1"/>
        <v>67.65295036535503</v>
      </c>
      <c r="K18" s="106">
        <f>SUM(K9:K17)</f>
        <v>21.48</v>
      </c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&amp;R&amp;"Times New Roman,Normalny"&amp;8Załącznik Nr 4 do Sprawozdania
z wykonania budżetu 
Powiatu Opatowskiego za 2016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view="pageLayout" zoomScaleSheetLayoutView="100" workbookViewId="0" topLeftCell="A1">
      <selection activeCell="G6" sqref="G6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1:7" ht="10.5" customHeight="1">
      <c r="A1" s="10"/>
      <c r="B1" s="10"/>
      <c r="C1" s="10"/>
      <c r="D1" s="2"/>
      <c r="E1" s="8"/>
      <c r="F1" s="8"/>
      <c r="G1" s="8"/>
    </row>
    <row r="2" spans="1:7" ht="10.5" customHeight="1">
      <c r="A2" s="10"/>
      <c r="B2" s="10"/>
      <c r="C2" s="10"/>
      <c r="D2" s="2"/>
      <c r="E2" s="8"/>
      <c r="F2" s="8"/>
      <c r="G2" s="8"/>
    </row>
    <row r="3" spans="1:7" ht="15.75">
      <c r="A3" s="203" t="s">
        <v>16</v>
      </c>
      <c r="B3" s="204"/>
      <c r="C3" s="204"/>
      <c r="D3" s="204"/>
      <c r="E3" s="204"/>
      <c r="F3" s="1"/>
      <c r="G3" s="1"/>
    </row>
    <row r="4" spans="1:7" ht="15.75">
      <c r="A4" s="203" t="s">
        <v>63</v>
      </c>
      <c r="B4" s="204"/>
      <c r="C4" s="204"/>
      <c r="D4" s="204"/>
      <c r="E4" s="204"/>
      <c r="F4" s="1"/>
      <c r="G4" s="1"/>
    </row>
    <row r="5" spans="1:5" ht="15.75">
      <c r="A5" s="203" t="s">
        <v>62</v>
      </c>
      <c r="B5" s="203"/>
      <c r="C5" s="203"/>
      <c r="D5" s="203"/>
      <c r="E5" s="203"/>
    </row>
    <row r="6" spans="1:5" ht="15.75">
      <c r="A6" s="42"/>
      <c r="B6" s="42"/>
      <c r="C6" s="42"/>
      <c r="D6" s="42"/>
      <c r="E6" s="42"/>
    </row>
    <row r="7" spans="1:5" ht="33" customHeight="1">
      <c r="A7" s="43" t="s">
        <v>1</v>
      </c>
      <c r="B7" s="205" t="s">
        <v>283</v>
      </c>
      <c r="C7" s="205"/>
      <c r="D7" s="205"/>
      <c r="E7" s="205"/>
    </row>
    <row r="8" spans="1:5" ht="30.75" customHeight="1">
      <c r="A8" s="43" t="s">
        <v>2</v>
      </c>
      <c r="B8" s="202" t="s">
        <v>284</v>
      </c>
      <c r="C8" s="202"/>
      <c r="D8" s="202"/>
      <c r="E8" s="202"/>
    </row>
    <row r="9" spans="1:5" ht="28.5" customHeight="1">
      <c r="A9" s="43" t="s">
        <v>3</v>
      </c>
      <c r="B9" s="202" t="s">
        <v>282</v>
      </c>
      <c r="C9" s="202"/>
      <c r="D9" s="202"/>
      <c r="E9" s="202"/>
    </row>
    <row r="10" spans="1:5" ht="12.75">
      <c r="A10" s="37"/>
      <c r="B10" s="37"/>
      <c r="C10" s="37"/>
      <c r="D10" s="37"/>
      <c r="E10" s="37"/>
    </row>
    <row r="11" spans="1:5" ht="12.75">
      <c r="A11" s="37"/>
      <c r="B11" s="37"/>
      <c r="C11" s="37"/>
      <c r="D11" s="37"/>
      <c r="E11" s="37"/>
    </row>
  </sheetData>
  <sheetProtection/>
  <mergeCells count="6">
    <mergeCell ref="B8:E8"/>
    <mergeCell ref="B9:E9"/>
    <mergeCell ref="A3:E3"/>
    <mergeCell ref="A4:E4"/>
    <mergeCell ref="A5:E5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Roman,Normalny"&amp;8Załącznik Nr 5 do Sprawozdania
z wykonania budżetu
Powiatu Opatowskiego za 2016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Monika Kostępska</cp:lastModifiedBy>
  <cp:lastPrinted>2017-03-21T07:36:49Z</cp:lastPrinted>
  <dcterms:created xsi:type="dcterms:W3CDTF">2000-10-09T19:11:55Z</dcterms:created>
  <dcterms:modified xsi:type="dcterms:W3CDTF">2017-04-07T08:33:35Z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