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2315" windowHeight="804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<sst xmlns="http://schemas.openxmlformats.org/spreadsheetml/2006/main" count="357" uniqueCount="213">
  <si>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</si>
  <si>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</si>
  <si>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</si>
  <si>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</si>
  <si>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</si>
  <si>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</si>
  <si>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</si>
  <si>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</si>
  <si>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</si>
  <si>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</si>
  <si>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</si>
  <si>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</si>
  <si>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</si>
  <si>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</si>
  <si>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</si>
  <si>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</si>
  <si>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</si>
  <si>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</si>
  <si>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</si>
  <si>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</si>
  <si>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</si>
  <si>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</si>
  <si>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</si>
  <si>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</si>
  <si>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</si>
  <si>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</si>
  <si>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</si>
  <si>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</si>
  <si>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</si>
  <si>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</si>
  <si>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</si>
  <si>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</si>
  <si>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</si>
  <si>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</si>
  <si>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</si>
  <si>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</si>
  <si>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</si>
  <si>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</si>
  <si>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</si>
  <si>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</si>
  <si>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</si>
  <si>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</si>
  <si>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</si>
  <si>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</si>
  <si>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</si>
  <si>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</si>
  <si>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2016 rok</t>
  </si>
  <si>
    <t>Zmiany w planie wydatków budżetowych w 2016 roku</t>
  </si>
  <si>
    <t>Ogółem</t>
  </si>
  <si>
    <t>755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</si>
  <si>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</si>
  <si>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</si>
  <si>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</si>
  <si>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</si>
  <si>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</si>
  <si>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</si>
  <si>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</si>
  <si>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</si>
  <si>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</si>
  <si>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</si>
  <si>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</si>
  <si>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</si>
  <si>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2016 r.</t>
  </si>
  <si>
    <t>Dotacje ogółem</t>
  </si>
  <si>
    <t>w  złotych</t>
  </si>
  <si>
    <t>Dochody i wydatki związane z realizacją zadań z zakresu administracji rządowej i innych zadań zleconych odrębnymi ustawami w  2016 r.</t>
  </si>
  <si>
    <t>Transport i łączność</t>
  </si>
  <si>
    <t>Drogi publiczne powiatowe</t>
  </si>
  <si>
    <t>Usuwanie skutków klęsk żywiołowych</t>
  </si>
  <si>
    <t>600</t>
  </si>
  <si>
    <t>6 702 607,00</t>
  </si>
  <si>
    <t>1 416 268,00</t>
  </si>
  <si>
    <t>60078</t>
  </si>
  <si>
    <t>3 722 132,00</t>
  </si>
  <si>
    <t>2130</t>
  </si>
  <si>
    <t>Dotacje celowe otrzymane z budżetu państwa na realizację bieżących zadań własnych powiatu</t>
  </si>
  <si>
    <t>3 605 510,00</t>
  </si>
  <si>
    <t>Pozostałe zadania w zakresie polityki społecznej</t>
  </si>
  <si>
    <t>1 528 940,00</t>
  </si>
  <si>
    <t>1 173 333,00</t>
  </si>
  <si>
    <t>2 702 273,00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</si>
  <si>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</si>
  <si>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</si>
  <si>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</si>
  <si>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</si>
  <si>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</si>
  <si>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</si>
  <si>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Specjalny Ośrodek Szkolno - Wychowawczy w Niemienicach</t>
  </si>
  <si>
    <t xml:space="preserve">A.     
B. 
C.
D. </t>
  </si>
  <si>
    <t>Zakup samochodów do przewozu osób niepełnosprawnych</t>
  </si>
  <si>
    <t>Specjalny Ośrodek Szkolno - Wychowawczy w Sulejowie</t>
  </si>
  <si>
    <t>Zakup samochodu do przewozu osób niepełnosprawnych</t>
  </si>
  <si>
    <t>40.</t>
  </si>
  <si>
    <t>Specjalny Ośrodek Szkolno - Wychowawczy w Jałowęsach</t>
  </si>
  <si>
    <t>39.</t>
  </si>
  <si>
    <t>Specjalny Ośrodek Szkolno - Wychowawczy w Dębnie</t>
  </si>
  <si>
    <t>38.</t>
  </si>
  <si>
    <t>Zakup pralnicy</t>
  </si>
  <si>
    <t>37.</t>
  </si>
  <si>
    <t>Starostwo Powiatowe w Opatowie</t>
  </si>
  <si>
    <t>Wykonanie dokumentacji technicznej, audytów, kosztorysów, studium wykonalności termomodernizacji budynków DPS w Sobowie, DPS w Zochcinku, SOSW w Sulejowie, budynku C przy ul. Szpitalnej 4 w Opatowie oraz budynku Os. Wzgórze 57 w Ożarowie, przystosowywanego na potrzeby placówki opiekuńczo - wychowawczej w ramach zadania pn. ,,Termomodernizacja budynków użyteczności publicznej na terenie Powiatu Opatowskiego''</t>
  </si>
  <si>
    <t>36.</t>
  </si>
  <si>
    <t>Zmiana sposobu użytkowania polegająca na dostosowaniu pomieszczeń I piętra Segmentu C położonego przy ul. Szpitalnej 4 na potrzeby placówek opiekuńczo - wychowawczych poprzez przebudowę pomieszczeń, w tym budowa pozalicznikowej instalacji gazowej wraz z wewnętrzną instalacją gazową w przedmiotowym budynku</t>
  </si>
  <si>
    <t>35.</t>
  </si>
  <si>
    <t>Adaptacja pomieszczeń I piętra budynku internatu Zespołu Szkół Nr 2 w Opatowie przy ul. Sempołowskiej 1 na placówkę opiekuńczo - wychowawczą typu socjalizacyjnego</t>
  </si>
  <si>
    <t>34.</t>
  </si>
  <si>
    <t>Powiatowe Centrum Pomocy Rodzinie w Opatowie</t>
  </si>
  <si>
    <t>Zmiana sposobu użytkowania budynku na potrzeby placówki opiekuńczo - wychowawczej w Ożarowie</t>
  </si>
  <si>
    <t>33.</t>
  </si>
  <si>
    <t>Adaptacja budynku na potrzeby Powiatowego Środowiskowego Domu Samopomocy o zasięgu ponadgminnym</t>
  </si>
  <si>
    <t>32.</t>
  </si>
  <si>
    <t>Dom Pomocy Społecznej w Zochcinku</t>
  </si>
  <si>
    <t>Zakup dwóch zmywarek</t>
  </si>
  <si>
    <t>31.</t>
  </si>
  <si>
    <t>Zakup pralnicowirówki</t>
  </si>
  <si>
    <t>30.</t>
  </si>
  <si>
    <t>Zakup drewnianych szop dla zwierząt na potrzeby mini-zwierzyńca wspomagającego zooterapię mieszkańców DPS Zochcinek</t>
  </si>
  <si>
    <t>29.</t>
  </si>
  <si>
    <t>28.</t>
  </si>
  <si>
    <t>Dom Pomocy Społecznej w Czachowie</t>
  </si>
  <si>
    <t>Zakup zmywarki</t>
  </si>
  <si>
    <t>27.</t>
  </si>
  <si>
    <t>Dom Pomocy Społecznej w Sobowie</t>
  </si>
  <si>
    <t>26.</t>
  </si>
  <si>
    <t>Montaż windy w budynku żeńskim oraz modernizacja dźwigu w budynku męskim DPS w Sobowie</t>
  </si>
  <si>
    <t>25.</t>
  </si>
  <si>
    <t xml:space="preserve">A.     
B. 44 153 
C.
D. </t>
  </si>
  <si>
    <t>Docieplenie i modernizacja ścian zewnętrznych i dachu budynku mieszkalnego Placówki Opiekuńczo - Wychowawczej w Nieskurzowie Nowym</t>
  </si>
  <si>
    <t>24.</t>
  </si>
  <si>
    <t>Placówka Opiekuńczo - Wychowawcza w Tarłowie</t>
  </si>
  <si>
    <t>Zakup samochodu służbowego</t>
  </si>
  <si>
    <t>23.</t>
  </si>
  <si>
    <t>Zespół Szkół Nr 1 w Opatowie</t>
  </si>
  <si>
    <t xml:space="preserve">A.      
B. 
C.
D. </t>
  </si>
  <si>
    <t>Zakup pralnicy czołowej</t>
  </si>
  <si>
    <t>22.</t>
  </si>
  <si>
    <t>Opracowanie studium wykonalności dla zadania pn. ,,Podnoszenie efektywności kształcenia w Zespole Szkół w Ożarowie im. Marii Skłodowskiej - Curie ul. Os. Wzgórze 56; 27-530 Ożarów poprzez wzmocnienie infrastruktury edukacyjnej''</t>
  </si>
  <si>
    <t>21.</t>
  </si>
  <si>
    <t>Podnoszenie efektywności kształcenia w Zespole Szkół Nr 1 w Opatowie oraz Zespole Szkół Nr 2 w Opatowie poprzez wzmocnienie infrastruktury edukacyjnej</t>
  </si>
  <si>
    <t>20.</t>
  </si>
  <si>
    <t>Komenda Powiatowa Państwowej Straży Pożarnej w Opatowie</t>
  </si>
  <si>
    <t xml:space="preserve">A.      
B.
C.
D. </t>
  </si>
  <si>
    <t>Zakup 2 szt. węży hydraulicznych do zestawu sprzętu hydraulicznego</t>
  </si>
  <si>
    <t>19.</t>
  </si>
  <si>
    <t>Zakup sprężarki do ładowania butli aparatów powietrznych</t>
  </si>
  <si>
    <t>18.</t>
  </si>
  <si>
    <t>Zakup torby PSP R-1 z wyposażeniem do ratowania życia</t>
  </si>
  <si>
    <t>17.</t>
  </si>
  <si>
    <t>16.</t>
  </si>
  <si>
    <t>Zakup komputerów oraz wymiana serwera głównego i urządzeń podtrzymania zasilania</t>
  </si>
  <si>
    <t>15.</t>
  </si>
  <si>
    <t>Wykonanie instalacji klimatyzacji w budynku Starostwa Powiatowego w Opatowie</t>
  </si>
  <si>
    <t>14.</t>
  </si>
  <si>
    <t>Powiatowy Inspektorat Nadzoru Budowlanego w Opatowie</t>
  </si>
  <si>
    <t>13.</t>
  </si>
  <si>
    <t>Zakup komputerów</t>
  </si>
  <si>
    <t>12.</t>
  </si>
  <si>
    <t>Zarząd Dróg Powiatowych  w Opatowie</t>
  </si>
  <si>
    <t xml:space="preserve">A. 53 542
B. 15 000
C. 
D. </t>
  </si>
  <si>
    <t>Przebudowa DP nr 0734T dr. woj. 755-Ługi-Mikułowice-Wojciechowice-Zacisze-Mierzanowice-Horochów-Kaliszany-Gierczyce-Nikisiałka D. w m. Mikułowice w km 2+750 - 3+300 odc. dł. 0,550 km</t>
  </si>
  <si>
    <t>11.</t>
  </si>
  <si>
    <t xml:space="preserve">A. 60 360
B. 27 500
C. 
D. </t>
  </si>
  <si>
    <t>Przebudowa DP nr 0795T Wojciechowice-Jasice w m. Jasice w km 2+630 - 3+620 odc. dł. 0,990 km</t>
  </si>
  <si>
    <t>10.</t>
  </si>
  <si>
    <t xml:space="preserve">A. 64 729
B. 27 500
C. 
D. </t>
  </si>
  <si>
    <t>Przebudowa DP nr 0795T Wojciechowice-Jasice w m. Jasice w km 1+560 - 2+550 odc. dł. 0,990 km</t>
  </si>
  <si>
    <t>9.</t>
  </si>
  <si>
    <t xml:space="preserve">A. 59 467
B.
C. 
D. </t>
  </si>
  <si>
    <t>Przebudowa DP nr 0727T Opatów-Adamów-Rosochy-Przeuszyn-Marianów-Buszkowice-Jastków-Ćmielów w m. Adamów w km 1+376 - 2+366 odc. dł. 0,990 km</t>
  </si>
  <si>
    <t>8.</t>
  </si>
  <si>
    <t xml:space="preserve">A. 60 437
B.
C. 
D. </t>
  </si>
  <si>
    <t>Przebudowa DP nr 0727T Opatów-Adamów-Rosochy-Przeuszyn-Marianów-Buszkowice-Jastków-Ćmielów w m. Opatów ul. Graniczna w km 0+013 - 1+000 odc. dł. 0,987 km</t>
  </si>
  <si>
    <t>7.</t>
  </si>
  <si>
    <t xml:space="preserve">A. 13 815
B. 
C. 
D. </t>
  </si>
  <si>
    <t>Przebudowa DP nr 0734T dr. woj. 755 Ługi-Mikułowice-Wojciechowice-Zacisze-Mierzanowice-Horochów-Kaliszany-Gierczyce-Nikisiałka Duża w m. Mikułowice w km 2+580 - 2+750 odc. dł. 0,170 km</t>
  </si>
  <si>
    <t>6.</t>
  </si>
  <si>
    <t xml:space="preserve">A. 648 610
B. 337 277
C. 
D. </t>
  </si>
  <si>
    <t>Przebudowa obiektów mostowych o nr ewid. (JNI): 30000627 w km 0+706 i o nr ewid. (JNI): 30000628 w km 1+838 w ciągu drogi powiatowej nr 0732T w miejscowości Słabuszewice oraz przebudowa drogi powiatowej nr 0732T Męczennice - Słabuszewice - Gołębiów Szlachecki w m. Słabuszewice, Gołębiów Szlachecki w km 0+700 - 4+955 km odc. dł. 4,255 km</t>
  </si>
  <si>
    <t>5.</t>
  </si>
  <si>
    <t xml:space="preserve">A. 
B.
C. 
D. </t>
  </si>
  <si>
    <t>4.</t>
  </si>
  <si>
    <t>Zakup rozdrabniacza (rębaka) do gałęzi</t>
  </si>
  <si>
    <t>3.</t>
  </si>
  <si>
    <t>Aktualizacja i rozbudowa oprogramowania do prowadzenia komputerowej ewidencji dróg powiatowych</t>
  </si>
  <si>
    <t>2.</t>
  </si>
  <si>
    <t>Pomoc finansowa dla Województwa Świętokrzyskiego w celu realizacji zadania pn. ,,Budowa chodnika przy drodze wojewódzkiej nr 757 w miejscowości Kobylany na długości ok. 750 mb’’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</si>
  <si>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</si>
  <si>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</si>
  <si>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</si>
  <si>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</si>
  <si>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</si>
  <si>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</si>
  <si>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</si>
  <si>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2016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</si>
  <si>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</si>
  <si>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</si>
  <si>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</si>
  <si>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</si>
  <si>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</si>
  <si>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2016 r.</t>
  </si>
  <si>
    <t>4 307 586,00</t>
  </si>
  <si>
    <t>11 010 193,00</t>
  </si>
  <si>
    <t>8 029 718,00</t>
  </si>
  <si>
    <t>7 913 096,00</t>
  </si>
  <si>
    <t>77 961 392,00</t>
  </si>
  <si>
    <t>82 268 978,00</t>
  </si>
  <si>
    <t>3 526 258,00</t>
  </si>
  <si>
    <t>81 487 650,00</t>
  </si>
  <si>
    <t>85 795 236,00</t>
  </si>
  <si>
    <t>Administracja publiczna</t>
  </si>
  <si>
    <t>Starostwa powiatowe</t>
  </si>
  <si>
    <t>Zespoły do spraw orzekania o niepełnosprawności</t>
  </si>
  <si>
    <t>Załącznik Nr 1                                                                                                          do uchwały Zarządu Powiatu w Opatowie Nr 73.106.2016                                                                                 z dnia 9 grudnia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</si>
</sst>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1" fillId="27" borderId="1" applyNumberFormat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6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/>
      <protection locked="0"/>
    </xf>
    <xf numFmtId="49" fontId="13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7" fillId="0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41" fontId="17" fillId="35" borderId="12" xfId="50" applyNumberFormat="1" applyFont="1" applyFill="1" applyBorder="1" applyAlignment="1">
      <alignment vertical="center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21" fillId="0" borderId="0" xfId="50" applyNumberFormat="1" applyFont="1" applyBorder="1">
      <alignment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6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Font="1" applyAlignment="1">
      <alignment vertical="center"/>
      <protection/>
    </xf>
    <xf numFmtId="0" fontId="67" fillId="0" borderId="0" xfId="50" applyFont="1" applyAlignment="1">
      <alignment vertical="center"/>
      <protection/>
    </xf>
    <xf numFmtId="0" fontId="9" fillId="35" borderId="0" xfId="50" applyFont="1" applyFill="1" applyAlignment="1">
      <alignment vertical="center"/>
      <protection/>
    </xf>
    <xf numFmtId="0" fontId="27" fillId="35" borderId="12" xfId="50" applyFont="1" applyFill="1" applyBorder="1" applyAlignment="1">
      <alignment horizontal="center" vertical="center"/>
      <protection/>
    </xf>
    <xf numFmtId="41" fontId="28" fillId="35" borderId="12" xfId="50" applyNumberFormat="1" applyFont="1" applyFill="1" applyBorder="1" applyAlignment="1">
      <alignment vertical="center"/>
      <protection/>
    </xf>
    <xf numFmtId="41" fontId="28" fillId="35" borderId="12" xfId="50" applyNumberFormat="1" applyFont="1" applyFill="1" applyBorder="1" applyAlignment="1">
      <alignment vertical="center" wrapText="1"/>
      <protection/>
    </xf>
    <xf numFmtId="41" fontId="21" fillId="35" borderId="12" xfId="50" applyNumberFormat="1" applyFont="1" applyFill="1" applyBorder="1" applyAlignment="1">
      <alignment horizontal="left" vertical="center" wrapText="1"/>
      <protection/>
    </xf>
    <xf numFmtId="41" fontId="21" fillId="35" borderId="12" xfId="50" applyNumberFormat="1" applyFont="1" applyFill="1" applyBorder="1" applyAlignment="1">
      <alignment vertical="center" wrapText="1"/>
      <protection/>
    </xf>
    <xf numFmtId="0" fontId="21" fillId="35" borderId="12" xfId="50" applyFont="1" applyFill="1" applyBorder="1" applyAlignment="1">
      <alignment vertical="center" wrapText="1"/>
      <protection/>
    </xf>
    <xf numFmtId="41" fontId="21" fillId="35" borderId="12" xfId="50" applyNumberFormat="1" applyFont="1" applyFill="1" applyBorder="1" applyAlignment="1">
      <alignment vertical="center"/>
      <protection/>
    </xf>
    <xf numFmtId="0" fontId="21" fillId="35" borderId="12" xfId="50" applyFont="1" applyFill="1" applyBorder="1" applyAlignment="1">
      <alignment horizontal="center" vertical="center"/>
      <protection/>
    </xf>
    <xf numFmtId="0" fontId="29" fillId="35" borderId="12" xfId="50" applyFont="1" applyFill="1" applyBorder="1" applyAlignment="1">
      <alignment vertical="center" wrapText="1"/>
      <protection/>
    </xf>
    <xf numFmtId="0" fontId="9" fillId="35" borderId="0" xfId="50" applyFill="1" applyAlignment="1">
      <alignment vertical="center"/>
      <protection/>
    </xf>
    <xf numFmtId="0" fontId="13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30" fillId="35" borderId="12" xfId="50" applyFont="1" applyFill="1" applyBorder="1" applyAlignment="1">
      <alignment horizontal="center" vertical="center"/>
      <protection/>
    </xf>
    <xf numFmtId="0" fontId="31" fillId="35" borderId="15" xfId="50" applyFont="1" applyFill="1" applyBorder="1" applyAlignment="1">
      <alignment horizontal="center" vertical="center" wrapText="1"/>
      <protection/>
    </xf>
    <xf numFmtId="0" fontId="21" fillId="35" borderId="0" xfId="50" applyFont="1" applyFill="1" applyAlignment="1">
      <alignment horizontal="right" vertical="center"/>
      <protection/>
    </xf>
    <xf numFmtId="0" fontId="16" fillId="35" borderId="0" xfId="50" applyFont="1" applyFill="1" applyAlignment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5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49" applyFont="1" applyFill="1" applyAlignment="1" applyProtection="1">
      <alignment horizontal="center" vertical="center" wrapText="1" shrinkToFit="1"/>
      <protection locked="0"/>
    </xf>
    <xf numFmtId="0" fontId="5" fillId="33" borderId="0" xfId="49" applyFont="1" applyFill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35" borderId="20" xfId="50" applyFont="1" applyFill="1" applyBorder="1" applyAlignment="1">
      <alignment horizontal="center" vertical="center"/>
      <protection/>
    </xf>
    <xf numFmtId="0" fontId="28" fillId="35" borderId="21" xfId="50" applyFont="1" applyFill="1" applyBorder="1" applyAlignment="1">
      <alignment horizontal="center" vertical="center"/>
      <protection/>
    </xf>
    <xf numFmtId="0" fontId="28" fillId="35" borderId="15" xfId="50" applyFont="1" applyFill="1" applyBorder="1" applyAlignment="1">
      <alignment horizontal="center" vertical="center"/>
      <protection/>
    </xf>
    <xf numFmtId="0" fontId="27" fillId="35" borderId="22" xfId="50" applyFont="1" applyFill="1" applyBorder="1" applyAlignment="1">
      <alignment horizontal="center" vertical="center" wrapText="1"/>
      <protection/>
    </xf>
    <xf numFmtId="0" fontId="27" fillId="35" borderId="13" xfId="50" applyFont="1" applyFill="1" applyBorder="1" applyAlignment="1">
      <alignment horizontal="center" vertical="center" wrapText="1"/>
      <protection/>
    </xf>
    <xf numFmtId="0" fontId="27" fillId="35" borderId="14" xfId="50" applyFont="1" applyFill="1" applyBorder="1" applyAlignment="1">
      <alignment horizontal="center" vertical="center" wrapText="1"/>
      <protection/>
    </xf>
    <xf numFmtId="0" fontId="27" fillId="35" borderId="23" xfId="50" applyFont="1" applyFill="1" applyBorder="1" applyAlignment="1">
      <alignment horizontal="center" vertical="center" wrapText="1"/>
      <protection/>
    </xf>
    <xf numFmtId="0" fontId="31" fillId="35" borderId="22" xfId="50" applyFont="1" applyFill="1" applyBorder="1" applyAlignment="1">
      <alignment horizontal="center" vertical="center" wrapText="1"/>
      <protection/>
    </xf>
    <xf numFmtId="0" fontId="31" fillId="35" borderId="13" xfId="50" applyFont="1" applyFill="1" applyBorder="1" applyAlignment="1">
      <alignment horizontal="center" vertical="center" wrapText="1"/>
      <protection/>
    </xf>
    <xf numFmtId="0" fontId="31" fillId="35" borderId="14" xfId="50" applyFont="1" applyFill="1" applyBorder="1" applyAlignment="1">
      <alignment horizontal="center" vertical="center" wrapText="1"/>
      <protection/>
    </xf>
    <xf numFmtId="0" fontId="28" fillId="35" borderId="12" xfId="50" applyFont="1" applyFill="1" applyBorder="1" applyAlignment="1">
      <alignment horizontal="center" vertical="center" wrapText="1"/>
      <protection/>
    </xf>
    <xf numFmtId="0" fontId="16" fillId="35" borderId="0" xfId="50" applyFont="1" applyFill="1" applyAlignment="1">
      <alignment horizontal="center" vertical="center" wrapText="1"/>
      <protection/>
    </xf>
    <xf numFmtId="0" fontId="27" fillId="35" borderId="12" xfId="50" applyFont="1" applyFill="1" applyBorder="1" applyAlignment="1">
      <alignment horizontal="center" vertical="center"/>
      <protection/>
    </xf>
    <xf numFmtId="0" fontId="27" fillId="35" borderId="12" xfId="50" applyFont="1" applyFill="1" applyBorder="1" applyAlignment="1">
      <alignment horizontal="center" vertical="center" wrapText="1"/>
      <protection/>
    </xf>
    <xf numFmtId="0" fontId="24" fillId="0" borderId="23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5" fillId="0" borderId="20" xfId="50" applyFont="1" applyFill="1" applyBorder="1" applyAlignment="1">
      <alignment horizontal="center" vertical="center"/>
      <protection/>
    </xf>
    <xf numFmtId="0" fontId="25" fillId="0" borderId="21" xfId="50" applyFont="1" applyFill="1" applyBorder="1" applyAlignment="1">
      <alignment horizontal="center" vertical="center"/>
      <protection/>
    </xf>
    <xf numFmtId="0" fontId="25" fillId="0" borderId="15" xfId="50" applyFont="1" applyFill="1" applyBorder="1" applyAlignment="1">
      <alignment horizontal="center" vertical="center"/>
      <protection/>
    </xf>
    <xf numFmtId="0" fontId="24" fillId="0" borderId="20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7" fillId="0" borderId="23" xfId="50" applyFont="1" applyFill="1" applyBorder="1" applyAlignment="1">
      <alignment horizontal="center" vertical="center" wrapText="1"/>
      <protection/>
    </xf>
    <xf numFmtId="0" fontId="17" fillId="0" borderId="13" xfId="50" applyFont="1" applyFill="1" applyBorder="1" applyAlignment="1">
      <alignment horizontal="center" vertical="center" wrapText="1"/>
      <protection/>
    </xf>
    <xf numFmtId="0" fontId="17" fillId="0" borderId="14" xfId="50" applyFont="1" applyFill="1" applyBorder="1" applyAlignment="1">
      <alignment horizontal="center" vertical="center" wrapText="1"/>
      <protection/>
    </xf>
    <xf numFmtId="0" fontId="24" fillId="0" borderId="21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V15" sqref="V1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89" t="s">
        <v>212</v>
      </c>
      <c r="L1" s="89"/>
      <c r="M1" s="89"/>
      <c r="N1" s="89"/>
      <c r="O1" s="89"/>
      <c r="P1" s="89"/>
      <c r="Q1" s="11"/>
    </row>
    <row r="2" spans="1:17" ht="25.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1"/>
    </row>
    <row r="3" spans="1:17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45</v>
      </c>
      <c r="O3" s="91"/>
      <c r="P3" s="91"/>
      <c r="Q3" s="11"/>
    </row>
    <row r="4" spans="1:17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34.5" customHeight="1">
      <c r="A5" s="2"/>
      <c r="B5" s="10" t="s">
        <v>0</v>
      </c>
      <c r="C5" s="10" t="s">
        <v>1</v>
      </c>
      <c r="D5" s="88" t="s">
        <v>44</v>
      </c>
      <c r="E5" s="88"/>
      <c r="F5" s="88" t="s">
        <v>2</v>
      </c>
      <c r="G5" s="88"/>
      <c r="H5" s="88"/>
      <c r="I5" s="88" t="s">
        <v>43</v>
      </c>
      <c r="J5" s="88"/>
      <c r="K5" s="10" t="s">
        <v>42</v>
      </c>
      <c r="L5" s="10" t="s">
        <v>41</v>
      </c>
      <c r="M5" s="88" t="s">
        <v>40</v>
      </c>
      <c r="N5" s="88"/>
      <c r="O5" s="88"/>
      <c r="P5" s="88"/>
      <c r="Q5" s="88"/>
    </row>
    <row r="6" spans="1:17" ht="11.25" customHeight="1">
      <c r="A6" s="2"/>
      <c r="B6" s="8" t="s">
        <v>39</v>
      </c>
      <c r="C6" s="8" t="s">
        <v>38</v>
      </c>
      <c r="D6" s="87" t="s">
        <v>37</v>
      </c>
      <c r="E6" s="87"/>
      <c r="F6" s="87" t="s">
        <v>36</v>
      </c>
      <c r="G6" s="87"/>
      <c r="H6" s="87"/>
      <c r="I6" s="87" t="s">
        <v>35</v>
      </c>
      <c r="J6" s="87"/>
      <c r="K6" s="8" t="s">
        <v>34</v>
      </c>
      <c r="L6" s="8" t="s">
        <v>33</v>
      </c>
      <c r="M6" s="87" t="s">
        <v>32</v>
      </c>
      <c r="N6" s="87"/>
      <c r="O6" s="87"/>
      <c r="P6" s="87"/>
      <c r="Q6" s="87"/>
    </row>
    <row r="7" spans="1:17" ht="18.75" customHeight="1">
      <c r="A7" s="2"/>
      <c r="B7" s="82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21.75" customHeight="1">
      <c r="A8" s="2"/>
      <c r="B8" s="8" t="s">
        <v>69</v>
      </c>
      <c r="C8" s="9"/>
      <c r="D8" s="81"/>
      <c r="E8" s="81"/>
      <c r="F8" s="78" t="s">
        <v>66</v>
      </c>
      <c r="G8" s="78"/>
      <c r="H8" s="78"/>
      <c r="I8" s="76" t="s">
        <v>70</v>
      </c>
      <c r="J8" s="76"/>
      <c r="K8" s="7" t="s">
        <v>26</v>
      </c>
      <c r="L8" s="7" t="s">
        <v>200</v>
      </c>
      <c r="M8" s="76" t="s">
        <v>201</v>
      </c>
      <c r="N8" s="76"/>
      <c r="O8" s="76"/>
      <c r="P8" s="76"/>
      <c r="Q8" s="76"/>
    </row>
    <row r="9" spans="1:17" ht="29.25" customHeight="1">
      <c r="A9" s="2"/>
      <c r="B9" s="10"/>
      <c r="C9" s="9"/>
      <c r="D9" s="81"/>
      <c r="E9" s="81"/>
      <c r="F9" s="78" t="s">
        <v>27</v>
      </c>
      <c r="G9" s="78"/>
      <c r="H9" s="78"/>
      <c r="I9" s="76" t="s">
        <v>71</v>
      </c>
      <c r="J9" s="76"/>
      <c r="K9" s="7" t="s">
        <v>26</v>
      </c>
      <c r="L9" s="7" t="s">
        <v>26</v>
      </c>
      <c r="M9" s="76" t="s">
        <v>71</v>
      </c>
      <c r="N9" s="76"/>
      <c r="O9" s="76"/>
      <c r="P9" s="76"/>
      <c r="Q9" s="76"/>
    </row>
    <row r="10" spans="1:17" ht="18.75" customHeight="1">
      <c r="A10" s="2"/>
      <c r="B10" s="9"/>
      <c r="C10" s="8" t="s">
        <v>72</v>
      </c>
      <c r="D10" s="81"/>
      <c r="E10" s="81"/>
      <c r="F10" s="78" t="s">
        <v>68</v>
      </c>
      <c r="G10" s="78"/>
      <c r="H10" s="78"/>
      <c r="I10" s="76" t="s">
        <v>73</v>
      </c>
      <c r="J10" s="76"/>
      <c r="K10" s="7" t="s">
        <v>26</v>
      </c>
      <c r="L10" s="7" t="s">
        <v>200</v>
      </c>
      <c r="M10" s="76" t="s">
        <v>202</v>
      </c>
      <c r="N10" s="76"/>
      <c r="O10" s="76"/>
      <c r="P10" s="76"/>
      <c r="Q10" s="76"/>
    </row>
    <row r="11" spans="1:17" ht="29.25" customHeight="1">
      <c r="A11" s="2"/>
      <c r="B11" s="9"/>
      <c r="C11" s="10"/>
      <c r="D11" s="81"/>
      <c r="E11" s="81"/>
      <c r="F11" s="78" t="s">
        <v>27</v>
      </c>
      <c r="G11" s="78"/>
      <c r="H11" s="78"/>
      <c r="I11" s="76" t="s">
        <v>26</v>
      </c>
      <c r="J11" s="76"/>
      <c r="K11" s="7" t="s">
        <v>26</v>
      </c>
      <c r="L11" s="7" t="s">
        <v>26</v>
      </c>
      <c r="M11" s="76" t="s">
        <v>26</v>
      </c>
      <c r="N11" s="76"/>
      <c r="O11" s="76"/>
      <c r="P11" s="76"/>
      <c r="Q11" s="76"/>
    </row>
    <row r="12" spans="1:17" ht="27.75" customHeight="1">
      <c r="A12" s="2"/>
      <c r="B12" s="9"/>
      <c r="C12" s="9"/>
      <c r="D12" s="87" t="s">
        <v>74</v>
      </c>
      <c r="E12" s="87"/>
      <c r="F12" s="78" t="s">
        <v>75</v>
      </c>
      <c r="G12" s="78"/>
      <c r="H12" s="78"/>
      <c r="I12" s="76" t="s">
        <v>76</v>
      </c>
      <c r="J12" s="76"/>
      <c r="K12" s="7" t="s">
        <v>26</v>
      </c>
      <c r="L12" s="7" t="s">
        <v>200</v>
      </c>
      <c r="M12" s="76" t="s">
        <v>203</v>
      </c>
      <c r="N12" s="76"/>
      <c r="O12" s="76"/>
      <c r="P12" s="76"/>
      <c r="Q12" s="76"/>
    </row>
    <row r="13" spans="1:17" ht="22.5" customHeight="1">
      <c r="A13" s="2"/>
      <c r="B13" s="84" t="s">
        <v>31</v>
      </c>
      <c r="C13" s="84"/>
      <c r="D13" s="84"/>
      <c r="E13" s="84"/>
      <c r="F13" s="84"/>
      <c r="G13" s="84"/>
      <c r="H13" s="6" t="s">
        <v>29</v>
      </c>
      <c r="I13" s="77" t="s">
        <v>204</v>
      </c>
      <c r="J13" s="77"/>
      <c r="K13" s="4" t="s">
        <v>26</v>
      </c>
      <c r="L13" s="4" t="s">
        <v>200</v>
      </c>
      <c r="M13" s="77" t="s">
        <v>205</v>
      </c>
      <c r="N13" s="77"/>
      <c r="O13" s="77"/>
      <c r="P13" s="77"/>
      <c r="Q13" s="77"/>
    </row>
    <row r="14" spans="1:17" ht="29.25" customHeight="1">
      <c r="A14" s="2"/>
      <c r="B14" s="86"/>
      <c r="C14" s="86"/>
      <c r="D14" s="86"/>
      <c r="E14" s="86"/>
      <c r="F14" s="85" t="s">
        <v>27</v>
      </c>
      <c r="G14" s="85"/>
      <c r="H14" s="85"/>
      <c r="I14" s="83" t="s">
        <v>78</v>
      </c>
      <c r="J14" s="83"/>
      <c r="K14" s="5" t="s">
        <v>26</v>
      </c>
      <c r="L14" s="5" t="s">
        <v>26</v>
      </c>
      <c r="M14" s="83" t="s">
        <v>78</v>
      </c>
      <c r="N14" s="83"/>
      <c r="O14" s="83"/>
      <c r="P14" s="83"/>
      <c r="Q14" s="83"/>
    </row>
    <row r="15" spans="1:17" ht="21.75" customHeight="1">
      <c r="A15" s="2"/>
      <c r="B15" s="82" t="s">
        <v>30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29.25" customHeight="1">
      <c r="A16" s="2"/>
      <c r="B16" s="84" t="s">
        <v>30</v>
      </c>
      <c r="C16" s="84"/>
      <c r="D16" s="84"/>
      <c r="E16" s="84"/>
      <c r="F16" s="84"/>
      <c r="G16" s="84"/>
      <c r="H16" s="6" t="s">
        <v>29</v>
      </c>
      <c r="I16" s="77" t="s">
        <v>206</v>
      </c>
      <c r="J16" s="77"/>
      <c r="K16" s="4" t="s">
        <v>26</v>
      </c>
      <c r="L16" s="4" t="s">
        <v>26</v>
      </c>
      <c r="M16" s="77" t="s">
        <v>206</v>
      </c>
      <c r="N16" s="77"/>
      <c r="O16" s="77"/>
      <c r="P16" s="77"/>
      <c r="Q16" s="77"/>
    </row>
    <row r="17" spans="1:17" ht="29.25" customHeight="1">
      <c r="A17" s="2"/>
      <c r="B17" s="86"/>
      <c r="C17" s="86"/>
      <c r="D17" s="86"/>
      <c r="E17" s="86"/>
      <c r="F17" s="85" t="s">
        <v>27</v>
      </c>
      <c r="G17" s="85"/>
      <c r="H17" s="85"/>
      <c r="I17" s="83" t="s">
        <v>79</v>
      </c>
      <c r="J17" s="83"/>
      <c r="K17" s="5" t="s">
        <v>26</v>
      </c>
      <c r="L17" s="5" t="s">
        <v>26</v>
      </c>
      <c r="M17" s="83" t="s">
        <v>79</v>
      </c>
      <c r="N17" s="83"/>
      <c r="O17" s="83"/>
      <c r="P17" s="83"/>
      <c r="Q17" s="83"/>
    </row>
    <row r="18" spans="1:17" ht="20.25" customHeight="1">
      <c r="A18" s="2"/>
      <c r="B18" s="82" t="s">
        <v>28</v>
      </c>
      <c r="C18" s="82"/>
      <c r="D18" s="82"/>
      <c r="E18" s="82"/>
      <c r="F18" s="82"/>
      <c r="G18" s="82"/>
      <c r="H18" s="82"/>
      <c r="I18" s="77" t="s">
        <v>207</v>
      </c>
      <c r="J18" s="77"/>
      <c r="K18" s="4" t="s">
        <v>26</v>
      </c>
      <c r="L18" s="4" t="s">
        <v>200</v>
      </c>
      <c r="M18" s="77" t="s">
        <v>208</v>
      </c>
      <c r="N18" s="77"/>
      <c r="O18" s="77"/>
      <c r="P18" s="77"/>
      <c r="Q18" s="77"/>
    </row>
    <row r="19" spans="1:17" ht="35.25" customHeight="1">
      <c r="A19" s="2"/>
      <c r="B19" s="82"/>
      <c r="C19" s="82"/>
      <c r="D19" s="82"/>
      <c r="E19" s="82"/>
      <c r="F19" s="80" t="s">
        <v>27</v>
      </c>
      <c r="G19" s="80"/>
      <c r="H19" s="80"/>
      <c r="I19" s="79" t="s">
        <v>80</v>
      </c>
      <c r="J19" s="79"/>
      <c r="K19" s="3" t="s">
        <v>26</v>
      </c>
      <c r="L19" s="3" t="s">
        <v>26</v>
      </c>
      <c r="M19" s="79" t="s">
        <v>80</v>
      </c>
      <c r="N19" s="79"/>
      <c r="O19" s="79"/>
      <c r="P19" s="79"/>
      <c r="Q19" s="79"/>
    </row>
    <row r="20" spans="1:17" ht="20.25" customHeight="1">
      <c r="A20" s="2"/>
      <c r="B20" s="92" t="s">
        <v>25</v>
      </c>
      <c r="C20" s="92"/>
      <c r="D20" s="92"/>
      <c r="E20" s="92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</sheetData>
  <sheetProtection/>
  <mergeCells count="56">
    <mergeCell ref="D10:E10"/>
    <mergeCell ref="B17:E17"/>
    <mergeCell ref="B18:H18"/>
    <mergeCell ref="B20:F20"/>
    <mergeCell ref="G20:Q20"/>
    <mergeCell ref="B19:E19"/>
    <mergeCell ref="I17:J17"/>
    <mergeCell ref="F17:H17"/>
    <mergeCell ref="I19:J19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D9:E9"/>
    <mergeCell ref="B13:G13"/>
    <mergeCell ref="B14:E14"/>
    <mergeCell ref="M10:Q10"/>
    <mergeCell ref="M9:Q9"/>
    <mergeCell ref="I6:J6"/>
    <mergeCell ref="I9:J9"/>
    <mergeCell ref="D6:E6"/>
    <mergeCell ref="D8:E8"/>
    <mergeCell ref="F10:H10"/>
    <mergeCell ref="D11:E11"/>
    <mergeCell ref="B15:Q15"/>
    <mergeCell ref="M18:Q18"/>
    <mergeCell ref="M16:Q16"/>
    <mergeCell ref="M17:Q17"/>
    <mergeCell ref="B16:G16"/>
    <mergeCell ref="M14:Q14"/>
    <mergeCell ref="F14:H14"/>
    <mergeCell ref="M11:Q11"/>
    <mergeCell ref="D12:E12"/>
    <mergeCell ref="I16:J16"/>
    <mergeCell ref="M19:Q19"/>
    <mergeCell ref="I12:J12"/>
    <mergeCell ref="F19:H19"/>
    <mergeCell ref="I18:J18"/>
    <mergeCell ref="F9:H9"/>
    <mergeCell ref="F12:H12"/>
    <mergeCell ref="I14:J14"/>
    <mergeCell ref="I10:J10"/>
    <mergeCell ref="M13:Q13"/>
    <mergeCell ref="M12:Q12"/>
    <mergeCell ref="F11:H11"/>
    <mergeCell ref="I11:J11"/>
    <mergeCell ref="I13:J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view="pageLayout" zoomScaleSheetLayoutView="89" workbookViewId="0" topLeftCell="B1">
      <selection activeCell="X10" sqref="X10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6.75" customHeight="1">
      <c r="A3" s="57"/>
      <c r="B3" s="96"/>
      <c r="C3" s="96"/>
      <c r="D3" s="96"/>
      <c r="E3" s="97"/>
      <c r="F3" s="97"/>
      <c r="G3" s="97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ht="7.5" customHeight="1"/>
    <row r="5" spans="1:23" ht="12.75">
      <c r="A5" s="98" t="s">
        <v>0</v>
      </c>
      <c r="B5" s="98"/>
      <c r="C5" s="98" t="s">
        <v>1</v>
      </c>
      <c r="D5" s="98" t="s">
        <v>2</v>
      </c>
      <c r="E5" s="98"/>
      <c r="F5" s="98"/>
      <c r="G5" s="98" t="s">
        <v>3</v>
      </c>
      <c r="H5" s="98"/>
      <c r="I5" s="98" t="s">
        <v>4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7.5" customHeight="1">
      <c r="A6" s="98"/>
      <c r="B6" s="98"/>
      <c r="C6" s="98"/>
      <c r="D6" s="98"/>
      <c r="E6" s="98"/>
      <c r="F6" s="98"/>
      <c r="G6" s="98"/>
      <c r="H6" s="98"/>
      <c r="I6" s="98" t="s">
        <v>5</v>
      </c>
      <c r="J6" s="98" t="s">
        <v>6</v>
      </c>
      <c r="K6" s="98"/>
      <c r="L6" s="98"/>
      <c r="M6" s="98"/>
      <c r="N6" s="98"/>
      <c r="O6" s="98"/>
      <c r="P6" s="98"/>
      <c r="Q6" s="98"/>
      <c r="R6" s="98" t="s">
        <v>7</v>
      </c>
      <c r="S6" s="98" t="s">
        <v>6</v>
      </c>
      <c r="T6" s="98"/>
      <c r="U6" s="98"/>
      <c r="V6" s="98"/>
      <c r="W6" s="98"/>
    </row>
    <row r="7" spans="1:23" ht="4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 t="s">
        <v>8</v>
      </c>
      <c r="T7" s="98" t="s">
        <v>9</v>
      </c>
      <c r="U7" s="98"/>
      <c r="V7" s="98" t="s">
        <v>23</v>
      </c>
      <c r="W7" s="98"/>
    </row>
    <row r="8" spans="1:23" ht="8.25" customHeight="1">
      <c r="A8" s="98"/>
      <c r="B8" s="98"/>
      <c r="C8" s="98"/>
      <c r="D8" s="98"/>
      <c r="E8" s="98"/>
      <c r="F8" s="98"/>
      <c r="G8" s="98"/>
      <c r="H8" s="98"/>
      <c r="I8" s="98"/>
      <c r="J8" s="98" t="s">
        <v>10</v>
      </c>
      <c r="K8" s="98" t="s">
        <v>6</v>
      </c>
      <c r="L8" s="98"/>
      <c r="M8" s="98" t="s">
        <v>11</v>
      </c>
      <c r="N8" s="98" t="s">
        <v>12</v>
      </c>
      <c r="O8" s="98" t="s">
        <v>13</v>
      </c>
      <c r="P8" s="98" t="s">
        <v>14</v>
      </c>
      <c r="Q8" s="98" t="s">
        <v>15</v>
      </c>
      <c r="R8" s="98"/>
      <c r="S8" s="98"/>
      <c r="T8" s="98"/>
      <c r="U8" s="98"/>
      <c r="V8" s="98"/>
      <c r="W8" s="98"/>
    </row>
    <row r="9" spans="1:23" ht="9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 t="s">
        <v>24</v>
      </c>
      <c r="U9" s="98"/>
      <c r="V9" s="98"/>
      <c r="W9" s="98"/>
    </row>
    <row r="10" spans="1:23" ht="41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51" t="s">
        <v>16</v>
      </c>
      <c r="L10" s="51" t="s">
        <v>17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2.75">
      <c r="A11" s="98">
        <v>1</v>
      </c>
      <c r="B11" s="98"/>
      <c r="C11" s="51">
        <v>2</v>
      </c>
      <c r="D11" s="98">
        <v>4</v>
      </c>
      <c r="E11" s="98"/>
      <c r="F11" s="98"/>
      <c r="G11" s="98">
        <v>5</v>
      </c>
      <c r="H11" s="98"/>
      <c r="I11" s="51">
        <v>6</v>
      </c>
      <c r="J11" s="51">
        <v>7</v>
      </c>
      <c r="K11" s="51">
        <v>8</v>
      </c>
      <c r="L11" s="51">
        <v>9</v>
      </c>
      <c r="M11" s="51">
        <v>10</v>
      </c>
      <c r="N11" s="51">
        <v>11</v>
      </c>
      <c r="O11" s="51">
        <v>12</v>
      </c>
      <c r="P11" s="51">
        <v>13</v>
      </c>
      <c r="Q11" s="51">
        <v>14</v>
      </c>
      <c r="R11" s="51">
        <v>15</v>
      </c>
      <c r="S11" s="51">
        <v>16</v>
      </c>
      <c r="T11" s="98">
        <v>17</v>
      </c>
      <c r="U11" s="98"/>
      <c r="V11" s="98">
        <v>18</v>
      </c>
      <c r="W11" s="98"/>
    </row>
    <row r="12" spans="1:23" ht="20.25" customHeight="1">
      <c r="A12" s="98">
        <v>600</v>
      </c>
      <c r="B12" s="98"/>
      <c r="C12" s="98"/>
      <c r="D12" s="99" t="s">
        <v>66</v>
      </c>
      <c r="E12" s="99"/>
      <c r="F12" s="52" t="s">
        <v>18</v>
      </c>
      <c r="G12" s="94">
        <v>16020265</v>
      </c>
      <c r="H12" s="94"/>
      <c r="I12" s="54">
        <v>12998768</v>
      </c>
      <c r="J12" s="54">
        <v>10752981</v>
      </c>
      <c r="K12" s="54">
        <v>1002899</v>
      </c>
      <c r="L12" s="54">
        <v>9750082</v>
      </c>
      <c r="M12" s="54">
        <v>0</v>
      </c>
      <c r="N12" s="54">
        <v>20000</v>
      </c>
      <c r="O12" s="54">
        <v>2225787</v>
      </c>
      <c r="P12" s="54">
        <v>0</v>
      </c>
      <c r="Q12" s="54">
        <v>0</v>
      </c>
      <c r="R12" s="54">
        <v>3021497</v>
      </c>
      <c r="S12" s="54">
        <v>3021497</v>
      </c>
      <c r="T12" s="94">
        <v>0</v>
      </c>
      <c r="U12" s="94"/>
      <c r="V12" s="94">
        <v>0</v>
      </c>
      <c r="W12" s="94"/>
    </row>
    <row r="13" spans="1:23" ht="18.75" customHeight="1">
      <c r="A13" s="98"/>
      <c r="B13" s="98"/>
      <c r="C13" s="98"/>
      <c r="D13" s="99"/>
      <c r="E13" s="99"/>
      <c r="F13" s="52" t="s">
        <v>19</v>
      </c>
      <c r="G13" s="94">
        <v>-282676</v>
      </c>
      <c r="H13" s="94"/>
      <c r="I13" s="54">
        <v>-254016</v>
      </c>
      <c r="J13" s="54">
        <v>-254016</v>
      </c>
      <c r="K13" s="54">
        <v>0</v>
      </c>
      <c r="L13" s="54">
        <v>-254016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-28660</v>
      </c>
      <c r="S13" s="54">
        <v>-28660</v>
      </c>
      <c r="T13" s="94">
        <v>0</v>
      </c>
      <c r="U13" s="94"/>
      <c r="V13" s="94">
        <v>0</v>
      </c>
      <c r="W13" s="94"/>
    </row>
    <row r="14" spans="1:23" ht="18.75" customHeight="1">
      <c r="A14" s="98"/>
      <c r="B14" s="98"/>
      <c r="C14" s="98"/>
      <c r="D14" s="99"/>
      <c r="E14" s="99"/>
      <c r="F14" s="52" t="s">
        <v>20</v>
      </c>
      <c r="G14" s="94">
        <v>4590262</v>
      </c>
      <c r="H14" s="94"/>
      <c r="I14" s="54">
        <v>4590262</v>
      </c>
      <c r="J14" s="54">
        <v>4587936</v>
      </c>
      <c r="K14" s="54">
        <v>33400</v>
      </c>
      <c r="L14" s="54">
        <v>4554536</v>
      </c>
      <c r="M14" s="54">
        <v>0</v>
      </c>
      <c r="N14" s="54">
        <v>2326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94">
        <v>0</v>
      </c>
      <c r="U14" s="94"/>
      <c r="V14" s="94">
        <v>0</v>
      </c>
      <c r="W14" s="94"/>
    </row>
    <row r="15" spans="1:23" ht="21.75" customHeight="1" thickBot="1">
      <c r="A15" s="98"/>
      <c r="B15" s="98"/>
      <c r="C15" s="98"/>
      <c r="D15" s="99"/>
      <c r="E15" s="99"/>
      <c r="F15" s="52" t="s">
        <v>21</v>
      </c>
      <c r="G15" s="94">
        <v>20327851</v>
      </c>
      <c r="H15" s="94"/>
      <c r="I15" s="54">
        <v>17335014</v>
      </c>
      <c r="J15" s="54">
        <v>15086901</v>
      </c>
      <c r="K15" s="54">
        <v>1036299</v>
      </c>
      <c r="L15" s="54">
        <v>14050602</v>
      </c>
      <c r="M15" s="54">
        <v>0</v>
      </c>
      <c r="N15" s="54">
        <v>22326</v>
      </c>
      <c r="O15" s="54">
        <v>2225787</v>
      </c>
      <c r="P15" s="54">
        <v>0</v>
      </c>
      <c r="Q15" s="54">
        <v>0</v>
      </c>
      <c r="R15" s="54">
        <v>2992837</v>
      </c>
      <c r="S15" s="54">
        <v>2992837</v>
      </c>
      <c r="T15" s="94">
        <v>0</v>
      </c>
      <c r="U15" s="94"/>
      <c r="V15" s="94">
        <v>0</v>
      </c>
      <c r="W15" s="94"/>
    </row>
    <row r="16" spans="1:23" ht="21.75" customHeight="1" thickBot="1">
      <c r="A16" s="101"/>
      <c r="B16" s="101"/>
      <c r="C16" s="101">
        <v>60014</v>
      </c>
      <c r="D16" s="102" t="s">
        <v>67</v>
      </c>
      <c r="E16" s="102"/>
      <c r="F16" s="53" t="s">
        <v>18</v>
      </c>
      <c r="G16" s="95">
        <v>10493390</v>
      </c>
      <c r="H16" s="95"/>
      <c r="I16" s="55">
        <v>7613412</v>
      </c>
      <c r="J16" s="55">
        <v>5367625</v>
      </c>
      <c r="K16" s="55">
        <v>1001681</v>
      </c>
      <c r="L16" s="55">
        <v>4365944</v>
      </c>
      <c r="M16" s="55">
        <v>0</v>
      </c>
      <c r="N16" s="55">
        <v>20000</v>
      </c>
      <c r="O16" s="55">
        <v>2225787</v>
      </c>
      <c r="P16" s="55">
        <v>0</v>
      </c>
      <c r="Q16" s="55">
        <v>0</v>
      </c>
      <c r="R16" s="55">
        <v>2879978</v>
      </c>
      <c r="S16" s="55">
        <v>2879978</v>
      </c>
      <c r="T16" s="95">
        <v>0</v>
      </c>
      <c r="U16" s="95"/>
      <c r="V16" s="95">
        <v>0</v>
      </c>
      <c r="W16" s="95"/>
    </row>
    <row r="17" spans="1:23" ht="21" customHeight="1" thickBot="1">
      <c r="A17" s="101"/>
      <c r="B17" s="101"/>
      <c r="C17" s="101"/>
      <c r="D17" s="102"/>
      <c r="E17" s="102"/>
      <c r="F17" s="52" t="s">
        <v>19</v>
      </c>
      <c r="G17" s="94">
        <v>-282676</v>
      </c>
      <c r="H17" s="94"/>
      <c r="I17" s="54">
        <v>-254016</v>
      </c>
      <c r="J17" s="54">
        <v>-254016</v>
      </c>
      <c r="K17" s="54">
        <v>0</v>
      </c>
      <c r="L17" s="54">
        <v>-254016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-28660</v>
      </c>
      <c r="S17" s="54">
        <v>-28660</v>
      </c>
      <c r="T17" s="94">
        <v>0</v>
      </c>
      <c r="U17" s="94"/>
      <c r="V17" s="94">
        <v>0</v>
      </c>
      <c r="W17" s="94"/>
    </row>
    <row r="18" spans="1:23" ht="17.25" customHeight="1" thickBot="1">
      <c r="A18" s="101"/>
      <c r="B18" s="101"/>
      <c r="C18" s="101"/>
      <c r="D18" s="102"/>
      <c r="E18" s="102"/>
      <c r="F18" s="52" t="s">
        <v>20</v>
      </c>
      <c r="G18" s="94">
        <v>35726</v>
      </c>
      <c r="H18" s="94"/>
      <c r="I18" s="54">
        <v>35726</v>
      </c>
      <c r="J18" s="54">
        <v>33400</v>
      </c>
      <c r="K18" s="54">
        <v>33400</v>
      </c>
      <c r="L18" s="54">
        <v>0</v>
      </c>
      <c r="M18" s="54">
        <v>0</v>
      </c>
      <c r="N18" s="54">
        <v>2326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94">
        <v>0</v>
      </c>
      <c r="U18" s="94"/>
      <c r="V18" s="94">
        <v>0</v>
      </c>
      <c r="W18" s="94"/>
    </row>
    <row r="19" spans="1:23" ht="18.75" customHeight="1" thickBot="1">
      <c r="A19" s="101"/>
      <c r="B19" s="101"/>
      <c r="C19" s="101"/>
      <c r="D19" s="102"/>
      <c r="E19" s="102"/>
      <c r="F19" s="52" t="s">
        <v>21</v>
      </c>
      <c r="G19" s="94">
        <v>10246440</v>
      </c>
      <c r="H19" s="94"/>
      <c r="I19" s="54">
        <v>7395122</v>
      </c>
      <c r="J19" s="54">
        <v>5147009</v>
      </c>
      <c r="K19" s="54">
        <v>1035081</v>
      </c>
      <c r="L19" s="54">
        <v>4111928</v>
      </c>
      <c r="M19" s="54">
        <v>0</v>
      </c>
      <c r="N19" s="54">
        <v>22326</v>
      </c>
      <c r="O19" s="54">
        <v>2225787</v>
      </c>
      <c r="P19" s="54">
        <v>0</v>
      </c>
      <c r="Q19" s="54">
        <v>0</v>
      </c>
      <c r="R19" s="54">
        <v>2851318</v>
      </c>
      <c r="S19" s="54">
        <v>2851318</v>
      </c>
      <c r="T19" s="94">
        <v>0</v>
      </c>
      <c r="U19" s="94"/>
      <c r="V19" s="94">
        <v>0</v>
      </c>
      <c r="W19" s="94"/>
    </row>
    <row r="20" spans="1:23" ht="18" customHeight="1" thickBot="1">
      <c r="A20" s="101"/>
      <c r="B20" s="101"/>
      <c r="C20" s="101">
        <v>60078</v>
      </c>
      <c r="D20" s="102" t="s">
        <v>68</v>
      </c>
      <c r="E20" s="102"/>
      <c r="F20" s="53" t="s">
        <v>18</v>
      </c>
      <c r="G20" s="95">
        <v>5384138</v>
      </c>
      <c r="H20" s="95"/>
      <c r="I20" s="55">
        <v>5384138</v>
      </c>
      <c r="J20" s="55">
        <v>5384138</v>
      </c>
      <c r="K20" s="55">
        <v>0</v>
      </c>
      <c r="L20" s="55">
        <v>5384138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95">
        <v>0</v>
      </c>
      <c r="U20" s="95"/>
      <c r="V20" s="95">
        <v>0</v>
      </c>
      <c r="W20" s="95"/>
    </row>
    <row r="21" spans="1:23" ht="17.25" customHeight="1" thickBot="1">
      <c r="A21" s="101"/>
      <c r="B21" s="101"/>
      <c r="C21" s="101"/>
      <c r="D21" s="102"/>
      <c r="E21" s="102"/>
      <c r="F21" s="52" t="s">
        <v>19</v>
      </c>
      <c r="G21" s="94">
        <v>0</v>
      </c>
      <c r="H21" s="94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94">
        <v>0</v>
      </c>
      <c r="U21" s="94"/>
      <c r="V21" s="94">
        <v>0</v>
      </c>
      <c r="W21" s="94"/>
    </row>
    <row r="22" spans="1:23" ht="19.5" customHeight="1" thickBot="1">
      <c r="A22" s="101"/>
      <c r="B22" s="101"/>
      <c r="C22" s="101"/>
      <c r="D22" s="102"/>
      <c r="E22" s="102"/>
      <c r="F22" s="52" t="s">
        <v>20</v>
      </c>
      <c r="G22" s="94">
        <v>4554536</v>
      </c>
      <c r="H22" s="94"/>
      <c r="I22" s="54">
        <v>4554536</v>
      </c>
      <c r="J22" s="54">
        <v>4554536</v>
      </c>
      <c r="K22" s="54">
        <v>0</v>
      </c>
      <c r="L22" s="54">
        <v>4554536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94">
        <v>0</v>
      </c>
      <c r="U22" s="94"/>
      <c r="V22" s="94">
        <v>0</v>
      </c>
      <c r="W22" s="94"/>
    </row>
    <row r="23" spans="1:23" ht="17.25" customHeight="1">
      <c r="A23" s="101"/>
      <c r="B23" s="101"/>
      <c r="C23" s="101"/>
      <c r="D23" s="102"/>
      <c r="E23" s="102"/>
      <c r="F23" s="52" t="s">
        <v>21</v>
      </c>
      <c r="G23" s="94">
        <v>9938674</v>
      </c>
      <c r="H23" s="94"/>
      <c r="I23" s="54">
        <v>9938674</v>
      </c>
      <c r="J23" s="54">
        <v>9938674</v>
      </c>
      <c r="K23" s="54">
        <v>0</v>
      </c>
      <c r="L23" s="54">
        <v>9938674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94">
        <v>0</v>
      </c>
      <c r="U23" s="94"/>
      <c r="V23" s="94">
        <v>0</v>
      </c>
      <c r="W23" s="94"/>
    </row>
    <row r="24" spans="1:23" ht="21" customHeight="1">
      <c r="A24" s="98">
        <v>750</v>
      </c>
      <c r="B24" s="98"/>
      <c r="C24" s="98"/>
      <c r="D24" s="99" t="s">
        <v>209</v>
      </c>
      <c r="E24" s="99"/>
      <c r="F24" s="52" t="s">
        <v>18</v>
      </c>
      <c r="G24" s="94">
        <v>6862683</v>
      </c>
      <c r="H24" s="94"/>
      <c r="I24" s="54">
        <v>6326683</v>
      </c>
      <c r="J24" s="54">
        <v>6046883</v>
      </c>
      <c r="K24" s="54">
        <v>4275724</v>
      </c>
      <c r="L24" s="54">
        <v>1771159</v>
      </c>
      <c r="M24" s="54">
        <v>0</v>
      </c>
      <c r="N24" s="54">
        <v>279800</v>
      </c>
      <c r="O24" s="54">
        <v>0</v>
      </c>
      <c r="P24" s="54">
        <v>0</v>
      </c>
      <c r="Q24" s="54">
        <v>0</v>
      </c>
      <c r="R24" s="54">
        <v>536000</v>
      </c>
      <c r="S24" s="54">
        <v>536000</v>
      </c>
      <c r="T24" s="94">
        <v>0</v>
      </c>
      <c r="U24" s="94"/>
      <c r="V24" s="94">
        <v>0</v>
      </c>
      <c r="W24" s="94"/>
    </row>
    <row r="25" spans="1:23" ht="18" customHeight="1">
      <c r="A25" s="98"/>
      <c r="B25" s="98"/>
      <c r="C25" s="98"/>
      <c r="D25" s="99"/>
      <c r="E25" s="99"/>
      <c r="F25" s="52" t="s">
        <v>19</v>
      </c>
      <c r="G25" s="94">
        <v>-52000</v>
      </c>
      <c r="H25" s="94"/>
      <c r="I25" s="54">
        <v>-52000</v>
      </c>
      <c r="J25" s="54">
        <v>-52000</v>
      </c>
      <c r="K25" s="54">
        <v>0</v>
      </c>
      <c r="L25" s="54">
        <v>-52000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94">
        <v>0</v>
      </c>
      <c r="U25" s="94"/>
      <c r="V25" s="94">
        <v>0</v>
      </c>
      <c r="W25" s="94"/>
    </row>
    <row r="26" spans="1:23" ht="19.5" customHeight="1">
      <c r="A26" s="98"/>
      <c r="B26" s="98"/>
      <c r="C26" s="98"/>
      <c r="D26" s="99"/>
      <c r="E26" s="99"/>
      <c r="F26" s="52" t="s">
        <v>20</v>
      </c>
      <c r="G26" s="94">
        <v>52000</v>
      </c>
      <c r="H26" s="94"/>
      <c r="I26" s="54">
        <v>52000</v>
      </c>
      <c r="J26" s="54">
        <v>52000</v>
      </c>
      <c r="K26" s="54">
        <v>0</v>
      </c>
      <c r="L26" s="54">
        <v>52000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94">
        <v>0</v>
      </c>
      <c r="U26" s="94"/>
      <c r="V26" s="94">
        <v>0</v>
      </c>
      <c r="W26" s="94"/>
    </row>
    <row r="27" spans="1:23" ht="20.25" customHeight="1" thickBot="1">
      <c r="A27" s="98"/>
      <c r="B27" s="98"/>
      <c r="C27" s="98"/>
      <c r="D27" s="99"/>
      <c r="E27" s="99"/>
      <c r="F27" s="52" t="s">
        <v>21</v>
      </c>
      <c r="G27" s="94">
        <v>6862683</v>
      </c>
      <c r="H27" s="94"/>
      <c r="I27" s="54">
        <v>6326683</v>
      </c>
      <c r="J27" s="54">
        <v>6046883</v>
      </c>
      <c r="K27" s="54">
        <v>4275724</v>
      </c>
      <c r="L27" s="54">
        <v>1771159</v>
      </c>
      <c r="M27" s="54">
        <v>0</v>
      </c>
      <c r="N27" s="54">
        <v>279800</v>
      </c>
      <c r="O27" s="54">
        <v>0</v>
      </c>
      <c r="P27" s="54">
        <v>0</v>
      </c>
      <c r="Q27" s="54">
        <v>0</v>
      </c>
      <c r="R27" s="54">
        <v>536000</v>
      </c>
      <c r="S27" s="54">
        <v>536000</v>
      </c>
      <c r="T27" s="94">
        <v>0</v>
      </c>
      <c r="U27" s="94"/>
      <c r="V27" s="94">
        <v>0</v>
      </c>
      <c r="W27" s="94"/>
    </row>
    <row r="28" spans="1:23" ht="19.5" customHeight="1" thickBot="1">
      <c r="A28" s="101"/>
      <c r="B28" s="101"/>
      <c r="C28" s="101">
        <v>75020</v>
      </c>
      <c r="D28" s="102" t="s">
        <v>210</v>
      </c>
      <c r="E28" s="102"/>
      <c r="F28" s="53" t="s">
        <v>18</v>
      </c>
      <c r="G28" s="95">
        <v>6424735</v>
      </c>
      <c r="H28" s="95"/>
      <c r="I28" s="55">
        <v>5888735</v>
      </c>
      <c r="J28" s="55">
        <v>5883485</v>
      </c>
      <c r="K28" s="55">
        <v>4234000</v>
      </c>
      <c r="L28" s="55">
        <v>1649485</v>
      </c>
      <c r="M28" s="55">
        <v>0</v>
      </c>
      <c r="N28" s="55">
        <v>5250</v>
      </c>
      <c r="O28" s="55">
        <v>0</v>
      </c>
      <c r="P28" s="55">
        <v>0</v>
      </c>
      <c r="Q28" s="55">
        <v>0</v>
      </c>
      <c r="R28" s="55">
        <v>536000</v>
      </c>
      <c r="S28" s="55">
        <v>536000</v>
      </c>
      <c r="T28" s="95">
        <v>0</v>
      </c>
      <c r="U28" s="95"/>
      <c r="V28" s="95">
        <v>0</v>
      </c>
      <c r="W28" s="95"/>
    </row>
    <row r="29" spans="1:23" ht="18" customHeight="1" thickBot="1">
      <c r="A29" s="101"/>
      <c r="B29" s="101"/>
      <c r="C29" s="101"/>
      <c r="D29" s="102"/>
      <c r="E29" s="102"/>
      <c r="F29" s="52" t="s">
        <v>19</v>
      </c>
      <c r="G29" s="94">
        <v>-52000</v>
      </c>
      <c r="H29" s="94"/>
      <c r="I29" s="54">
        <v>-52000</v>
      </c>
      <c r="J29" s="54">
        <v>-52000</v>
      </c>
      <c r="K29" s="54">
        <v>0</v>
      </c>
      <c r="L29" s="54">
        <v>-52000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94">
        <v>0</v>
      </c>
      <c r="U29" s="94"/>
      <c r="V29" s="94">
        <v>0</v>
      </c>
      <c r="W29" s="94"/>
    </row>
    <row r="30" spans="1:23" ht="17.25" customHeight="1" thickBot="1">
      <c r="A30" s="101"/>
      <c r="B30" s="101"/>
      <c r="C30" s="101"/>
      <c r="D30" s="102"/>
      <c r="E30" s="102"/>
      <c r="F30" s="52" t="s">
        <v>20</v>
      </c>
      <c r="G30" s="94">
        <v>52000</v>
      </c>
      <c r="H30" s="94"/>
      <c r="I30" s="54">
        <v>52000</v>
      </c>
      <c r="J30" s="54">
        <v>52000</v>
      </c>
      <c r="K30" s="54">
        <v>0</v>
      </c>
      <c r="L30" s="54">
        <v>52000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94">
        <v>0</v>
      </c>
      <c r="U30" s="94"/>
      <c r="V30" s="94">
        <v>0</v>
      </c>
      <c r="W30" s="94"/>
    </row>
    <row r="31" spans="1:23" ht="18.75" customHeight="1">
      <c r="A31" s="101"/>
      <c r="B31" s="101"/>
      <c r="C31" s="101"/>
      <c r="D31" s="102"/>
      <c r="E31" s="102"/>
      <c r="F31" s="52" t="s">
        <v>21</v>
      </c>
      <c r="G31" s="94">
        <v>6424735</v>
      </c>
      <c r="H31" s="94"/>
      <c r="I31" s="54">
        <v>5888735</v>
      </c>
      <c r="J31" s="54">
        <v>5883485</v>
      </c>
      <c r="K31" s="54">
        <v>4234000</v>
      </c>
      <c r="L31" s="54">
        <v>1649485</v>
      </c>
      <c r="M31" s="54">
        <v>0</v>
      </c>
      <c r="N31" s="54">
        <v>5250</v>
      </c>
      <c r="O31" s="54">
        <v>0</v>
      </c>
      <c r="P31" s="54">
        <v>0</v>
      </c>
      <c r="Q31" s="54">
        <v>0</v>
      </c>
      <c r="R31" s="54">
        <v>536000</v>
      </c>
      <c r="S31" s="54">
        <v>536000</v>
      </c>
      <c r="T31" s="94">
        <v>0</v>
      </c>
      <c r="U31" s="94"/>
      <c r="V31" s="94">
        <v>0</v>
      </c>
      <c r="W31" s="94"/>
    </row>
    <row r="32" spans="1:23" ht="20.25" customHeight="1">
      <c r="A32" s="98">
        <v>853</v>
      </c>
      <c r="B32" s="98"/>
      <c r="C32" s="98"/>
      <c r="D32" s="99" t="s">
        <v>77</v>
      </c>
      <c r="E32" s="99"/>
      <c r="F32" s="52" t="s">
        <v>18</v>
      </c>
      <c r="G32" s="94">
        <v>2213387</v>
      </c>
      <c r="H32" s="94"/>
      <c r="I32" s="54">
        <v>2213387</v>
      </c>
      <c r="J32" s="54">
        <v>1893594</v>
      </c>
      <c r="K32" s="54">
        <v>1662860</v>
      </c>
      <c r="L32" s="54">
        <v>230734</v>
      </c>
      <c r="M32" s="54">
        <v>277933</v>
      </c>
      <c r="N32" s="54">
        <v>41860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94">
        <v>0</v>
      </c>
      <c r="U32" s="94"/>
      <c r="V32" s="94">
        <v>0</v>
      </c>
      <c r="W32" s="94"/>
    </row>
    <row r="33" spans="1:23" ht="18" customHeight="1">
      <c r="A33" s="98"/>
      <c r="B33" s="98"/>
      <c r="C33" s="98"/>
      <c r="D33" s="99"/>
      <c r="E33" s="99"/>
      <c r="F33" s="52" t="s">
        <v>19</v>
      </c>
      <c r="G33" s="94">
        <v>-6278</v>
      </c>
      <c r="H33" s="94"/>
      <c r="I33" s="54">
        <v>-6278</v>
      </c>
      <c r="J33" s="54">
        <v>-6278</v>
      </c>
      <c r="K33" s="54">
        <v>-4038</v>
      </c>
      <c r="L33" s="54">
        <v>-2240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94">
        <v>0</v>
      </c>
      <c r="U33" s="94"/>
      <c r="V33" s="94">
        <v>0</v>
      </c>
      <c r="W33" s="94"/>
    </row>
    <row r="34" spans="1:23" ht="21.75" customHeight="1">
      <c r="A34" s="98"/>
      <c r="B34" s="98"/>
      <c r="C34" s="98"/>
      <c r="D34" s="99"/>
      <c r="E34" s="99"/>
      <c r="F34" s="52" t="s">
        <v>20</v>
      </c>
      <c r="G34" s="94">
        <v>6278</v>
      </c>
      <c r="H34" s="94"/>
      <c r="I34" s="54">
        <v>6278</v>
      </c>
      <c r="J34" s="54">
        <v>6278</v>
      </c>
      <c r="K34" s="54">
        <v>5778</v>
      </c>
      <c r="L34" s="54">
        <v>500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94">
        <v>0</v>
      </c>
      <c r="U34" s="94"/>
      <c r="V34" s="94">
        <v>0</v>
      </c>
      <c r="W34" s="94"/>
    </row>
    <row r="35" spans="1:23" ht="18" customHeight="1" thickBot="1">
      <c r="A35" s="98"/>
      <c r="B35" s="98"/>
      <c r="C35" s="98"/>
      <c r="D35" s="99"/>
      <c r="E35" s="99"/>
      <c r="F35" s="52" t="s">
        <v>21</v>
      </c>
      <c r="G35" s="94">
        <v>2213387</v>
      </c>
      <c r="H35" s="94"/>
      <c r="I35" s="54">
        <v>2213387</v>
      </c>
      <c r="J35" s="54">
        <v>1893594</v>
      </c>
      <c r="K35" s="54">
        <v>1664600</v>
      </c>
      <c r="L35" s="54">
        <v>228994</v>
      </c>
      <c r="M35" s="54">
        <v>277933</v>
      </c>
      <c r="N35" s="54">
        <v>41860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94">
        <v>0</v>
      </c>
      <c r="U35" s="94"/>
      <c r="V35" s="94">
        <v>0</v>
      </c>
      <c r="W35" s="94"/>
    </row>
    <row r="36" spans="1:23" ht="16.5" customHeight="1" thickBot="1">
      <c r="A36" s="101"/>
      <c r="B36" s="101"/>
      <c r="C36" s="101">
        <v>85321</v>
      </c>
      <c r="D36" s="102" t="s">
        <v>211</v>
      </c>
      <c r="E36" s="102"/>
      <c r="F36" s="53" t="s">
        <v>18</v>
      </c>
      <c r="G36" s="95">
        <v>408114</v>
      </c>
      <c r="H36" s="95"/>
      <c r="I36" s="55">
        <v>408114</v>
      </c>
      <c r="J36" s="55">
        <v>408114</v>
      </c>
      <c r="K36" s="55">
        <v>355660</v>
      </c>
      <c r="L36" s="55">
        <v>52454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95">
        <v>0</v>
      </c>
      <c r="U36" s="95"/>
      <c r="V36" s="95">
        <v>0</v>
      </c>
      <c r="W36" s="95"/>
    </row>
    <row r="37" spans="1:23" ht="18.75" customHeight="1" thickBot="1">
      <c r="A37" s="101"/>
      <c r="B37" s="101"/>
      <c r="C37" s="101"/>
      <c r="D37" s="102"/>
      <c r="E37" s="102"/>
      <c r="F37" s="52" t="s">
        <v>19</v>
      </c>
      <c r="G37" s="94">
        <v>-6278</v>
      </c>
      <c r="H37" s="94"/>
      <c r="I37" s="54">
        <v>-6278</v>
      </c>
      <c r="J37" s="54">
        <v>-6278</v>
      </c>
      <c r="K37" s="54">
        <v>-4038</v>
      </c>
      <c r="L37" s="54">
        <v>-2240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94">
        <v>0</v>
      </c>
      <c r="U37" s="94"/>
      <c r="V37" s="94">
        <v>0</v>
      </c>
      <c r="W37" s="94"/>
    </row>
    <row r="38" spans="1:23" ht="18.75" customHeight="1" thickBot="1">
      <c r="A38" s="101"/>
      <c r="B38" s="101"/>
      <c r="C38" s="101"/>
      <c r="D38" s="102"/>
      <c r="E38" s="102"/>
      <c r="F38" s="52" t="s">
        <v>20</v>
      </c>
      <c r="G38" s="94">
        <v>6278</v>
      </c>
      <c r="H38" s="94"/>
      <c r="I38" s="54">
        <v>6278</v>
      </c>
      <c r="J38" s="54">
        <v>6278</v>
      </c>
      <c r="K38" s="54">
        <v>5778</v>
      </c>
      <c r="L38" s="54">
        <v>500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94">
        <v>0</v>
      </c>
      <c r="U38" s="94"/>
      <c r="V38" s="94">
        <v>0</v>
      </c>
      <c r="W38" s="94"/>
    </row>
    <row r="39" spans="1:23" ht="18" customHeight="1">
      <c r="A39" s="101"/>
      <c r="B39" s="101"/>
      <c r="C39" s="101"/>
      <c r="D39" s="102"/>
      <c r="E39" s="102"/>
      <c r="F39" s="52" t="s">
        <v>21</v>
      </c>
      <c r="G39" s="94">
        <v>408114</v>
      </c>
      <c r="H39" s="94"/>
      <c r="I39" s="54">
        <v>408114</v>
      </c>
      <c r="J39" s="54">
        <v>408114</v>
      </c>
      <c r="K39" s="54">
        <v>357400</v>
      </c>
      <c r="L39" s="54">
        <v>50714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94">
        <v>0</v>
      </c>
      <c r="U39" s="94"/>
      <c r="V39" s="94">
        <v>0</v>
      </c>
      <c r="W39" s="94"/>
    </row>
    <row r="40" spans="1:23" ht="19.5" customHeight="1">
      <c r="A40" s="105" t="s">
        <v>22</v>
      </c>
      <c r="B40" s="105"/>
      <c r="C40" s="105"/>
      <c r="D40" s="105"/>
      <c r="E40" s="105"/>
      <c r="F40" s="52" t="s">
        <v>18</v>
      </c>
      <c r="G40" s="104">
        <v>84354475</v>
      </c>
      <c r="H40" s="104"/>
      <c r="I40" s="56">
        <v>76731238</v>
      </c>
      <c r="J40" s="56">
        <v>69636897</v>
      </c>
      <c r="K40" s="56">
        <v>42442227</v>
      </c>
      <c r="L40" s="56">
        <v>27194670</v>
      </c>
      <c r="M40" s="56">
        <v>1369658</v>
      </c>
      <c r="N40" s="56">
        <v>2981784</v>
      </c>
      <c r="O40" s="56">
        <v>2382434</v>
      </c>
      <c r="P40" s="56">
        <v>325064</v>
      </c>
      <c r="Q40" s="56">
        <v>35401</v>
      </c>
      <c r="R40" s="56">
        <v>7623237</v>
      </c>
      <c r="S40" s="56">
        <v>7623237</v>
      </c>
      <c r="T40" s="104">
        <v>1373333</v>
      </c>
      <c r="U40" s="104"/>
      <c r="V40" s="104">
        <v>0</v>
      </c>
      <c r="W40" s="104"/>
    </row>
    <row r="41" spans="1:23" ht="18.75" customHeight="1">
      <c r="A41" s="105"/>
      <c r="B41" s="105"/>
      <c r="C41" s="105"/>
      <c r="D41" s="105"/>
      <c r="E41" s="105"/>
      <c r="F41" s="52" t="s">
        <v>19</v>
      </c>
      <c r="G41" s="104">
        <v>-340954</v>
      </c>
      <c r="H41" s="104"/>
      <c r="I41" s="56">
        <v>-312294</v>
      </c>
      <c r="J41" s="56">
        <v>-312294</v>
      </c>
      <c r="K41" s="56">
        <v>-4038</v>
      </c>
      <c r="L41" s="56">
        <v>-308256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-28660</v>
      </c>
      <c r="S41" s="56">
        <v>-28660</v>
      </c>
      <c r="T41" s="104">
        <v>0</v>
      </c>
      <c r="U41" s="104"/>
      <c r="V41" s="104">
        <v>0</v>
      </c>
      <c r="W41" s="104"/>
    </row>
    <row r="42" spans="1:23" ht="16.5" customHeight="1">
      <c r="A42" s="105"/>
      <c r="B42" s="105"/>
      <c r="C42" s="105"/>
      <c r="D42" s="105"/>
      <c r="E42" s="105"/>
      <c r="F42" s="52" t="s">
        <v>20</v>
      </c>
      <c r="G42" s="104">
        <v>4648540</v>
      </c>
      <c r="H42" s="104"/>
      <c r="I42" s="56">
        <v>4648540</v>
      </c>
      <c r="J42" s="56">
        <v>4646214</v>
      </c>
      <c r="K42" s="56">
        <v>39178</v>
      </c>
      <c r="L42" s="56">
        <v>4607036</v>
      </c>
      <c r="M42" s="56">
        <v>0</v>
      </c>
      <c r="N42" s="56">
        <v>2326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104">
        <v>0</v>
      </c>
      <c r="U42" s="104"/>
      <c r="V42" s="104">
        <v>0</v>
      </c>
      <c r="W42" s="104"/>
    </row>
    <row r="43" spans="1:23" ht="17.25" customHeight="1" thickBot="1">
      <c r="A43" s="105"/>
      <c r="B43" s="105"/>
      <c r="C43" s="105"/>
      <c r="D43" s="105"/>
      <c r="E43" s="105"/>
      <c r="F43" s="52" t="s">
        <v>21</v>
      </c>
      <c r="G43" s="106">
        <v>88662061</v>
      </c>
      <c r="H43" s="107"/>
      <c r="I43" s="56">
        <v>81067484</v>
      </c>
      <c r="J43" s="56">
        <v>73970817</v>
      </c>
      <c r="K43" s="56">
        <v>42477367</v>
      </c>
      <c r="L43" s="56">
        <v>31493450</v>
      </c>
      <c r="M43" s="56">
        <v>1369658</v>
      </c>
      <c r="N43" s="56">
        <v>2984110</v>
      </c>
      <c r="O43" s="56">
        <v>2382434</v>
      </c>
      <c r="P43" s="56">
        <v>325064</v>
      </c>
      <c r="Q43" s="56">
        <v>35401</v>
      </c>
      <c r="R43" s="56">
        <v>7594577</v>
      </c>
      <c r="S43" s="56">
        <v>7594577</v>
      </c>
      <c r="T43" s="106">
        <v>1373333</v>
      </c>
      <c r="U43" s="107"/>
      <c r="V43" s="106">
        <v>0</v>
      </c>
      <c r="W43" s="107"/>
    </row>
  </sheetData>
  <sheetProtection/>
  <mergeCells count="147">
    <mergeCell ref="A40:E43"/>
    <mergeCell ref="G43:H43"/>
    <mergeCell ref="T43:U43"/>
    <mergeCell ref="V43:W43"/>
    <mergeCell ref="V40:W40"/>
    <mergeCell ref="G41:H41"/>
    <mergeCell ref="T41:U41"/>
    <mergeCell ref="V41:W41"/>
    <mergeCell ref="G42:H42"/>
    <mergeCell ref="T42:U42"/>
    <mergeCell ref="V42:W42"/>
    <mergeCell ref="T38:U38"/>
    <mergeCell ref="V38:W38"/>
    <mergeCell ref="G39:H39"/>
    <mergeCell ref="T39:U39"/>
    <mergeCell ref="V39:W39"/>
    <mergeCell ref="G40:H40"/>
    <mergeCell ref="T40:U40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G34:H34"/>
    <mergeCell ref="T34:U34"/>
    <mergeCell ref="V34:W34"/>
    <mergeCell ref="G35:H35"/>
    <mergeCell ref="T35:U35"/>
    <mergeCell ref="V35:W35"/>
    <mergeCell ref="G32:H32"/>
    <mergeCell ref="T32:U32"/>
    <mergeCell ref="V32:W32"/>
    <mergeCell ref="G33:H33"/>
    <mergeCell ref="T33:U33"/>
    <mergeCell ref="V33:W33"/>
    <mergeCell ref="A28:B31"/>
    <mergeCell ref="C28:C31"/>
    <mergeCell ref="D28:E31"/>
    <mergeCell ref="A32:B35"/>
    <mergeCell ref="C32:C35"/>
    <mergeCell ref="D32:E35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T26:U26"/>
    <mergeCell ref="V26:W26"/>
    <mergeCell ref="G27:H27"/>
    <mergeCell ref="T27:U27"/>
    <mergeCell ref="V27:W27"/>
    <mergeCell ref="G28:H28"/>
    <mergeCell ref="T28:U28"/>
    <mergeCell ref="V28:W28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A20:B23"/>
    <mergeCell ref="C20:C23"/>
    <mergeCell ref="D20:E23"/>
    <mergeCell ref="G23:H23"/>
    <mergeCell ref="T23:U23"/>
    <mergeCell ref="T22:U22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V16:W16"/>
    <mergeCell ref="V15:W15"/>
    <mergeCell ref="T12:U12"/>
    <mergeCell ref="T15:U15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73.106.2016
z dnia 9 grudnia 2016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0"/>
  <sheetViews>
    <sheetView view="pageLayout" workbookViewId="0" topLeftCell="A1">
      <selection activeCell="J50" sqref="J50"/>
    </sheetView>
  </sheetViews>
  <sheetFormatPr defaultColWidth="9.33203125" defaultRowHeight="12.75"/>
  <cols>
    <col min="1" max="1" width="6.5" style="14" customWidth="1"/>
    <col min="2" max="2" width="8" style="14" customWidth="1"/>
    <col min="3" max="3" width="9" style="14" customWidth="1"/>
    <col min="4" max="4" width="29.16015625" style="14" customWidth="1"/>
    <col min="5" max="5" width="14.83203125" style="14" customWidth="1"/>
    <col min="6" max="6" width="12.83203125" style="14" customWidth="1"/>
    <col min="7" max="7" width="16.33203125" style="14" customWidth="1"/>
    <col min="8" max="8" width="11.83203125" style="14" customWidth="1"/>
    <col min="9" max="9" width="15.33203125" style="14" customWidth="1"/>
    <col min="10" max="10" width="12.83203125" style="14" customWidth="1"/>
    <col min="11" max="11" width="19.5" style="14" customWidth="1"/>
    <col min="12" max="16384" width="9.33203125" style="14" customWidth="1"/>
  </cols>
  <sheetData>
    <row r="1" spans="1:11" ht="18">
      <c r="A1" s="119" t="s">
        <v>199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4" t="s">
        <v>45</v>
      </c>
    </row>
    <row r="3" spans="1:11" s="58" customFormat="1" ht="19.5" customHeight="1">
      <c r="A3" s="120" t="s">
        <v>198</v>
      </c>
      <c r="B3" s="120" t="s">
        <v>0</v>
      </c>
      <c r="C3" s="120" t="s">
        <v>197</v>
      </c>
      <c r="D3" s="121" t="s">
        <v>196</v>
      </c>
      <c r="E3" s="121" t="s">
        <v>195</v>
      </c>
      <c r="F3" s="121"/>
      <c r="G3" s="121"/>
      <c r="H3" s="121"/>
      <c r="I3" s="121"/>
      <c r="J3" s="121"/>
      <c r="K3" s="121" t="s">
        <v>194</v>
      </c>
    </row>
    <row r="4" spans="1:11" s="58" customFormat="1" ht="19.5" customHeight="1">
      <c r="A4" s="120"/>
      <c r="B4" s="120"/>
      <c r="C4" s="120"/>
      <c r="D4" s="121"/>
      <c r="E4" s="121" t="s">
        <v>193</v>
      </c>
      <c r="F4" s="121" t="s">
        <v>192</v>
      </c>
      <c r="G4" s="121"/>
      <c r="H4" s="121"/>
      <c r="I4" s="121"/>
      <c r="J4" s="121"/>
      <c r="K4" s="121"/>
    </row>
    <row r="5" spans="1:11" s="58" customFormat="1" ht="19.5" customHeight="1">
      <c r="A5" s="120"/>
      <c r="B5" s="120"/>
      <c r="C5" s="120"/>
      <c r="D5" s="121"/>
      <c r="E5" s="121"/>
      <c r="F5" s="114" t="s">
        <v>191</v>
      </c>
      <c r="G5" s="111" t="s">
        <v>190</v>
      </c>
      <c r="H5" s="73" t="s">
        <v>9</v>
      </c>
      <c r="I5" s="114" t="s">
        <v>189</v>
      </c>
      <c r="J5" s="115" t="s">
        <v>188</v>
      </c>
      <c r="K5" s="121"/>
    </row>
    <row r="6" spans="1:11" s="58" customFormat="1" ht="29.25" customHeight="1">
      <c r="A6" s="120"/>
      <c r="B6" s="120"/>
      <c r="C6" s="120"/>
      <c r="D6" s="121"/>
      <c r="E6" s="121"/>
      <c r="F6" s="112"/>
      <c r="G6" s="112"/>
      <c r="H6" s="118" t="s">
        <v>187</v>
      </c>
      <c r="I6" s="112"/>
      <c r="J6" s="116"/>
      <c r="K6" s="121"/>
    </row>
    <row r="7" spans="1:11" s="58" customFormat="1" ht="19.5" customHeight="1">
      <c r="A7" s="120"/>
      <c r="B7" s="120"/>
      <c r="C7" s="120"/>
      <c r="D7" s="121"/>
      <c r="E7" s="121"/>
      <c r="F7" s="112"/>
      <c r="G7" s="112"/>
      <c r="H7" s="118"/>
      <c r="I7" s="112"/>
      <c r="J7" s="116"/>
      <c r="K7" s="121"/>
    </row>
    <row r="8" spans="1:11" s="58" customFormat="1" ht="51.75" customHeight="1">
      <c r="A8" s="120"/>
      <c r="B8" s="120"/>
      <c r="C8" s="120"/>
      <c r="D8" s="121"/>
      <c r="E8" s="121"/>
      <c r="F8" s="113"/>
      <c r="G8" s="113"/>
      <c r="H8" s="118"/>
      <c r="I8" s="113"/>
      <c r="J8" s="117"/>
      <c r="K8" s="121"/>
    </row>
    <row r="9" spans="1:11" ht="7.5" customHeight="1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</row>
    <row r="10" spans="1:11" ht="93.75" customHeight="1">
      <c r="A10" s="68" t="s">
        <v>186</v>
      </c>
      <c r="B10" s="68">
        <v>600</v>
      </c>
      <c r="C10" s="68">
        <v>60013</v>
      </c>
      <c r="D10" s="66" t="s">
        <v>185</v>
      </c>
      <c r="E10" s="67">
        <v>100000</v>
      </c>
      <c r="F10" s="67">
        <v>100000</v>
      </c>
      <c r="G10" s="67">
        <v>0</v>
      </c>
      <c r="H10" s="67">
        <v>0</v>
      </c>
      <c r="I10" s="66" t="s">
        <v>141</v>
      </c>
      <c r="J10" s="65">
        <v>0</v>
      </c>
      <c r="K10" s="64" t="s">
        <v>99</v>
      </c>
    </row>
    <row r="11" spans="1:11" ht="57" customHeight="1">
      <c r="A11" s="68" t="s">
        <v>184</v>
      </c>
      <c r="B11" s="68">
        <v>600</v>
      </c>
      <c r="C11" s="68">
        <v>60014</v>
      </c>
      <c r="D11" s="66" t="s">
        <v>183</v>
      </c>
      <c r="E11" s="67">
        <v>14760</v>
      </c>
      <c r="F11" s="67">
        <v>14760</v>
      </c>
      <c r="G11" s="67">
        <v>0</v>
      </c>
      <c r="H11" s="67">
        <v>0</v>
      </c>
      <c r="I11" s="66" t="s">
        <v>179</v>
      </c>
      <c r="J11" s="65">
        <v>0</v>
      </c>
      <c r="K11" s="64" t="s">
        <v>157</v>
      </c>
    </row>
    <row r="12" spans="1:11" ht="51" customHeight="1">
      <c r="A12" s="68" t="s">
        <v>182</v>
      </c>
      <c r="B12" s="68">
        <v>600</v>
      </c>
      <c r="C12" s="68">
        <v>60014</v>
      </c>
      <c r="D12" s="66" t="s">
        <v>181</v>
      </c>
      <c r="E12" s="67">
        <v>56580</v>
      </c>
      <c r="F12" s="67">
        <v>56580</v>
      </c>
      <c r="G12" s="67">
        <v>0</v>
      </c>
      <c r="H12" s="67">
        <v>0</v>
      </c>
      <c r="I12" s="66" t="s">
        <v>179</v>
      </c>
      <c r="J12" s="65">
        <v>0</v>
      </c>
      <c r="K12" s="64" t="s">
        <v>157</v>
      </c>
    </row>
    <row r="13" spans="1:11" ht="149.25" customHeight="1">
      <c r="A13" s="68" t="s">
        <v>180</v>
      </c>
      <c r="B13" s="68">
        <v>600</v>
      </c>
      <c r="C13" s="68">
        <v>60014</v>
      </c>
      <c r="D13" s="66" t="s">
        <v>177</v>
      </c>
      <c r="E13" s="67">
        <v>1297221</v>
      </c>
      <c r="F13" s="67">
        <v>311334</v>
      </c>
      <c r="G13" s="67">
        <v>0</v>
      </c>
      <c r="H13" s="67">
        <v>0</v>
      </c>
      <c r="I13" s="66" t="s">
        <v>176</v>
      </c>
      <c r="J13" s="65">
        <v>0</v>
      </c>
      <c r="K13" s="64" t="s">
        <v>157</v>
      </c>
    </row>
    <row r="14" spans="1:11" ht="87.75" customHeight="1">
      <c r="A14" s="68" t="s">
        <v>178</v>
      </c>
      <c r="B14" s="68">
        <v>600</v>
      </c>
      <c r="C14" s="68">
        <v>60014</v>
      </c>
      <c r="D14" s="66" t="s">
        <v>174</v>
      </c>
      <c r="E14" s="67">
        <v>27806</v>
      </c>
      <c r="F14" s="67">
        <v>13991</v>
      </c>
      <c r="G14" s="67">
        <v>0</v>
      </c>
      <c r="H14" s="67">
        <v>0</v>
      </c>
      <c r="I14" s="66" t="s">
        <v>173</v>
      </c>
      <c r="J14" s="65">
        <v>0</v>
      </c>
      <c r="K14" s="64" t="s">
        <v>157</v>
      </c>
    </row>
    <row r="15" spans="1:11" ht="74.25" customHeight="1">
      <c r="A15" s="68" t="s">
        <v>175</v>
      </c>
      <c r="B15" s="68">
        <v>600</v>
      </c>
      <c r="C15" s="68">
        <v>60014</v>
      </c>
      <c r="D15" s="66" t="s">
        <v>171</v>
      </c>
      <c r="E15" s="67">
        <v>120876</v>
      </c>
      <c r="F15" s="67">
        <v>60439</v>
      </c>
      <c r="G15" s="67">
        <v>0</v>
      </c>
      <c r="H15" s="67">
        <v>0</v>
      </c>
      <c r="I15" s="66" t="s">
        <v>170</v>
      </c>
      <c r="J15" s="65">
        <v>0</v>
      </c>
      <c r="K15" s="64" t="s">
        <v>157</v>
      </c>
    </row>
    <row r="16" spans="1:11" ht="80.25" customHeight="1">
      <c r="A16" s="68" t="s">
        <v>172</v>
      </c>
      <c r="B16" s="68">
        <v>600</v>
      </c>
      <c r="C16" s="68">
        <v>60014</v>
      </c>
      <c r="D16" s="66" t="s">
        <v>168</v>
      </c>
      <c r="E16" s="67">
        <v>118936</v>
      </c>
      <c r="F16" s="67">
        <v>59469</v>
      </c>
      <c r="G16" s="67">
        <v>0</v>
      </c>
      <c r="H16" s="67">
        <v>0</v>
      </c>
      <c r="I16" s="66" t="s">
        <v>167</v>
      </c>
      <c r="J16" s="65">
        <v>0</v>
      </c>
      <c r="K16" s="64" t="s">
        <v>157</v>
      </c>
    </row>
    <row r="17" spans="1:11" ht="69" customHeight="1">
      <c r="A17" s="68" t="s">
        <v>169</v>
      </c>
      <c r="B17" s="68">
        <v>600</v>
      </c>
      <c r="C17" s="68">
        <v>60014</v>
      </c>
      <c r="D17" s="66" t="s">
        <v>165</v>
      </c>
      <c r="E17" s="67">
        <v>129459</v>
      </c>
      <c r="F17" s="67">
        <v>37230</v>
      </c>
      <c r="G17" s="67">
        <v>0</v>
      </c>
      <c r="H17" s="67">
        <v>0</v>
      </c>
      <c r="I17" s="66" t="s">
        <v>164</v>
      </c>
      <c r="J17" s="65">
        <v>0</v>
      </c>
      <c r="K17" s="64" t="s">
        <v>157</v>
      </c>
    </row>
    <row r="18" spans="1:11" ht="66.75" customHeight="1">
      <c r="A18" s="68" t="s">
        <v>166</v>
      </c>
      <c r="B18" s="68">
        <v>600</v>
      </c>
      <c r="C18" s="68">
        <v>60014</v>
      </c>
      <c r="D18" s="66" t="s">
        <v>162</v>
      </c>
      <c r="E18" s="67">
        <v>120721</v>
      </c>
      <c r="F18" s="67">
        <v>32861</v>
      </c>
      <c r="G18" s="67">
        <v>0</v>
      </c>
      <c r="H18" s="67">
        <v>0</v>
      </c>
      <c r="I18" s="66" t="s">
        <v>161</v>
      </c>
      <c r="J18" s="65">
        <v>0</v>
      </c>
      <c r="K18" s="64" t="s">
        <v>157</v>
      </c>
    </row>
    <row r="19" spans="1:11" ht="94.5" customHeight="1">
      <c r="A19" s="68" t="s">
        <v>163</v>
      </c>
      <c r="B19" s="68">
        <v>600</v>
      </c>
      <c r="C19" s="68">
        <v>60014</v>
      </c>
      <c r="D19" s="66" t="s">
        <v>159</v>
      </c>
      <c r="E19" s="67">
        <v>107085</v>
      </c>
      <c r="F19" s="67">
        <v>38543</v>
      </c>
      <c r="G19" s="67">
        <v>0</v>
      </c>
      <c r="H19" s="67">
        <v>0</v>
      </c>
      <c r="I19" s="66" t="s">
        <v>158</v>
      </c>
      <c r="J19" s="65">
        <v>0</v>
      </c>
      <c r="K19" s="64" t="s">
        <v>157</v>
      </c>
    </row>
    <row r="20" spans="1:11" ht="47.25" customHeight="1">
      <c r="A20" s="68" t="s">
        <v>160</v>
      </c>
      <c r="B20" s="68">
        <v>710</v>
      </c>
      <c r="C20" s="68">
        <v>71012</v>
      </c>
      <c r="D20" s="66" t="s">
        <v>155</v>
      </c>
      <c r="E20" s="67">
        <f>F20</f>
        <v>10000</v>
      </c>
      <c r="F20" s="67">
        <v>10000</v>
      </c>
      <c r="G20" s="67">
        <v>0</v>
      </c>
      <c r="H20" s="67">
        <v>0</v>
      </c>
      <c r="I20" s="66" t="s">
        <v>141</v>
      </c>
      <c r="J20" s="65">
        <v>0</v>
      </c>
      <c r="K20" s="64" t="s">
        <v>99</v>
      </c>
    </row>
    <row r="21" spans="1:11" ht="47.25" customHeight="1">
      <c r="A21" s="68" t="s">
        <v>156</v>
      </c>
      <c r="B21" s="68">
        <v>710</v>
      </c>
      <c r="C21" s="68">
        <v>71015</v>
      </c>
      <c r="D21" s="66" t="s">
        <v>130</v>
      </c>
      <c r="E21" s="67">
        <f>F21</f>
        <v>47490</v>
      </c>
      <c r="F21" s="67">
        <v>47490</v>
      </c>
      <c r="G21" s="67">
        <v>0</v>
      </c>
      <c r="H21" s="67">
        <v>0</v>
      </c>
      <c r="I21" s="66" t="s">
        <v>141</v>
      </c>
      <c r="J21" s="65">
        <v>0</v>
      </c>
      <c r="K21" s="64" t="s">
        <v>153</v>
      </c>
    </row>
    <row r="22" spans="1:11" ht="47.25" customHeight="1">
      <c r="A22" s="68" t="s">
        <v>154</v>
      </c>
      <c r="B22" s="68">
        <v>750</v>
      </c>
      <c r="C22" s="68">
        <v>75020</v>
      </c>
      <c r="D22" s="66" t="s">
        <v>151</v>
      </c>
      <c r="E22" s="67">
        <v>356000</v>
      </c>
      <c r="F22" s="67">
        <v>356000</v>
      </c>
      <c r="G22" s="67">
        <v>0</v>
      </c>
      <c r="H22" s="67">
        <v>0</v>
      </c>
      <c r="I22" s="66" t="s">
        <v>141</v>
      </c>
      <c r="J22" s="65">
        <v>0</v>
      </c>
      <c r="K22" s="64" t="s">
        <v>99</v>
      </c>
    </row>
    <row r="23" spans="1:11" ht="45">
      <c r="A23" s="68" t="s">
        <v>152</v>
      </c>
      <c r="B23" s="68">
        <v>750</v>
      </c>
      <c r="C23" s="68">
        <v>75020</v>
      </c>
      <c r="D23" s="66" t="s">
        <v>149</v>
      </c>
      <c r="E23" s="67">
        <v>55000</v>
      </c>
      <c r="F23" s="67">
        <v>55000</v>
      </c>
      <c r="G23" s="67">
        <v>0</v>
      </c>
      <c r="H23" s="67">
        <v>0</v>
      </c>
      <c r="I23" s="66" t="s">
        <v>141</v>
      </c>
      <c r="J23" s="65">
        <v>0</v>
      </c>
      <c r="K23" s="64" t="s">
        <v>99</v>
      </c>
    </row>
    <row r="24" spans="1:11" ht="45">
      <c r="A24" s="68" t="s">
        <v>150</v>
      </c>
      <c r="B24" s="68">
        <v>750</v>
      </c>
      <c r="C24" s="68">
        <v>75020</v>
      </c>
      <c r="D24" s="66" t="s">
        <v>130</v>
      </c>
      <c r="E24" s="67">
        <v>125000</v>
      </c>
      <c r="F24" s="67">
        <v>125000</v>
      </c>
      <c r="G24" s="67">
        <v>0</v>
      </c>
      <c r="H24" s="67">
        <v>0</v>
      </c>
      <c r="I24" s="66" t="s">
        <v>141</v>
      </c>
      <c r="J24" s="65">
        <v>0</v>
      </c>
      <c r="K24" s="64" t="s">
        <v>99</v>
      </c>
    </row>
    <row r="25" spans="1:11" ht="45">
      <c r="A25" s="68" t="s">
        <v>148</v>
      </c>
      <c r="B25" s="68">
        <v>754</v>
      </c>
      <c r="C25" s="68">
        <v>75411</v>
      </c>
      <c r="D25" s="66" t="s">
        <v>146</v>
      </c>
      <c r="E25" s="67">
        <v>4300</v>
      </c>
      <c r="F25" s="67">
        <v>4300</v>
      </c>
      <c r="G25" s="67">
        <v>0</v>
      </c>
      <c r="H25" s="67">
        <v>0</v>
      </c>
      <c r="I25" s="66" t="s">
        <v>141</v>
      </c>
      <c r="J25" s="65">
        <v>0</v>
      </c>
      <c r="K25" s="64" t="s">
        <v>140</v>
      </c>
    </row>
    <row r="26" spans="1:11" ht="45">
      <c r="A26" s="68" t="s">
        <v>147</v>
      </c>
      <c r="B26" s="68">
        <v>754</v>
      </c>
      <c r="C26" s="68">
        <v>75411</v>
      </c>
      <c r="D26" s="66" t="s">
        <v>144</v>
      </c>
      <c r="E26" s="67">
        <v>33000</v>
      </c>
      <c r="F26" s="67">
        <v>33000</v>
      </c>
      <c r="G26" s="67">
        <v>0</v>
      </c>
      <c r="H26" s="67">
        <v>0</v>
      </c>
      <c r="I26" s="66" t="s">
        <v>141</v>
      </c>
      <c r="J26" s="65">
        <v>0</v>
      </c>
      <c r="K26" s="64" t="s">
        <v>140</v>
      </c>
    </row>
    <row r="27" spans="1:11" ht="45">
      <c r="A27" s="68" t="s">
        <v>145</v>
      </c>
      <c r="B27" s="68">
        <v>754</v>
      </c>
      <c r="C27" s="68">
        <v>75411</v>
      </c>
      <c r="D27" s="71" t="s">
        <v>142</v>
      </c>
      <c r="E27" s="67">
        <v>9853</v>
      </c>
      <c r="F27" s="67">
        <v>9853</v>
      </c>
      <c r="G27" s="67">
        <v>0</v>
      </c>
      <c r="H27" s="67">
        <v>0</v>
      </c>
      <c r="I27" s="66" t="s">
        <v>141</v>
      </c>
      <c r="J27" s="65">
        <v>0</v>
      </c>
      <c r="K27" s="64" t="s">
        <v>140</v>
      </c>
    </row>
    <row r="28" spans="1:11" ht="76.5" customHeight="1">
      <c r="A28" s="68" t="s">
        <v>143</v>
      </c>
      <c r="B28" s="68">
        <v>801</v>
      </c>
      <c r="C28" s="68">
        <v>80195</v>
      </c>
      <c r="D28" s="66" t="s">
        <v>138</v>
      </c>
      <c r="E28" s="67">
        <v>115001</v>
      </c>
      <c r="F28" s="67">
        <v>115001</v>
      </c>
      <c r="G28" s="67">
        <v>0</v>
      </c>
      <c r="H28" s="67">
        <v>0</v>
      </c>
      <c r="I28" s="66" t="s">
        <v>133</v>
      </c>
      <c r="J28" s="65">
        <v>0</v>
      </c>
      <c r="K28" s="64" t="s">
        <v>99</v>
      </c>
    </row>
    <row r="29" spans="1:11" ht="98.25" customHeight="1">
      <c r="A29" s="68" t="s">
        <v>139</v>
      </c>
      <c r="B29" s="68">
        <v>801</v>
      </c>
      <c r="C29" s="68">
        <v>80195</v>
      </c>
      <c r="D29" s="66" t="s">
        <v>136</v>
      </c>
      <c r="E29" s="67">
        <v>36835</v>
      </c>
      <c r="F29" s="67">
        <v>36835</v>
      </c>
      <c r="G29" s="67">
        <v>0</v>
      </c>
      <c r="H29" s="67">
        <v>0</v>
      </c>
      <c r="I29" s="66" t="s">
        <v>133</v>
      </c>
      <c r="J29" s="65">
        <v>0</v>
      </c>
      <c r="K29" s="64" t="s">
        <v>99</v>
      </c>
    </row>
    <row r="30" spans="1:11" ht="54" customHeight="1">
      <c r="A30" s="68" t="s">
        <v>137</v>
      </c>
      <c r="B30" s="68">
        <v>801</v>
      </c>
      <c r="C30" s="68">
        <v>80195</v>
      </c>
      <c r="D30" s="66" t="s">
        <v>134</v>
      </c>
      <c r="E30" s="67">
        <v>10000</v>
      </c>
      <c r="F30" s="67">
        <v>10000</v>
      </c>
      <c r="G30" s="67">
        <v>0</v>
      </c>
      <c r="H30" s="67">
        <v>0</v>
      </c>
      <c r="I30" s="66" t="s">
        <v>133</v>
      </c>
      <c r="J30" s="65">
        <v>0</v>
      </c>
      <c r="K30" s="64" t="s">
        <v>132</v>
      </c>
    </row>
    <row r="31" spans="1:11" ht="54" customHeight="1">
      <c r="A31" s="68" t="s">
        <v>135</v>
      </c>
      <c r="B31" s="68">
        <v>852</v>
      </c>
      <c r="C31" s="68">
        <v>85201</v>
      </c>
      <c r="D31" s="66" t="s">
        <v>130</v>
      </c>
      <c r="E31" s="67">
        <v>48200</v>
      </c>
      <c r="F31" s="67">
        <v>48200</v>
      </c>
      <c r="G31" s="67">
        <v>0</v>
      </c>
      <c r="H31" s="67">
        <v>0</v>
      </c>
      <c r="I31" s="66" t="s">
        <v>88</v>
      </c>
      <c r="J31" s="65">
        <v>0</v>
      </c>
      <c r="K31" s="64" t="s">
        <v>129</v>
      </c>
    </row>
    <row r="32" spans="1:11" ht="60.75" customHeight="1">
      <c r="A32" s="68" t="s">
        <v>131</v>
      </c>
      <c r="B32" s="68">
        <v>852</v>
      </c>
      <c r="C32" s="68">
        <v>85201</v>
      </c>
      <c r="D32" s="66" t="s">
        <v>127</v>
      </c>
      <c r="E32" s="67">
        <v>90543</v>
      </c>
      <c r="F32" s="67">
        <v>46390</v>
      </c>
      <c r="G32" s="67">
        <v>0</v>
      </c>
      <c r="H32" s="67">
        <v>0</v>
      </c>
      <c r="I32" s="66" t="s">
        <v>126</v>
      </c>
      <c r="J32" s="65">
        <v>0</v>
      </c>
      <c r="K32" s="64" t="s">
        <v>99</v>
      </c>
    </row>
    <row r="33" spans="1:11" ht="53.25" customHeight="1">
      <c r="A33" s="68" t="s">
        <v>128</v>
      </c>
      <c r="B33" s="68">
        <v>852</v>
      </c>
      <c r="C33" s="68">
        <v>85202</v>
      </c>
      <c r="D33" s="66" t="s">
        <v>124</v>
      </c>
      <c r="E33" s="67">
        <v>107171</v>
      </c>
      <c r="F33" s="67">
        <v>107171</v>
      </c>
      <c r="G33" s="67">
        <v>0</v>
      </c>
      <c r="H33" s="67">
        <v>0</v>
      </c>
      <c r="I33" s="66" t="s">
        <v>88</v>
      </c>
      <c r="J33" s="65">
        <v>0</v>
      </c>
      <c r="K33" s="64" t="s">
        <v>122</v>
      </c>
    </row>
    <row r="34" spans="1:11" ht="53.25" customHeight="1">
      <c r="A34" s="68" t="s">
        <v>125</v>
      </c>
      <c r="B34" s="68">
        <v>852</v>
      </c>
      <c r="C34" s="68">
        <v>85202</v>
      </c>
      <c r="D34" s="66" t="s">
        <v>114</v>
      </c>
      <c r="E34" s="67">
        <v>45000</v>
      </c>
      <c r="F34" s="67">
        <v>45000</v>
      </c>
      <c r="G34" s="67">
        <v>0</v>
      </c>
      <c r="H34" s="67">
        <v>0</v>
      </c>
      <c r="I34" s="66" t="s">
        <v>88</v>
      </c>
      <c r="J34" s="65">
        <v>0</v>
      </c>
      <c r="K34" s="64" t="s">
        <v>122</v>
      </c>
    </row>
    <row r="35" spans="1:11" s="70" customFormat="1" ht="53.25" customHeight="1">
      <c r="A35" s="68" t="s">
        <v>123</v>
      </c>
      <c r="B35" s="68">
        <v>852</v>
      </c>
      <c r="C35" s="68">
        <v>85202</v>
      </c>
      <c r="D35" s="66" t="s">
        <v>120</v>
      </c>
      <c r="E35" s="67">
        <v>5200</v>
      </c>
      <c r="F35" s="67">
        <v>5200</v>
      </c>
      <c r="G35" s="67">
        <v>0</v>
      </c>
      <c r="H35" s="67">
        <v>0</v>
      </c>
      <c r="I35" s="66" t="s">
        <v>88</v>
      </c>
      <c r="J35" s="65">
        <v>0</v>
      </c>
      <c r="K35" s="64" t="s">
        <v>119</v>
      </c>
    </row>
    <row r="36" spans="1:11" s="70" customFormat="1" ht="53.25" customHeight="1">
      <c r="A36" s="68" t="s">
        <v>121</v>
      </c>
      <c r="B36" s="68">
        <v>852</v>
      </c>
      <c r="C36" s="68">
        <v>85202</v>
      </c>
      <c r="D36" s="66" t="s">
        <v>91</v>
      </c>
      <c r="E36" s="67">
        <v>129900</v>
      </c>
      <c r="F36" s="67">
        <v>129900</v>
      </c>
      <c r="G36" s="67">
        <v>0</v>
      </c>
      <c r="H36" s="67">
        <v>0</v>
      </c>
      <c r="I36" s="66" t="s">
        <v>88</v>
      </c>
      <c r="J36" s="65">
        <v>0</v>
      </c>
      <c r="K36" s="64" t="s">
        <v>111</v>
      </c>
    </row>
    <row r="37" spans="1:11" s="70" customFormat="1" ht="57" customHeight="1">
      <c r="A37" s="68" t="s">
        <v>118</v>
      </c>
      <c r="B37" s="68">
        <v>852</v>
      </c>
      <c r="C37" s="68">
        <v>85202</v>
      </c>
      <c r="D37" s="66" t="s">
        <v>116</v>
      </c>
      <c r="E37" s="67">
        <v>60000</v>
      </c>
      <c r="F37" s="67">
        <v>60000</v>
      </c>
      <c r="G37" s="67">
        <v>0</v>
      </c>
      <c r="H37" s="67">
        <v>0</v>
      </c>
      <c r="I37" s="66" t="s">
        <v>88</v>
      </c>
      <c r="J37" s="65">
        <v>0</v>
      </c>
      <c r="K37" s="64" t="s">
        <v>111</v>
      </c>
    </row>
    <row r="38" spans="1:11" s="70" customFormat="1" ht="57" customHeight="1">
      <c r="A38" s="68" t="s">
        <v>117</v>
      </c>
      <c r="B38" s="68">
        <v>852</v>
      </c>
      <c r="C38" s="68">
        <v>85202</v>
      </c>
      <c r="D38" s="66" t="s">
        <v>114</v>
      </c>
      <c r="E38" s="67">
        <v>6000</v>
      </c>
      <c r="F38" s="67">
        <v>6000</v>
      </c>
      <c r="G38" s="67">
        <v>0</v>
      </c>
      <c r="H38" s="67">
        <v>0</v>
      </c>
      <c r="I38" s="66" t="s">
        <v>88</v>
      </c>
      <c r="J38" s="65">
        <v>0</v>
      </c>
      <c r="K38" s="64" t="s">
        <v>111</v>
      </c>
    </row>
    <row r="39" spans="1:11" s="70" customFormat="1" ht="57" customHeight="1">
      <c r="A39" s="68" t="s">
        <v>115</v>
      </c>
      <c r="B39" s="68">
        <v>852</v>
      </c>
      <c r="C39" s="68">
        <v>85202</v>
      </c>
      <c r="D39" s="66" t="s">
        <v>112</v>
      </c>
      <c r="E39" s="67">
        <v>9600</v>
      </c>
      <c r="F39" s="67">
        <v>9600</v>
      </c>
      <c r="G39" s="67">
        <v>0</v>
      </c>
      <c r="H39" s="67">
        <v>0</v>
      </c>
      <c r="I39" s="66" t="s">
        <v>88</v>
      </c>
      <c r="J39" s="65">
        <v>0</v>
      </c>
      <c r="K39" s="64" t="s">
        <v>111</v>
      </c>
    </row>
    <row r="40" spans="1:11" ht="53.25" customHeight="1">
      <c r="A40" s="68" t="s">
        <v>113</v>
      </c>
      <c r="B40" s="68">
        <v>852</v>
      </c>
      <c r="C40" s="68">
        <v>85203</v>
      </c>
      <c r="D40" s="66" t="s">
        <v>109</v>
      </c>
      <c r="E40" s="67">
        <v>400000</v>
      </c>
      <c r="F40" s="67">
        <v>400000</v>
      </c>
      <c r="G40" s="67">
        <v>0</v>
      </c>
      <c r="H40" s="67">
        <v>0</v>
      </c>
      <c r="I40" s="66" t="s">
        <v>88</v>
      </c>
      <c r="J40" s="65">
        <v>0</v>
      </c>
      <c r="K40" s="64" t="s">
        <v>106</v>
      </c>
    </row>
    <row r="41" spans="1:11" ht="62.25" customHeight="1">
      <c r="A41" s="68" t="s">
        <v>110</v>
      </c>
      <c r="B41" s="68">
        <v>852</v>
      </c>
      <c r="C41" s="68">
        <v>85295</v>
      </c>
      <c r="D41" s="66" t="s">
        <v>107</v>
      </c>
      <c r="E41" s="67">
        <v>164078</v>
      </c>
      <c r="F41" s="67">
        <v>164078</v>
      </c>
      <c r="G41" s="67">
        <v>0</v>
      </c>
      <c r="H41" s="67">
        <v>0</v>
      </c>
      <c r="I41" s="66" t="s">
        <v>88</v>
      </c>
      <c r="J41" s="65">
        <v>0</v>
      </c>
      <c r="K41" s="64" t="s">
        <v>106</v>
      </c>
    </row>
    <row r="42" spans="1:11" ht="62.25" customHeight="1">
      <c r="A42" s="68" t="s">
        <v>108</v>
      </c>
      <c r="B42" s="68">
        <v>852</v>
      </c>
      <c r="C42" s="68">
        <v>85295</v>
      </c>
      <c r="D42" s="69" t="s">
        <v>104</v>
      </c>
      <c r="E42" s="67">
        <v>63016</v>
      </c>
      <c r="F42" s="67">
        <v>63016</v>
      </c>
      <c r="G42" s="67">
        <v>0</v>
      </c>
      <c r="H42" s="67">
        <v>0</v>
      </c>
      <c r="I42" s="66" t="s">
        <v>88</v>
      </c>
      <c r="J42" s="65">
        <v>0</v>
      </c>
      <c r="K42" s="64" t="s">
        <v>99</v>
      </c>
    </row>
    <row r="43" spans="1:11" ht="108" customHeight="1">
      <c r="A43" s="68" t="s">
        <v>105</v>
      </c>
      <c r="B43" s="68">
        <v>852</v>
      </c>
      <c r="C43" s="68">
        <v>85295</v>
      </c>
      <c r="D43" s="69" t="s">
        <v>102</v>
      </c>
      <c r="E43" s="67">
        <v>165460</v>
      </c>
      <c r="F43" s="67">
        <v>165460</v>
      </c>
      <c r="G43" s="67">
        <v>0</v>
      </c>
      <c r="H43" s="67">
        <v>0</v>
      </c>
      <c r="I43" s="66" t="s">
        <v>88</v>
      </c>
      <c r="J43" s="65">
        <v>0</v>
      </c>
      <c r="K43" s="64" t="s">
        <v>99</v>
      </c>
    </row>
    <row r="44" spans="1:11" ht="137.25" customHeight="1">
      <c r="A44" s="68" t="s">
        <v>103</v>
      </c>
      <c r="B44" s="68">
        <v>852</v>
      </c>
      <c r="C44" s="68">
        <v>85295</v>
      </c>
      <c r="D44" s="69" t="s">
        <v>100</v>
      </c>
      <c r="E44" s="67">
        <v>312150</v>
      </c>
      <c r="F44" s="67">
        <v>312150</v>
      </c>
      <c r="G44" s="67">
        <v>0</v>
      </c>
      <c r="H44" s="67">
        <v>0</v>
      </c>
      <c r="I44" s="66" t="s">
        <v>88</v>
      </c>
      <c r="J44" s="65">
        <v>0</v>
      </c>
      <c r="K44" s="64" t="s">
        <v>99</v>
      </c>
    </row>
    <row r="45" spans="1:11" ht="48" customHeight="1">
      <c r="A45" s="68" t="s">
        <v>101</v>
      </c>
      <c r="B45" s="68">
        <v>854</v>
      </c>
      <c r="C45" s="68">
        <v>85403</v>
      </c>
      <c r="D45" s="66" t="s">
        <v>97</v>
      </c>
      <c r="E45" s="67">
        <v>33210</v>
      </c>
      <c r="F45" s="67">
        <v>33210</v>
      </c>
      <c r="G45" s="67">
        <v>0</v>
      </c>
      <c r="H45" s="67">
        <v>0</v>
      </c>
      <c r="I45" s="66" t="s">
        <v>88</v>
      </c>
      <c r="J45" s="65">
        <v>0</v>
      </c>
      <c r="K45" s="64" t="s">
        <v>95</v>
      </c>
    </row>
    <row r="46" spans="1:11" ht="48" customHeight="1">
      <c r="A46" s="68" t="s">
        <v>98</v>
      </c>
      <c r="B46" s="68">
        <v>854</v>
      </c>
      <c r="C46" s="68">
        <v>85403</v>
      </c>
      <c r="D46" s="66" t="s">
        <v>91</v>
      </c>
      <c r="E46" s="67">
        <v>145000</v>
      </c>
      <c r="F46" s="67">
        <v>145000</v>
      </c>
      <c r="G46" s="67">
        <v>0</v>
      </c>
      <c r="H46" s="67">
        <v>0</v>
      </c>
      <c r="I46" s="66" t="s">
        <v>88</v>
      </c>
      <c r="J46" s="65">
        <v>0</v>
      </c>
      <c r="K46" s="64" t="s">
        <v>95</v>
      </c>
    </row>
    <row r="47" spans="1:11" ht="48" customHeight="1">
      <c r="A47" s="68" t="s">
        <v>96</v>
      </c>
      <c r="B47" s="68">
        <v>854</v>
      </c>
      <c r="C47" s="68">
        <v>85403</v>
      </c>
      <c r="D47" s="66" t="s">
        <v>91</v>
      </c>
      <c r="E47" s="67">
        <v>145000</v>
      </c>
      <c r="F47" s="67">
        <v>145000</v>
      </c>
      <c r="G47" s="67">
        <v>0</v>
      </c>
      <c r="H47" s="67">
        <v>0</v>
      </c>
      <c r="I47" s="66" t="s">
        <v>88</v>
      </c>
      <c r="J47" s="65">
        <v>0</v>
      </c>
      <c r="K47" s="64" t="s">
        <v>93</v>
      </c>
    </row>
    <row r="48" spans="1:11" ht="48" customHeight="1">
      <c r="A48" s="68" t="s">
        <v>94</v>
      </c>
      <c r="B48" s="68">
        <v>854</v>
      </c>
      <c r="C48" s="68">
        <v>85403</v>
      </c>
      <c r="D48" s="66" t="s">
        <v>91</v>
      </c>
      <c r="E48" s="67">
        <v>145000</v>
      </c>
      <c r="F48" s="67">
        <v>145000</v>
      </c>
      <c r="G48" s="67">
        <v>0</v>
      </c>
      <c r="H48" s="67">
        <v>0</v>
      </c>
      <c r="I48" s="66" t="s">
        <v>88</v>
      </c>
      <c r="J48" s="65">
        <v>0</v>
      </c>
      <c r="K48" s="64" t="s">
        <v>90</v>
      </c>
    </row>
    <row r="49" spans="1:11" ht="61.5" customHeight="1">
      <c r="A49" s="68" t="s">
        <v>92</v>
      </c>
      <c r="B49" s="68">
        <v>854</v>
      </c>
      <c r="C49" s="68">
        <v>85403</v>
      </c>
      <c r="D49" s="66" t="s">
        <v>89</v>
      </c>
      <c r="E49" s="67">
        <v>326400</v>
      </c>
      <c r="F49" s="67">
        <v>326400</v>
      </c>
      <c r="G49" s="67">
        <v>0</v>
      </c>
      <c r="H49" s="67">
        <v>0</v>
      </c>
      <c r="I49" s="66" t="s">
        <v>88</v>
      </c>
      <c r="J49" s="65">
        <v>0</v>
      </c>
      <c r="K49" s="64" t="s">
        <v>87</v>
      </c>
    </row>
    <row r="50" spans="1:11" ht="48.75" customHeight="1">
      <c r="A50" s="108" t="s">
        <v>48</v>
      </c>
      <c r="B50" s="109"/>
      <c r="C50" s="109"/>
      <c r="D50" s="110"/>
      <c r="E50" s="62">
        <f>SUM(E10:E49)</f>
        <v>5296851</v>
      </c>
      <c r="F50" s="62">
        <f>SUM(F10:F49)</f>
        <v>3884461</v>
      </c>
      <c r="G50" s="62">
        <f>SUM(G10:G49)</f>
        <v>0</v>
      </c>
      <c r="H50" s="62">
        <f>SUM(H10:H49)</f>
        <v>0</v>
      </c>
      <c r="I50" s="63">
        <v>1412390</v>
      </c>
      <c r="J50" s="62">
        <f>SUM(J10:J49)</f>
        <v>0</v>
      </c>
      <c r="K50" s="61" t="s">
        <v>86</v>
      </c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2.75">
      <c r="A52" s="60" t="s">
        <v>85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.75">
      <c r="A53" s="60" t="s">
        <v>84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2.7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2.75">
      <c r="A55" s="58" t="s">
        <v>82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2.75">
      <c r="A56" s="58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9"/>
    </row>
    <row r="57" spans="1:1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60" ht="12.75">
      <c r="E60" s="15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0:D50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Zarządu Powiatu w Opatowie Nr 73.106.2016
z dnia 9 grudnia 2016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14" customWidth="1"/>
    <col min="2" max="2" width="11" style="14" customWidth="1"/>
    <col min="3" max="3" width="8.66015625" style="14" customWidth="1"/>
    <col min="4" max="4" width="15" style="14" customWidth="1"/>
    <col min="5" max="5" width="16.83203125" style="14" customWidth="1"/>
    <col min="6" max="6" width="14.16015625" style="14" customWidth="1"/>
    <col min="7" max="7" width="14.33203125" style="14" customWidth="1"/>
    <col min="8" max="8" width="14.5" style="14" customWidth="1"/>
    <col min="9" max="9" width="11.33203125" style="14" customWidth="1"/>
    <col min="10" max="10" width="12.66015625" style="14" customWidth="1"/>
    <col min="11" max="11" width="10.83203125" style="16" customWidth="1"/>
    <col min="12" max="12" width="15" style="16" customWidth="1"/>
    <col min="13" max="14" width="12.33203125" style="16" bestFit="1" customWidth="1"/>
    <col min="15" max="15" width="12.16015625" style="16" customWidth="1"/>
    <col min="16" max="16384" width="9.33203125" style="16" customWidth="1"/>
  </cols>
  <sheetData>
    <row r="1" spans="1:17" ht="36" customHeight="1">
      <c r="A1" s="132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50"/>
    </row>
    <row r="2" spans="1:16" s="37" customFormat="1" ht="14.25" customHeight="1">
      <c r="A2" s="49"/>
      <c r="B2" s="49"/>
      <c r="C2" s="49"/>
      <c r="D2" s="49"/>
      <c r="E2" s="49"/>
      <c r="F2" s="49"/>
      <c r="G2" s="48"/>
      <c r="H2" s="48"/>
      <c r="I2" s="48"/>
      <c r="J2" s="48"/>
      <c r="K2" s="48"/>
      <c r="L2" s="47"/>
      <c r="M2" s="47"/>
      <c r="N2" s="47"/>
      <c r="O2" s="47"/>
      <c r="P2" s="46" t="s">
        <v>64</v>
      </c>
    </row>
    <row r="3" spans="1:16" s="37" customFormat="1" ht="12.75">
      <c r="A3" s="133" t="s">
        <v>0</v>
      </c>
      <c r="B3" s="133" t="s">
        <v>1</v>
      </c>
      <c r="C3" s="133" t="s">
        <v>44</v>
      </c>
      <c r="D3" s="133" t="s">
        <v>63</v>
      </c>
      <c r="E3" s="122" t="s">
        <v>62</v>
      </c>
      <c r="F3" s="128" t="s">
        <v>6</v>
      </c>
      <c r="G3" s="136"/>
      <c r="H3" s="136"/>
      <c r="I3" s="136"/>
      <c r="J3" s="136"/>
      <c r="K3" s="136"/>
      <c r="L3" s="136"/>
      <c r="M3" s="136"/>
      <c r="N3" s="136"/>
      <c r="O3" s="136"/>
      <c r="P3" s="129"/>
    </row>
    <row r="4" spans="1:16" s="37" customFormat="1" ht="12.75">
      <c r="A4" s="134"/>
      <c r="B4" s="134"/>
      <c r="C4" s="134"/>
      <c r="D4" s="134"/>
      <c r="E4" s="123"/>
      <c r="F4" s="122" t="s">
        <v>61</v>
      </c>
      <c r="G4" s="130" t="s">
        <v>6</v>
      </c>
      <c r="H4" s="130"/>
      <c r="I4" s="130"/>
      <c r="J4" s="130"/>
      <c r="K4" s="130"/>
      <c r="L4" s="122" t="s">
        <v>60</v>
      </c>
      <c r="M4" s="125" t="s">
        <v>6</v>
      </c>
      <c r="N4" s="126"/>
      <c r="O4" s="126"/>
      <c r="P4" s="127"/>
    </row>
    <row r="5" spans="1:16" s="37" customFormat="1" ht="15" customHeight="1">
      <c r="A5" s="134"/>
      <c r="B5" s="134"/>
      <c r="C5" s="134"/>
      <c r="D5" s="134"/>
      <c r="E5" s="123"/>
      <c r="F5" s="123"/>
      <c r="G5" s="128" t="s">
        <v>59</v>
      </c>
      <c r="H5" s="129"/>
      <c r="I5" s="122" t="s">
        <v>58</v>
      </c>
      <c r="J5" s="122" t="s">
        <v>57</v>
      </c>
      <c r="K5" s="122" t="s">
        <v>56</v>
      </c>
      <c r="L5" s="123"/>
      <c r="M5" s="128" t="s">
        <v>8</v>
      </c>
      <c r="N5" s="45" t="s">
        <v>9</v>
      </c>
      <c r="O5" s="130" t="s">
        <v>55</v>
      </c>
      <c r="P5" s="130" t="s">
        <v>54</v>
      </c>
    </row>
    <row r="6" spans="1:16" s="37" customFormat="1" ht="76.5" customHeight="1">
      <c r="A6" s="135"/>
      <c r="B6" s="135"/>
      <c r="C6" s="135"/>
      <c r="D6" s="135"/>
      <c r="E6" s="124"/>
      <c r="F6" s="124"/>
      <c r="G6" s="44" t="s">
        <v>16</v>
      </c>
      <c r="H6" s="44" t="s">
        <v>53</v>
      </c>
      <c r="I6" s="124"/>
      <c r="J6" s="124"/>
      <c r="K6" s="124"/>
      <c r="L6" s="124"/>
      <c r="M6" s="130"/>
      <c r="N6" s="43" t="s">
        <v>13</v>
      </c>
      <c r="O6" s="130"/>
      <c r="P6" s="130"/>
    </row>
    <row r="7" spans="1:16" s="37" customFormat="1" ht="10.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</row>
    <row r="8" spans="1:16" s="37" customFormat="1" ht="13.5">
      <c r="A8" s="34" t="s">
        <v>52</v>
      </c>
      <c r="B8" s="41"/>
      <c r="C8" s="28"/>
      <c r="D8" s="32">
        <f>SUM(D9:D9)</f>
        <v>6000</v>
      </c>
      <c r="E8" s="32">
        <f>SUM(E9:E9)</f>
        <v>6000</v>
      </c>
      <c r="F8" s="32">
        <f>SUM(F9:F9)</f>
        <v>6000</v>
      </c>
      <c r="G8" s="32">
        <f>SUM(G9:G9)</f>
        <v>0</v>
      </c>
      <c r="H8" s="32">
        <f>SUM(H9:H9)</f>
        <v>6000</v>
      </c>
      <c r="I8" s="32">
        <v>0</v>
      </c>
      <c r="J8" s="32">
        <v>0</v>
      </c>
      <c r="K8" s="32"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32">
        <v>0</v>
      </c>
      <c r="P8" s="32">
        <v>0</v>
      </c>
    </row>
    <row r="9" spans="1:16" s="37" customFormat="1" ht="12.75">
      <c r="A9" s="40" t="s">
        <v>52</v>
      </c>
      <c r="B9" s="39" t="s">
        <v>51</v>
      </c>
      <c r="C9" s="24">
        <v>2110</v>
      </c>
      <c r="D9" s="23">
        <v>6000</v>
      </c>
      <c r="E9" s="23">
        <f>F9+L9</f>
        <v>6000</v>
      </c>
      <c r="F9" s="23">
        <f>H9</f>
        <v>6000</v>
      </c>
      <c r="G9" s="22">
        <v>0</v>
      </c>
      <c r="H9" s="22">
        <v>6000</v>
      </c>
      <c r="I9" s="22">
        <v>0</v>
      </c>
      <c r="J9" s="22">
        <v>0</v>
      </c>
      <c r="K9" s="22">
        <f>-T9</f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s="37" customFormat="1" ht="13.5">
      <c r="A10" s="30">
        <v>600</v>
      </c>
      <c r="B10" s="36"/>
      <c r="C10" s="28"/>
      <c r="D10" s="32">
        <f aca="true" t="shared" si="0" ref="D10:N10">SUM(D11:D11)</f>
        <v>1218</v>
      </c>
      <c r="E10" s="32">
        <f t="shared" si="0"/>
        <v>1218</v>
      </c>
      <c r="F10" s="32">
        <f t="shared" si="0"/>
        <v>1218</v>
      </c>
      <c r="G10" s="32">
        <f t="shared" si="0"/>
        <v>0</v>
      </c>
      <c r="H10" s="32">
        <f t="shared" si="0"/>
        <v>1218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>O12+O14</f>
        <v>0</v>
      </c>
      <c r="P10" s="32">
        <f>P12+P14</f>
        <v>0</v>
      </c>
    </row>
    <row r="11" spans="1:16" s="37" customFormat="1" ht="12.75">
      <c r="A11" s="26">
        <v>600</v>
      </c>
      <c r="B11" s="25">
        <v>60095</v>
      </c>
      <c r="C11" s="24">
        <v>2110</v>
      </c>
      <c r="D11" s="23">
        <v>1218</v>
      </c>
      <c r="E11" s="23">
        <f>SUM(F11)</f>
        <v>1218</v>
      </c>
      <c r="F11" s="23">
        <f>SUM(H11)</f>
        <v>1218</v>
      </c>
      <c r="G11" s="22">
        <v>0</v>
      </c>
      <c r="H11" s="22">
        <v>1218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f>SUM(O11+Q11+R11)</f>
        <v>0</v>
      </c>
      <c r="O11" s="22">
        <v>0</v>
      </c>
      <c r="P11" s="22">
        <v>0</v>
      </c>
    </row>
    <row r="12" spans="1:16" s="37" customFormat="1" ht="13.5">
      <c r="A12" s="34" t="s">
        <v>50</v>
      </c>
      <c r="B12" s="33"/>
      <c r="C12" s="28"/>
      <c r="D12" s="32">
        <f aca="true" t="shared" si="1" ref="D12:M12">SUM(D13)</f>
        <v>70000</v>
      </c>
      <c r="E12" s="32">
        <f t="shared" si="1"/>
        <v>70000</v>
      </c>
      <c r="F12" s="32">
        <f t="shared" si="1"/>
        <v>70000</v>
      </c>
      <c r="G12" s="32">
        <f t="shared" si="1"/>
        <v>34000</v>
      </c>
      <c r="H12" s="32">
        <f t="shared" si="1"/>
        <v>36000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v>0</v>
      </c>
      <c r="O12" s="32">
        <f>SUM(O13)</f>
        <v>0</v>
      </c>
      <c r="P12" s="32">
        <f>SUM(P13)</f>
        <v>0</v>
      </c>
    </row>
    <row r="13" spans="1:18" s="37" customFormat="1" ht="12.75">
      <c r="A13" s="26">
        <v>700</v>
      </c>
      <c r="B13" s="25">
        <v>70005</v>
      </c>
      <c r="C13" s="24">
        <v>2110</v>
      </c>
      <c r="D13" s="23">
        <v>70000</v>
      </c>
      <c r="E13" s="23">
        <f>SUM(F13)</f>
        <v>70000</v>
      </c>
      <c r="F13" s="23">
        <f>SUM(G13:H13)</f>
        <v>70000</v>
      </c>
      <c r="G13" s="22">
        <v>34000</v>
      </c>
      <c r="H13" s="22">
        <v>36000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>SUM(O13+Q13+R13)</f>
        <v>0</v>
      </c>
      <c r="O13" s="22">
        <v>0</v>
      </c>
      <c r="P13" s="22">
        <v>0</v>
      </c>
      <c r="Q13" s="31"/>
      <c r="R13" s="31"/>
    </row>
    <row r="14" spans="1:18" s="37" customFormat="1" ht="13.5">
      <c r="A14" s="30">
        <v>710</v>
      </c>
      <c r="B14" s="36"/>
      <c r="C14" s="28"/>
      <c r="D14" s="32">
        <f aca="true" t="shared" si="2" ref="D14:P14">SUM(D15:D17)</f>
        <v>484500</v>
      </c>
      <c r="E14" s="32">
        <f t="shared" si="2"/>
        <v>484500</v>
      </c>
      <c r="F14" s="32">
        <f t="shared" si="2"/>
        <v>437010</v>
      </c>
      <c r="G14" s="32">
        <f t="shared" si="2"/>
        <v>395990</v>
      </c>
      <c r="H14" s="32">
        <f t="shared" si="2"/>
        <v>41020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47490</v>
      </c>
      <c r="M14" s="32">
        <f t="shared" si="2"/>
        <v>47490</v>
      </c>
      <c r="N14" s="32">
        <f t="shared" si="2"/>
        <v>0</v>
      </c>
      <c r="O14" s="32">
        <f t="shared" si="2"/>
        <v>0</v>
      </c>
      <c r="P14" s="32">
        <f t="shared" si="2"/>
        <v>0</v>
      </c>
      <c r="Q14" s="38"/>
      <c r="R14" s="38"/>
    </row>
    <row r="15" spans="1:18" s="37" customFormat="1" ht="12.75">
      <c r="A15" s="26">
        <v>710</v>
      </c>
      <c r="B15" s="25">
        <v>71012</v>
      </c>
      <c r="C15" s="24">
        <v>2110</v>
      </c>
      <c r="D15" s="23">
        <v>114000</v>
      </c>
      <c r="E15" s="23">
        <f>SUM(N15+F15)</f>
        <v>114000</v>
      </c>
      <c r="F15" s="23">
        <f>SUM(G15:K15)</f>
        <v>114000</v>
      </c>
      <c r="G15" s="22">
        <v>114000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f>SUM(O15+Q15+R15)</f>
        <v>0</v>
      </c>
      <c r="O15" s="22">
        <v>0</v>
      </c>
      <c r="P15" s="22">
        <v>0</v>
      </c>
      <c r="Q15" s="31"/>
      <c r="R15" s="31"/>
    </row>
    <row r="16" spans="1:16" s="37" customFormat="1" ht="12.75">
      <c r="A16" s="26">
        <v>710</v>
      </c>
      <c r="B16" s="25">
        <v>71015</v>
      </c>
      <c r="C16" s="24">
        <v>2110</v>
      </c>
      <c r="D16" s="23">
        <v>323010</v>
      </c>
      <c r="E16" s="23">
        <f>SUM(F16)</f>
        <v>323010</v>
      </c>
      <c r="F16" s="23">
        <f>SUM(G16:H16)</f>
        <v>323010</v>
      </c>
      <c r="G16" s="22">
        <v>281990</v>
      </c>
      <c r="H16" s="22">
        <v>41020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f>SUM(O16+Q16+R16)</f>
        <v>0</v>
      </c>
      <c r="O16" s="22">
        <v>0</v>
      </c>
      <c r="P16" s="22">
        <v>0</v>
      </c>
    </row>
    <row r="17" spans="1:16" s="37" customFormat="1" ht="12.75">
      <c r="A17" s="26"/>
      <c r="B17" s="25"/>
      <c r="C17" s="24">
        <v>6410</v>
      </c>
      <c r="D17" s="23">
        <v>47490</v>
      </c>
      <c r="E17" s="23">
        <f>F17+L17</f>
        <v>47490</v>
      </c>
      <c r="F17" s="23">
        <f>H17</f>
        <v>0</v>
      </c>
      <c r="G17" s="22">
        <v>0</v>
      </c>
      <c r="H17" s="22">
        <v>0</v>
      </c>
      <c r="I17" s="22">
        <v>0</v>
      </c>
      <c r="J17" s="22">
        <v>0</v>
      </c>
      <c r="K17" s="22">
        <f>-T17</f>
        <v>0</v>
      </c>
      <c r="L17" s="22">
        <v>47490</v>
      </c>
      <c r="M17" s="22">
        <v>47490</v>
      </c>
      <c r="N17" s="22">
        <v>0</v>
      </c>
      <c r="O17" s="22">
        <v>0</v>
      </c>
      <c r="P17" s="22">
        <v>0</v>
      </c>
    </row>
    <row r="18" spans="1:16" s="37" customFormat="1" ht="13.5">
      <c r="A18" s="30">
        <v>750</v>
      </c>
      <c r="B18" s="36"/>
      <c r="C18" s="28"/>
      <c r="D18" s="32">
        <f aca="true" t="shared" si="3" ref="D18:P18">SUM(D19:D20)</f>
        <v>15753</v>
      </c>
      <c r="E18" s="32">
        <f t="shared" si="3"/>
        <v>15753</v>
      </c>
      <c r="F18" s="32">
        <f t="shared" si="3"/>
        <v>15753</v>
      </c>
      <c r="G18" s="32">
        <f t="shared" si="3"/>
        <v>11366</v>
      </c>
      <c r="H18" s="32">
        <f t="shared" si="3"/>
        <v>4387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s="37" customFormat="1" ht="12.75">
      <c r="A19" s="26">
        <v>750</v>
      </c>
      <c r="B19" s="25">
        <v>75011</v>
      </c>
      <c r="C19" s="24">
        <v>2110</v>
      </c>
      <c r="D19" s="23">
        <v>2279</v>
      </c>
      <c r="E19" s="23">
        <f>SUM(N19+F19)</f>
        <v>2279</v>
      </c>
      <c r="F19" s="23">
        <f>SUM(G19:K19)</f>
        <v>2279</v>
      </c>
      <c r="G19" s="22">
        <v>2279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f>SUM(O19+Q19+R19)</f>
        <v>0</v>
      </c>
      <c r="O19" s="22">
        <v>0</v>
      </c>
      <c r="P19" s="22">
        <v>0</v>
      </c>
    </row>
    <row r="20" spans="1:16" s="37" customFormat="1" ht="12.75">
      <c r="A20" s="26">
        <v>750</v>
      </c>
      <c r="B20" s="25">
        <v>75045</v>
      </c>
      <c r="C20" s="24">
        <v>2110</v>
      </c>
      <c r="D20" s="23">
        <v>13474</v>
      </c>
      <c r="E20" s="23">
        <f>SUM(F20)</f>
        <v>13474</v>
      </c>
      <c r="F20" s="23">
        <f>SUM(G20:H20)</f>
        <v>13474</v>
      </c>
      <c r="G20" s="22">
        <v>9087</v>
      </c>
      <c r="H20" s="22">
        <v>4387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f>SUM(O20+Q20+R20)</f>
        <v>0</v>
      </c>
      <c r="O20" s="22">
        <v>0</v>
      </c>
      <c r="P20" s="22">
        <v>0</v>
      </c>
    </row>
    <row r="21" spans="1:16" s="35" customFormat="1" ht="14.25" customHeight="1">
      <c r="A21" s="30">
        <v>754</v>
      </c>
      <c r="B21" s="36"/>
      <c r="C21" s="28"/>
      <c r="D21" s="32">
        <f>SUM(D22:D23)</f>
        <v>3627465</v>
      </c>
      <c r="E21" s="32">
        <f>SUM(E22:E23)</f>
        <v>3627465</v>
      </c>
      <c r="F21" s="32">
        <f>SUM(F22:F23)</f>
        <v>3580312</v>
      </c>
      <c r="G21" s="32">
        <f>SUM(G22:G23)</f>
        <v>3092471</v>
      </c>
      <c r="H21" s="32">
        <f>SUM(H22:H23)</f>
        <v>313834</v>
      </c>
      <c r="I21" s="32">
        <f>SUM(I22)</f>
        <v>0</v>
      </c>
      <c r="J21" s="32">
        <f>SUM(J22:J23)</f>
        <v>174007</v>
      </c>
      <c r="K21" s="32">
        <f>SUM(K22)</f>
        <v>0</v>
      </c>
      <c r="L21" s="32">
        <f>SUM(L22:L23)</f>
        <v>47153</v>
      </c>
      <c r="M21" s="32">
        <f>SUM(M22:M23)</f>
        <v>47153</v>
      </c>
      <c r="N21" s="32">
        <f>SUM(N22)</f>
        <v>0</v>
      </c>
      <c r="O21" s="32">
        <f>SUM(O22)</f>
        <v>0</v>
      </c>
      <c r="P21" s="32">
        <f>SUM(P22)</f>
        <v>0</v>
      </c>
    </row>
    <row r="22" spans="1:16" ht="12.75" customHeight="1">
      <c r="A22" s="26">
        <v>754</v>
      </c>
      <c r="B22" s="25">
        <v>75411</v>
      </c>
      <c r="C22" s="24">
        <v>2110</v>
      </c>
      <c r="D22" s="23">
        <v>3580312</v>
      </c>
      <c r="E22" s="23">
        <f>F22+L22</f>
        <v>3580312</v>
      </c>
      <c r="F22" s="23">
        <f>SUM(G22:J22)</f>
        <v>3580312</v>
      </c>
      <c r="G22" s="22">
        <v>3092471</v>
      </c>
      <c r="H22" s="22">
        <v>313834</v>
      </c>
      <c r="I22" s="22">
        <v>0</v>
      </c>
      <c r="J22" s="22">
        <v>174007</v>
      </c>
      <c r="K22" s="22">
        <v>0</v>
      </c>
      <c r="L22" s="22">
        <v>0</v>
      </c>
      <c r="M22" s="22">
        <v>0</v>
      </c>
      <c r="N22" s="22">
        <f>SUM(O22+Q22+R22)</f>
        <v>0</v>
      </c>
      <c r="O22" s="22">
        <v>0</v>
      </c>
      <c r="P22" s="22"/>
    </row>
    <row r="23" spans="1:16" ht="12.75" customHeight="1">
      <c r="A23" s="26"/>
      <c r="B23" s="25"/>
      <c r="C23" s="24">
        <v>6410</v>
      </c>
      <c r="D23" s="23">
        <v>47153</v>
      </c>
      <c r="E23" s="23">
        <f>F23+L23</f>
        <v>47153</v>
      </c>
      <c r="F23" s="23">
        <f>SUM(G23:J23)</f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47153</v>
      </c>
      <c r="M23" s="22">
        <v>47153</v>
      </c>
      <c r="N23" s="22">
        <f>SUM(O23+Q23+R23)</f>
        <v>0</v>
      </c>
      <c r="O23" s="22">
        <v>0</v>
      </c>
      <c r="P23" s="22"/>
    </row>
    <row r="24" spans="1:16" ht="12.75" customHeight="1">
      <c r="A24" s="34" t="s">
        <v>49</v>
      </c>
      <c r="B24" s="33"/>
      <c r="C24" s="28"/>
      <c r="D24" s="32">
        <f aca="true" t="shared" si="4" ref="D24:M24">SUM(D25)</f>
        <v>123600</v>
      </c>
      <c r="E24" s="32">
        <f t="shared" si="4"/>
        <v>123600</v>
      </c>
      <c r="F24" s="32">
        <f t="shared" si="4"/>
        <v>123600</v>
      </c>
      <c r="G24" s="32">
        <f t="shared" si="4"/>
        <v>0</v>
      </c>
      <c r="H24" s="32">
        <f t="shared" si="4"/>
        <v>63654</v>
      </c>
      <c r="I24" s="32">
        <f t="shared" si="4"/>
        <v>59946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v>0</v>
      </c>
      <c r="O24" s="32">
        <f>SUM(O25)</f>
        <v>0</v>
      </c>
      <c r="P24" s="32">
        <f>SUM(P25)</f>
        <v>0</v>
      </c>
    </row>
    <row r="25" spans="1:16" ht="12.75" customHeight="1">
      <c r="A25" s="26">
        <v>755</v>
      </c>
      <c r="B25" s="25">
        <v>75515</v>
      </c>
      <c r="C25" s="24">
        <v>2110</v>
      </c>
      <c r="D25" s="23">
        <v>123600</v>
      </c>
      <c r="E25" s="23">
        <f>SUM(F25)</f>
        <v>123600</v>
      </c>
      <c r="F25" s="22">
        <f>SUM(G25:K25)</f>
        <v>123600</v>
      </c>
      <c r="G25" s="22">
        <v>0</v>
      </c>
      <c r="H25" s="22">
        <v>63654</v>
      </c>
      <c r="I25" s="22">
        <v>59946</v>
      </c>
      <c r="J25" s="22">
        <v>0</v>
      </c>
      <c r="K25" s="22">
        <v>0</v>
      </c>
      <c r="L25" s="22">
        <v>0</v>
      </c>
      <c r="M25" s="22">
        <v>0</v>
      </c>
      <c r="N25" s="22">
        <f>SUM(O25+Q25+R25)</f>
        <v>0</v>
      </c>
      <c r="O25" s="22">
        <v>0</v>
      </c>
      <c r="P25" s="22">
        <v>0</v>
      </c>
    </row>
    <row r="26" spans="1:16" ht="12.75" customHeight="1">
      <c r="A26" s="30">
        <v>801</v>
      </c>
      <c r="B26" s="36"/>
      <c r="C26" s="28"/>
      <c r="D26" s="32">
        <f aca="true" t="shared" si="5" ref="D26:P26">SUM(D27:D28)</f>
        <v>9790</v>
      </c>
      <c r="E26" s="32">
        <f t="shared" si="5"/>
        <v>9790</v>
      </c>
      <c r="F26" s="32">
        <f t="shared" si="5"/>
        <v>9790</v>
      </c>
      <c r="G26" s="32">
        <f t="shared" si="5"/>
        <v>0</v>
      </c>
      <c r="H26" s="32">
        <f t="shared" si="5"/>
        <v>9790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5"/>
        <v>0</v>
      </c>
      <c r="P26" s="32">
        <f t="shared" si="5"/>
        <v>0</v>
      </c>
    </row>
    <row r="27" spans="1:16" ht="12.75" customHeight="1">
      <c r="A27" s="26">
        <v>801</v>
      </c>
      <c r="B27" s="25">
        <v>80102</v>
      </c>
      <c r="C27" s="24">
        <v>2110</v>
      </c>
      <c r="D27" s="23">
        <v>5240</v>
      </c>
      <c r="E27" s="23">
        <f>SUM(N27+F27)</f>
        <v>5240</v>
      </c>
      <c r="F27" s="23">
        <f>SUM(G27:K27)</f>
        <v>5240</v>
      </c>
      <c r="G27" s="22">
        <v>0</v>
      </c>
      <c r="H27" s="22">
        <v>5240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>SUM(O27+Q27+R27)</f>
        <v>0</v>
      </c>
      <c r="O27" s="22">
        <v>0</v>
      </c>
      <c r="P27" s="22">
        <v>0</v>
      </c>
    </row>
    <row r="28" spans="1:16" ht="12.75" customHeight="1">
      <c r="A28" s="26">
        <v>801</v>
      </c>
      <c r="B28" s="25">
        <v>80111</v>
      </c>
      <c r="C28" s="24">
        <v>2110</v>
      </c>
      <c r="D28" s="23">
        <v>4550</v>
      </c>
      <c r="E28" s="23">
        <f>SUM(F28)</f>
        <v>4550</v>
      </c>
      <c r="F28" s="23">
        <f>SUM(G28:H28)</f>
        <v>4550</v>
      </c>
      <c r="G28" s="22">
        <v>0</v>
      </c>
      <c r="H28" s="22">
        <v>4550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>SUM(O28+Q28+R28)</f>
        <v>0</v>
      </c>
      <c r="O28" s="22">
        <v>0</v>
      </c>
      <c r="P28" s="22">
        <v>0</v>
      </c>
    </row>
    <row r="29" spans="1:16" ht="13.5">
      <c r="A29" s="30">
        <v>851</v>
      </c>
      <c r="B29" s="29"/>
      <c r="C29" s="28"/>
      <c r="D29" s="27">
        <f>D30</f>
        <v>2696241</v>
      </c>
      <c r="E29" s="27">
        <f aca="true" t="shared" si="6" ref="E29:P29">SUM(E30)</f>
        <v>2696241</v>
      </c>
      <c r="F29" s="27">
        <f t="shared" si="6"/>
        <v>2696241</v>
      </c>
      <c r="G29" s="27">
        <f t="shared" si="6"/>
        <v>0</v>
      </c>
      <c r="H29" s="27">
        <f t="shared" si="6"/>
        <v>2696241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</row>
    <row r="30" spans="1:17" ht="12.75">
      <c r="A30" s="26">
        <v>851</v>
      </c>
      <c r="B30" s="25">
        <v>85156</v>
      </c>
      <c r="C30" s="24">
        <v>2110</v>
      </c>
      <c r="D30" s="22">
        <v>2696241</v>
      </c>
      <c r="E30" s="23">
        <f>SUM(H30)</f>
        <v>2696241</v>
      </c>
      <c r="F30" s="23">
        <f>SUM(H30)</f>
        <v>2696241</v>
      </c>
      <c r="G30" s="22">
        <v>0</v>
      </c>
      <c r="H30" s="22">
        <v>2696241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SUM(O30+Q30+R30)</f>
        <v>0</v>
      </c>
      <c r="O30" s="22">
        <v>0</v>
      </c>
      <c r="P30" s="22">
        <v>0</v>
      </c>
      <c r="Q30" s="31"/>
    </row>
    <row r="31" spans="1:17" ht="13.5">
      <c r="A31" s="30">
        <v>852</v>
      </c>
      <c r="B31" s="29"/>
      <c r="C31" s="28"/>
      <c r="D31" s="32">
        <f>SUM(D32:D33)</f>
        <v>239771</v>
      </c>
      <c r="E31" s="32">
        <f>SUM(E32:E33)</f>
        <v>239771</v>
      </c>
      <c r="F31" s="32">
        <f>SUM(F32:F33)</f>
        <v>239771</v>
      </c>
      <c r="G31" s="27">
        <f>G32</f>
        <v>1900</v>
      </c>
      <c r="H31" s="32">
        <f>SUM(H32:H33)</f>
        <v>873</v>
      </c>
      <c r="I31" s="27">
        <f>SUM(I32)</f>
        <v>0</v>
      </c>
      <c r="J31" s="32">
        <f>SUM(J32:J33)</f>
        <v>236998</v>
      </c>
      <c r="K31" s="27">
        <f aca="true" t="shared" si="7" ref="K31:P31">SUM(K32)</f>
        <v>0</v>
      </c>
      <c r="L31" s="27">
        <f t="shared" si="7"/>
        <v>0</v>
      </c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  <c r="Q31" s="31"/>
    </row>
    <row r="32" spans="1:17" ht="12.75">
      <c r="A32" s="26">
        <v>852</v>
      </c>
      <c r="B32" s="25">
        <v>85204</v>
      </c>
      <c r="C32" s="24">
        <v>2160</v>
      </c>
      <c r="D32" s="22">
        <v>228557</v>
      </c>
      <c r="E32" s="23">
        <f>SUM(H32+G32+J32)</f>
        <v>228557</v>
      </c>
      <c r="F32" s="22">
        <f>SUM(G32:K32)</f>
        <v>228557</v>
      </c>
      <c r="G32" s="22">
        <v>1900</v>
      </c>
      <c r="H32" s="22">
        <v>383</v>
      </c>
      <c r="I32" s="22">
        <v>0</v>
      </c>
      <c r="J32" s="22">
        <v>226274</v>
      </c>
      <c r="K32" s="22">
        <v>0</v>
      </c>
      <c r="L32" s="22">
        <v>0</v>
      </c>
      <c r="M32" s="22">
        <f>SUM(N32+P32+Q32)</f>
        <v>0</v>
      </c>
      <c r="N32" s="22">
        <v>0</v>
      </c>
      <c r="O32" s="22">
        <v>0</v>
      </c>
      <c r="P32" s="22">
        <v>0</v>
      </c>
      <c r="Q32" s="31"/>
    </row>
    <row r="33" spans="1:17" ht="12.75">
      <c r="A33" s="26">
        <v>852</v>
      </c>
      <c r="B33" s="25">
        <v>85231</v>
      </c>
      <c r="C33" s="24">
        <v>2110</v>
      </c>
      <c r="D33" s="22">
        <v>11214</v>
      </c>
      <c r="E33" s="23">
        <f>SUM(H33+G33+J33)</f>
        <v>11214</v>
      </c>
      <c r="F33" s="22">
        <f>SUM(G33:K33)</f>
        <v>11214</v>
      </c>
      <c r="G33" s="22">
        <v>0</v>
      </c>
      <c r="H33" s="22">
        <v>490</v>
      </c>
      <c r="I33" s="22">
        <v>0</v>
      </c>
      <c r="J33" s="22">
        <v>10724</v>
      </c>
      <c r="K33" s="22">
        <v>0</v>
      </c>
      <c r="L33" s="22">
        <v>0</v>
      </c>
      <c r="M33" s="22">
        <f>SUM(N33+P33+Q33)</f>
        <v>0</v>
      </c>
      <c r="N33" s="22">
        <v>0</v>
      </c>
      <c r="O33" s="22">
        <v>0</v>
      </c>
      <c r="P33" s="22">
        <v>0</v>
      </c>
      <c r="Q33" s="31"/>
    </row>
    <row r="34" spans="1:16" ht="13.5">
      <c r="A34" s="30">
        <v>853</v>
      </c>
      <c r="B34" s="29"/>
      <c r="C34" s="28"/>
      <c r="D34" s="27">
        <f>SUM(D35)</f>
        <v>399714</v>
      </c>
      <c r="E34" s="27">
        <f>E35</f>
        <v>399714</v>
      </c>
      <c r="F34" s="27">
        <f>F35</f>
        <v>399714</v>
      </c>
      <c r="G34" s="27">
        <f>G35</f>
        <v>349000</v>
      </c>
      <c r="H34" s="27">
        <f>H35</f>
        <v>50714</v>
      </c>
      <c r="I34" s="27">
        <f aca="true" t="shared" si="8" ref="I34:P34">SUM(I35)</f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27">
        <f t="shared" si="8"/>
        <v>0</v>
      </c>
    </row>
    <row r="35" spans="1:16" ht="12.75">
      <c r="A35" s="26">
        <v>853</v>
      </c>
      <c r="B35" s="25">
        <v>85321</v>
      </c>
      <c r="C35" s="24">
        <v>2110</v>
      </c>
      <c r="D35" s="22">
        <v>399714</v>
      </c>
      <c r="E35" s="23">
        <f>SUM(H35+G35+E42)</f>
        <v>399714</v>
      </c>
      <c r="F35" s="22">
        <f>SUM(G35:K35)</f>
        <v>399714</v>
      </c>
      <c r="G35" s="22">
        <v>349000</v>
      </c>
      <c r="H35" s="22">
        <v>50714</v>
      </c>
      <c r="I35" s="22">
        <v>0</v>
      </c>
      <c r="J35" s="22">
        <v>0</v>
      </c>
      <c r="K35" s="22">
        <v>0</v>
      </c>
      <c r="L35" s="22">
        <v>0</v>
      </c>
      <c r="M35" s="22">
        <f>SUM(N35+P35+Q35)</f>
        <v>0</v>
      </c>
      <c r="N35" s="22">
        <v>0</v>
      </c>
      <c r="O35" s="22">
        <v>0</v>
      </c>
      <c r="P35" s="22">
        <v>0</v>
      </c>
    </row>
    <row r="36" spans="1:16" ht="13.5">
      <c r="A36" s="30">
        <v>853</v>
      </c>
      <c r="B36" s="29"/>
      <c r="C36" s="28"/>
      <c r="D36" s="27">
        <f>SUM(D37)</f>
        <v>41210</v>
      </c>
      <c r="E36" s="27">
        <f>E37</f>
        <v>41210</v>
      </c>
      <c r="F36" s="27">
        <f>F37</f>
        <v>41210</v>
      </c>
      <c r="G36" s="27">
        <f>G37</f>
        <v>0</v>
      </c>
      <c r="H36" s="27">
        <f>H37</f>
        <v>0</v>
      </c>
      <c r="I36" s="27">
        <f aca="true" t="shared" si="9" ref="I36:P36">SUM(I37)</f>
        <v>0</v>
      </c>
      <c r="J36" s="27">
        <f t="shared" si="9"/>
        <v>41210</v>
      </c>
      <c r="K36" s="27">
        <f t="shared" si="9"/>
        <v>0</v>
      </c>
      <c r="L36" s="27">
        <f t="shared" si="9"/>
        <v>0</v>
      </c>
      <c r="M36" s="27">
        <f t="shared" si="9"/>
        <v>0</v>
      </c>
      <c r="N36" s="27">
        <f t="shared" si="9"/>
        <v>0</v>
      </c>
      <c r="O36" s="27">
        <f t="shared" si="9"/>
        <v>0</v>
      </c>
      <c r="P36" s="27">
        <f t="shared" si="9"/>
        <v>0</v>
      </c>
    </row>
    <row r="37" spans="1:16" ht="12.75">
      <c r="A37" s="26">
        <v>853</v>
      </c>
      <c r="B37" s="25">
        <v>85334</v>
      </c>
      <c r="C37" s="24">
        <v>2110</v>
      </c>
      <c r="D37" s="22">
        <v>41210</v>
      </c>
      <c r="E37" s="23">
        <f>SUM(H37+G37+J37)</f>
        <v>41210</v>
      </c>
      <c r="F37" s="22">
        <f>SUM(G37:K37)</f>
        <v>41210</v>
      </c>
      <c r="G37" s="22">
        <v>0</v>
      </c>
      <c r="H37" s="22">
        <v>0</v>
      </c>
      <c r="I37" s="22">
        <v>0</v>
      </c>
      <c r="J37" s="22">
        <v>41210</v>
      </c>
      <c r="K37" s="22">
        <v>0</v>
      </c>
      <c r="L37" s="22">
        <v>0</v>
      </c>
      <c r="M37" s="22">
        <f>SUM(N37+P37+Q37)</f>
        <v>0</v>
      </c>
      <c r="N37" s="22">
        <v>0</v>
      </c>
      <c r="O37" s="22">
        <v>0</v>
      </c>
      <c r="P37" s="22">
        <v>0</v>
      </c>
    </row>
    <row r="38" spans="1:16" ht="14.25">
      <c r="A38" s="131" t="s">
        <v>48</v>
      </c>
      <c r="B38" s="131"/>
      <c r="C38" s="131"/>
      <c r="D38" s="27">
        <f aca="true" t="shared" si="10" ref="D38:J38">SUM(D8+D10+D12+D14+D18+D21+D24+D26+D29+D31+D34+D36)</f>
        <v>7715262</v>
      </c>
      <c r="E38" s="27">
        <f t="shared" si="10"/>
        <v>7715262</v>
      </c>
      <c r="F38" s="27">
        <f t="shared" si="10"/>
        <v>7620619</v>
      </c>
      <c r="G38" s="27">
        <f t="shared" si="10"/>
        <v>3884727</v>
      </c>
      <c r="H38" s="27">
        <f t="shared" si="10"/>
        <v>3223731</v>
      </c>
      <c r="I38" s="27">
        <f t="shared" si="10"/>
        <v>59946</v>
      </c>
      <c r="J38" s="27">
        <f t="shared" si="10"/>
        <v>452215</v>
      </c>
      <c r="K38" s="27">
        <f>SUM(K8+K10+K12+K14+K18+K21+K24+K26+K29+K31+K34)</f>
        <v>0</v>
      </c>
      <c r="L38" s="27">
        <f>SUM(L8+L10+L12+L14+L18+L21+L24+L26+L29+L31+L34+L36)</f>
        <v>94643</v>
      </c>
      <c r="M38" s="27">
        <f>SUM(M8+M10+M12+M14+M18+M21+M24+M26+M29+M31+M34+M36)</f>
        <v>94643</v>
      </c>
      <c r="N38" s="21">
        <f>SUM(N8+N10+N12+N14+N18+N21+N24+N29+N31+N34)</f>
        <v>0</v>
      </c>
      <c r="O38" s="21">
        <f>SUM(O8+O10+O12+O14+O18+O21+O29+O34)</f>
        <v>0</v>
      </c>
      <c r="P38" s="21">
        <f>SUM(P8+P10+P12+P14+P18+P21+P29+P34)</f>
        <v>0</v>
      </c>
    </row>
    <row r="39" spans="1:16" ht="12.75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7"/>
      <c r="L39" s="17"/>
      <c r="M39" s="17"/>
      <c r="N39" s="17"/>
      <c r="O39" s="17"/>
      <c r="P39" s="17"/>
    </row>
    <row r="40" spans="1:16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7"/>
      <c r="L40" s="17"/>
      <c r="M40" s="17"/>
      <c r="N40" s="17"/>
      <c r="O40" s="17"/>
      <c r="P40" s="17"/>
    </row>
    <row r="41" spans="1:16" ht="12.75">
      <c r="A41" s="18"/>
      <c r="B41" s="18"/>
      <c r="C41" s="18"/>
      <c r="D41" s="18"/>
      <c r="E41" s="18"/>
      <c r="F41" s="18"/>
      <c r="G41" s="19"/>
      <c r="H41" s="19"/>
      <c r="I41" s="18"/>
      <c r="J41" s="18"/>
      <c r="K41" s="17"/>
      <c r="L41" s="17"/>
      <c r="M41" s="17"/>
      <c r="N41" s="17"/>
      <c r="O41" s="17"/>
      <c r="P41" s="17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5"/>
    </row>
  </sheetData>
  <sheetProtection/>
  <mergeCells count="19"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73.106.2016
z dnia 9 grudnia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2016-12-08T13:29:49Z</cp:lastPrinted>
  <dcterms:modified xsi:type="dcterms:W3CDTF">2017-01-23T09:05:10Z</dcterms:modified>
  <cp:category/>
  <cp:version/>
  <cp:contentType/>
  <cp:contentStatus/>
</cp:coreProperties>
</file>