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2315" windowHeight="79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<sst xmlns="http://schemas.openxmlformats.org/spreadsheetml/2006/main" count="697" uniqueCount="334">
  <si>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</si>
  <si>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</si>
  <si>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</si>
  <si>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</si>
  <si>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</si>
  <si>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</si>
  <si>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</si>
  <si>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</si>
  <si>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</si>
  <si>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</si>
  <si>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</si>
  <si>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</si>
  <si>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</si>
  <si>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Pomoc społeczna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</si>
  <si>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</si>
  <si>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</si>
  <si>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</si>
  <si>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</si>
  <si>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</si>
  <si>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</si>
  <si>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</si>
  <si>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</si>
  <si>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</si>
  <si>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</si>
  <si>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</si>
  <si>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</si>
  <si>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</si>
  <si>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</si>
  <si>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</si>
  <si>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</si>
  <si>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</si>
  <si>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</si>
  <si>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</si>
  <si>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</si>
  <si>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</si>
  <si>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</si>
  <si>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Dochody budżetu powiatu na 2016 rok</t>
  </si>
  <si>
    <t>Wydatki budżetu powiatu na 2016 rok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</si>
  <si>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</si>
  <si>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</si>
  <si>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</si>
  <si>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</si>
  <si>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</si>
  <si>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</si>
  <si>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</si>
  <si>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</si>
  <si>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</si>
  <si>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</si>
  <si>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</si>
  <si>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Oświata i wychowanie</t>
  </si>
  <si>
    <t>852</t>
  </si>
  <si>
    <t>0970</t>
  </si>
  <si>
    <t>Wpływy z różnych dochodów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</si>
  <si>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</si>
  <si>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</si>
  <si>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</si>
  <si>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</si>
  <si>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</si>
  <si>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</si>
  <si>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</si>
  <si>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Specjalny Ośrodek Szkolno - Wychowawczy w Niemienicach</t>
  </si>
  <si>
    <t xml:space="preserve">A.     
B. 
C.
D. </t>
  </si>
  <si>
    <t>Zakup samochodu do przewozu osób niepełnosprawnych</t>
  </si>
  <si>
    <t>19.</t>
  </si>
  <si>
    <t>Starostwo Powiatowe w Opatowie</t>
  </si>
  <si>
    <t>18.</t>
  </si>
  <si>
    <t>17.</t>
  </si>
  <si>
    <t>Dom Pomocy Społecznej w Sobowie</t>
  </si>
  <si>
    <t>Montaż windy w budynku żeńskim oraz modernizacja dźwigu w budynku męskim DPS w Sobowie</t>
  </si>
  <si>
    <t>16.</t>
  </si>
  <si>
    <t>15.</t>
  </si>
  <si>
    <t>14.</t>
  </si>
  <si>
    <t>Placówka Opiekuńczo - Wychowawcza w Tarłowie</t>
  </si>
  <si>
    <t>Zakup samochodu służbowego</t>
  </si>
  <si>
    <t>13.</t>
  </si>
  <si>
    <t>Zespół Szkół Nr 1 w Opatowie</t>
  </si>
  <si>
    <t xml:space="preserve">A.      
B. 
C.
D. </t>
  </si>
  <si>
    <t>Zakup pralnicy czołowej</t>
  </si>
  <si>
    <t>12.</t>
  </si>
  <si>
    <t>11.</t>
  </si>
  <si>
    <t>Komenda Powiatowa Państwowej Straży Pożarnej w Opatowie</t>
  </si>
  <si>
    <t xml:space="preserve">A.      
B.
C.
D. </t>
  </si>
  <si>
    <t>Zakup torby PSP R-1 z wyposażeniem do ratowania życia</t>
  </si>
  <si>
    <t>10.</t>
  </si>
  <si>
    <t>9.</t>
  </si>
  <si>
    <t>Zakup komputerów oraz wymiana serwera głównego i urządzeń podtrzymania zasilania</t>
  </si>
  <si>
    <t>8.</t>
  </si>
  <si>
    <t>Wykonanie instalacji klimatyzacji w budynku Starostwa Powiatowego w Opatowie</t>
  </si>
  <si>
    <t>7.</t>
  </si>
  <si>
    <t>Powiatowy Inspektorat Nadzoru Budowlanego w Opatowie</t>
  </si>
  <si>
    <t>6.</t>
  </si>
  <si>
    <t>Zakup komputerów</t>
  </si>
  <si>
    <t>5.</t>
  </si>
  <si>
    <t>Zarząd Dróg Powiatowych  w Opatowie</t>
  </si>
  <si>
    <t>Przebudowa obiektów mostowych o nr ewid. (JNI): 30000627 w km 0+706 i o nr ewid. (JNI): 30000628 w km 1+838 w ciągu drogi powiatowej nr 0732T w miejscowości Słabuszewice oraz przebudowa drogi powiatowej nr 0732T Męczennice - Słabuszewice - Gołębiów Szlachecki w m. Słabuszewice, Gołębiów Szlachecki w km 0+700 - 4+955 km odc. dł. 4,255 km</t>
  </si>
  <si>
    <t>4.</t>
  </si>
  <si>
    <t xml:space="preserve">A. 
B.
C. 
D. </t>
  </si>
  <si>
    <t>Zakup sprzętu do utrzymania dróg</t>
  </si>
  <si>
    <t>3.</t>
  </si>
  <si>
    <t>Zakup rozdrabniacza (rębaka) do gałęzi</t>
  </si>
  <si>
    <t>2.</t>
  </si>
  <si>
    <t>Aktualizacja i rozbudowa oprogramowania do prowadzenia komputerowej ewidencji dróg powiatowych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</si>
  <si>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</si>
  <si>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</si>
  <si>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</si>
  <si>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</si>
  <si>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</si>
  <si>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</si>
  <si>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</si>
  <si>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2016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</si>
  <si>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</si>
  <si>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</si>
  <si>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</si>
  <si>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</si>
  <si>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</si>
  <si>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2016 r.</t>
  </si>
  <si>
    <t>20.</t>
  </si>
  <si>
    <t>Docieplenie i modernizacja ścian zewnętrznych i dachu budynku mieszkalnego Placówki Opiekuńczo - Wychowawczej w Nieskurzowie Nowym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</si>
  <si>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</si>
  <si>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</si>
  <si>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</si>
  <si>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</si>
  <si>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</si>
  <si>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</si>
  <si>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</si>
  <si>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</si>
  <si>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</si>
  <si>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Powiatowe Centrum Pomocy Rodzinie w Opatowie</t>
  </si>
  <si>
    <t>Adaptacja budynku na potrzeby Powiatowego Środowiskowego Domu Samopomocy o zasięgu ponadgminnym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</si>
  <si>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</si>
  <si>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</si>
  <si>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</si>
  <si>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</si>
  <si>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</si>
  <si>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</si>
  <si>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</si>
  <si>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</si>
  <si>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</si>
  <si>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</si>
  <si>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</si>
  <si>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</si>
  <si>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</si>
  <si>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</si>
  <si>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</si>
  <si>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</si>
  <si>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</si>
  <si>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</si>
  <si>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</si>
  <si>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</si>
  <si>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</si>
  <si>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</si>
  <si>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</si>
  <si>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</si>
  <si>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</si>
  <si>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</si>
  <si>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</si>
  <si>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</si>
  <si>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</si>
  <si>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</si>
  <si>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</si>
  <si>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</si>
  <si>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</si>
  <si>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2016 r.</t>
  </si>
  <si>
    <t>Klasyfikacja
§</t>
  </si>
  <si>
    <t>Treść</t>
  </si>
  <si>
    <t>Przychody i rozchody budżetu w 2016 r.</t>
  </si>
  <si>
    <t xml:space="preserve">A.     
B. 44 153 
C.
D. </t>
  </si>
  <si>
    <t>6300</t>
  </si>
  <si>
    <t>,,Remont drogi powiatowej nr 0690T Jelenia Góra - Magonie - Boria - Podgórze - Wiktoryn - Teofilów - Duranów - Brzozowa - Wólka Lipowa - Cegielnia - Julianów - Tadeuszów - Słupia Nadbrzeżna w m. Teofilów, Duranów, Brzozowa, Wólka Lipowa, Cegielnia, Julianów, Tadeuszów, Słupia Nadbrzeżna w km 7+970 - 25+604 odc. o łącznej dł. 17,634 km'' będącego przedmiotem wniosku w ramach Programu rozwoju gminnej i powiatowej infrastruktury drogowej na lata 2016-2019, obejmującego swym zakresem część inwestycyjną polegającą na przebudowie odcinków drogi, tj. od km 8+345 do km 9+100, od km 13+520 do km 14+500, od km 15+120 do km 16+108, od km 19+100 do km 20+060 oraz część remontową odcinków drogi, tj.: od km 7+970 do km 8+345, od km 9+100 do km 13+520, od km 14+500 do km 15+120, od km 16+108 do km 19+100, od km 20+060 do km 25+604</t>
  </si>
  <si>
    <t>2710</t>
  </si>
  <si>
    <t>Remont chodnika w ciągu drogi powiatowej nr 0693T Ożarów - Stróża - Śródborze - Klin - Łysowody - dr. woj. nr 755 na odc. Ożarów, Stróża, Śródborze w km 0+995 -1+800 odc. dł. 0,805 km</t>
  </si>
  <si>
    <t>Remont drogi powiatowej nr 0717T Łężyce - Biskupice - Czekaj - Gołoszyce - Modliborzyce - Piskrzyn - Baranówek - Janczyce - Stobiec - Zaldów w m. Oziębłów, Gołoszyce, Modliborzyce w km 2+410 - 4+730 i w km 4+955 - 7+515 o łącznej dł. odc. 4,880 km w ramach Programu rozwoju gminnej i powiatowej infrastruktury drogowej na lata 2016-2019</t>
  </si>
  <si>
    <t>6630</t>
  </si>
  <si>
    <t>Pomoc finansowa dla Województwa Świętokrzyskiego na opracowanie dokumentacji projektowej dla zadania pn. ,,Budowa chodnika przy drodze wojewódzkiej nr 757 na terenie miejscowości Iwaniska od km 13+914 do km 14+530’’</t>
  </si>
  <si>
    <t>Pomoc finansowa dla Województwa Świętokrzyskiego na opracowanie dokumentacji projektowej dla zadania inwestycyjnego pn. ,,Budowa chodnika przy drodze wojewódzkiej nr 757 w miejscowości Kobylany na długości ok. 750 mb’’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</si>
  <si>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</si>
  <si>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</si>
  <si>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</si>
  <si>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</si>
  <si>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</si>
  <si>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</si>
  <si>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</si>
  <si>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</si>
  <si>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</si>
  <si>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</si>
  <si>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</si>
  <si>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</si>
  <si>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</si>
  <si>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2016 r.</t>
  </si>
  <si>
    <t>Remont drogi powiatowej nr 0708T gr. pow. opatowskiego - Krowiniec - Wszachów - Porąbki Górne - Iwaniska w m. Wszachów w km 4+782 - 6+910 odc. dł. 2,128 km</t>
  </si>
  <si>
    <t>Przebudowa DP nr 0727T Opatów-Adamów-Rosochy-Przeuszyn-Marianów-Buszkowice-Jastków-Ćmielów w m. Opatów ul. Graniczna w km 0+013 - 1+000 odc. dł. 0,987 km</t>
  </si>
  <si>
    <t xml:space="preserve">A. 60 437
B.
C. 
D. </t>
  </si>
  <si>
    <t>Przebudowa DP nr 0727T Opatów-Adamów-Rosochy-Przeuszyn-Marianów-Buszkowice-Jastków-Ćmielów w m. Adamów w km 1+376 - 2+366 odc. dł. 0,990 km</t>
  </si>
  <si>
    <t xml:space="preserve">A. 59 467
B.
C. 
D. </t>
  </si>
  <si>
    <t>Przebudowa DP nr 0795T Wojciechowice-Jasice w m. Jasice w km 1+560 - 2+550 odc. dł. 0,990 km</t>
  </si>
  <si>
    <t>Przebudowa DP nr 0795T Wojciechowice-Jasice w m. Jasice w km 2+630 - 3+620 odc. dł. 0,990 km</t>
  </si>
  <si>
    <t>Przebudowa DP nr 0734T dr. woj. 755-Ługi-Mikułowice-Wojciechowice-Zacisze-Mierzanowice-Horochów-Kaliszany-Gierczyce-Nikisiałka D. w m. Mikułowice w km 2+750 - 3+300 odc. dł. 0,550 km</t>
  </si>
  <si>
    <t>21.</t>
  </si>
  <si>
    <t>22.</t>
  </si>
  <si>
    <t>23.</t>
  </si>
  <si>
    <t>24.</t>
  </si>
  <si>
    <t>25.</t>
  </si>
  <si>
    <t>Remont drogi powiatowej nr 0693T Ożarów - Stróża - Śródborze - Klin - Łysowody - dr. woj. nr 755 w m. Ożarów, Stróża, Śródborze w km 0+505 -5+895 odc. dł. 5,390 km</t>
  </si>
  <si>
    <t>26.</t>
  </si>
  <si>
    <t>Transport i łączność</t>
  </si>
  <si>
    <t>85202</t>
  </si>
  <si>
    <t>Domy pomocy społecznej</t>
  </si>
  <si>
    <t>Pozostała działalność</t>
  </si>
  <si>
    <t>Zmiana sposobu użytkowania budynku na potrzeby placówki opiekuńczo - wychowawczej w Ożarowie</t>
  </si>
  <si>
    <t>Zmiana sposobu użytkowania polegająca na dostosowaniu pomieszczeń I piętra Segmentu C położonego przy ul. Szpitalnej 4 na potrzeby placówek opiekuńczo - wychowawczych poprzez przebudowę pomieszczeń, w tym budowa pozalicznikowej instalacji gazowej wraz z wewnętrzną instalacją gazową w przedmiotowym budynku</t>
  </si>
  <si>
    <t>Adaptacja pomieszczeń I piętra budynku internatu Zespołu Szkół Nr 2 w Opatowie przy ul. Sempołowskiej 1 na placówkę opiekuńczo - wychowawczą typu socjalizacyjnego</t>
  </si>
  <si>
    <t>27.</t>
  </si>
  <si>
    <t>Szkoły podstawowe specjalne</t>
  </si>
  <si>
    <t>Przedszkola specjalne</t>
  </si>
  <si>
    <t>Gimnazja specjalne</t>
  </si>
  <si>
    <t>Szkoły zawodowe specjalne</t>
  </si>
  <si>
    <t>Zakup sprężarki do ładowania butli aparatów powietrznych</t>
  </si>
  <si>
    <t>28.</t>
  </si>
  <si>
    <t>Dom Pomocy Społecznej w Czachowie</t>
  </si>
  <si>
    <t>Zakup zmywarki</t>
  </si>
  <si>
    <t>Remont chodnika - działka o nr ewidencyjnym 126 obręb Kaliszany dł. ok. 0,215 km</t>
  </si>
  <si>
    <t>29.</t>
  </si>
  <si>
    <t>Opracowanie studium wykonalności dla zadania pn. ,,Podnoszenie efektywności kształcenia w Zespole Szkół w Ożarowie im. Marii Skłodowskiej - Curie ul. Os. Wzgórze 56; 27-530 Ożarów poprzez wzmocnienie infrastruktury edukacyjnej''</t>
  </si>
  <si>
    <t>30.</t>
  </si>
  <si>
    <t>Dom Pomocy Społecznej w Zochcinku</t>
  </si>
  <si>
    <t>Zakup drewnianych szop dla zwierząt na potrzeby mini-zwierzyńca wspomagającego zooterapię mieszkańców DPS Zochcinek</t>
  </si>
  <si>
    <t>wniesienie wkładów do spółek prawa handlowego</t>
  </si>
  <si>
    <t>Wydatki
na 2016 r.</t>
  </si>
  <si>
    <t>Dotacje ogółem</t>
  </si>
  <si>
    <t xml:space="preserve">A. 648 610
B. 337 277
C. 
D. </t>
  </si>
  <si>
    <t>Przebudowa DP nr 0734T dr. woj. 755 Ługi-Mikułowice-Wojciechowice-Zacisze-Mierzanowice-Horochów-Kaliszany-Gierczyce-Nikisiałka Duża w m. Mikułowice w km 2+580 - 2+750 odc. dł. 0,170 km</t>
  </si>
  <si>
    <t xml:space="preserve">A. 13 815
B. 
C. 
D. </t>
  </si>
  <si>
    <t>31.</t>
  </si>
  <si>
    <t>60 000,00</t>
  </si>
  <si>
    <t>801</t>
  </si>
  <si>
    <t>264 240,00</t>
  </si>
  <si>
    <t>22 951,00</t>
  </si>
  <si>
    <t>Licea ogólnokształcące</t>
  </si>
  <si>
    <t>Szkoły zawodowe</t>
  </si>
  <si>
    <t>89 721,00</t>
  </si>
  <si>
    <t>1 030 233,00</t>
  </si>
  <si>
    <t>854</t>
  </si>
  <si>
    <t>Edukacyjna opieka wychowawcza</t>
  </si>
  <si>
    <t>398 724,00</t>
  </si>
  <si>
    <t>85403</t>
  </si>
  <si>
    <t>Specjalne ośrodki szkolno-wychowawcze</t>
  </si>
  <si>
    <t>346 542,00</t>
  </si>
  <si>
    <t>281 842,00</t>
  </si>
  <si>
    <t>1 528 940,00</t>
  </si>
  <si>
    <t>1 173 333,00</t>
  </si>
  <si>
    <t>2 702 273,00</t>
  </si>
  <si>
    <t>Dokształcanie i doskonalenie nauczycieli</t>
  </si>
  <si>
    <t>Poradnie psychologiczno-pedagogiczne, w tym poradnie specjalistyczne</t>
  </si>
  <si>
    <t>755</t>
  </si>
  <si>
    <t>700</t>
  </si>
  <si>
    <t>01005</t>
  </si>
  <si>
    <t>010</t>
  </si>
  <si>
    <t>Dochody i wydatki związane z realizacją zadań z zakresu administracji rządowej i innych zadań zleconych odrębnymi ustawami w  2016 r.</t>
  </si>
  <si>
    <t>Remont drogi powiatowej - działka o nr ewidencyjnym 459 obręb Śródborze o dł. 0,300 km</t>
  </si>
  <si>
    <t xml:space="preserve">A. 64 729
B. 27 500
C. 
D. </t>
  </si>
  <si>
    <t xml:space="preserve">A. 60 360
B. 27 500
C. 
D. </t>
  </si>
  <si>
    <t xml:space="preserve">A. 53 542
B. 15 000
C. 
D. </t>
  </si>
  <si>
    <t>Podnoszenie efektywności kształcenia w Zespole Szkół Nr 1 w Opatowie oraz Zespole Szkół Nr 2 w Opatowie poprzez wzmocnienie infrastruktury edukacyjnej</t>
  </si>
  <si>
    <t>Wykonanie dokumentacji technicznej, audytów, kosztorysów, studium wykonalności termomodernizacji budynków DPS w Sobowie, DPS w Zochcinku, SOSW w Sulejowie, budynku C przy ul. Szpitalnej 4 w Opatowie oraz budynku Os. Wzgórze 57 w Ożarowie, przystosowywanego na potrzeby placówki opiekuńczo - wychowawczej w ramach zadania pn. ,,Termomodernizacja budynków użyteczności publicznej na terenie Powiatu Opatowskiego''</t>
  </si>
  <si>
    <t>2110</t>
  </si>
  <si>
    <t>Dotacje celowe otrzymane z budżetu państwa na zadania bieżące z zakresu administracji rządowej oraz inne zadania zlecone ustawami realizowane przez powiat</t>
  </si>
  <si>
    <t>15 415 128,00</t>
  </si>
  <si>
    <t>36.</t>
  </si>
  <si>
    <t>Specjalny Ośrodek Szkolno - Wychowawczy w Dębnie</t>
  </si>
  <si>
    <t>Zakup pralnicy</t>
  </si>
  <si>
    <t>35.</t>
  </si>
  <si>
    <t>34.</t>
  </si>
  <si>
    <t>33.</t>
  </si>
  <si>
    <t>32.</t>
  </si>
  <si>
    <t>Zakup 2 szt. węży hydraulicznych do zestawu sprzętu hydraulicznego</t>
  </si>
  <si>
    <t>Zakup dwóch zmywarek</t>
  </si>
  <si>
    <t>Zakup pralnicowirówki</t>
  </si>
  <si>
    <t>Specjalny Ośrodek Szkolno - Wychowawczy w Jałowęsach</t>
  </si>
  <si>
    <t>Specjalny Ośrodek Szkolno - Wychowawczy w Sulejowie</t>
  </si>
  <si>
    <t>Zakup samochodów do przewozu osób niepełnosprawnych</t>
  </si>
  <si>
    <t>37.</t>
  </si>
  <si>
    <t>38.</t>
  </si>
  <si>
    <t>39.</t>
  </si>
  <si>
    <t>40.</t>
  </si>
  <si>
    <t>41.</t>
  </si>
  <si>
    <t>Pomoc finansowa dla Województwa Świętokrzyskiego w celu realizacji zadania pn. ,,Budowa chodnika przy drodze wojewódzkiej nr 757 w miejscowości Kobylany na długości ok. 750 mb’’</t>
  </si>
  <si>
    <t>6 000,00</t>
  </si>
  <si>
    <t>270 240,00</t>
  </si>
  <si>
    <t>80146</t>
  </si>
  <si>
    <t>54 000,00</t>
  </si>
  <si>
    <t>851</t>
  </si>
  <si>
    <t>Ochrona zdrowia</t>
  </si>
  <si>
    <t>2 723 569,00</t>
  </si>
  <si>
    <t>-27 328,00</t>
  </si>
  <si>
    <t>2 696 241,00</t>
  </si>
  <si>
    <t>85156</t>
  </si>
  <si>
    <t>Składki na ubezpieczenie zdrowotne oraz świadczenia dla osób nie objętych obowiązkiem ubezpieczenia zdrowotnego</t>
  </si>
  <si>
    <t>18 141 817,00</t>
  </si>
  <si>
    <t>89 769,00</t>
  </si>
  <si>
    <t>18 231 586,00</t>
  </si>
  <si>
    <t>15 504 897,00</t>
  </si>
  <si>
    <t>0830</t>
  </si>
  <si>
    <t>Wpływy z usług</t>
  </si>
  <si>
    <t>9 183 027,00</t>
  </si>
  <si>
    <t>76 973,00</t>
  </si>
  <si>
    <t>9 260 000,00</t>
  </si>
  <si>
    <t>12 796,00</t>
  </si>
  <si>
    <t>1 043 029,00</t>
  </si>
  <si>
    <t>17 900,00</t>
  </si>
  <si>
    <t>416 624,00</t>
  </si>
  <si>
    <t>15 400,00</t>
  </si>
  <si>
    <t>361 942,00</t>
  </si>
  <si>
    <t>297 242,00</t>
  </si>
  <si>
    <t>85406</t>
  </si>
  <si>
    <t>39 173,00</t>
  </si>
  <si>
    <t>2 500,00</t>
  </si>
  <si>
    <t>41 673,00</t>
  </si>
  <si>
    <t>77 875 051,00</t>
  </si>
  <si>
    <t>113 669,00</t>
  </si>
  <si>
    <t>77 961 392,00</t>
  </si>
  <si>
    <t>3 526 258,00</t>
  </si>
  <si>
    <t>81 401 309,00</t>
  </si>
  <si>
    <t>81 487 650,00</t>
  </si>
  <si>
    <t>Drogi publiczne wojewódzkie</t>
  </si>
  <si>
    <t>Działalność usługowa</t>
  </si>
  <si>
    <t>Nadzór budowlany</t>
  </si>
  <si>
    <t>Administracja publiczna</t>
  </si>
  <si>
    <t>Starostwa powiatowe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</si>
  <si>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</si>
  <si>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</si>
  <si>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</si>
  <si>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Usuwanie skutków klęsk żywiołowych</t>
  </si>
  <si>
    <t>Załącznik Nr 1                                                                                                          do uchwały Rady Powiatu w Opatowie Nr XXV.55.2016                                                                                 z dnia 30 listopada 2016 r.</t>
  </si>
  <si>
    <t>Załącznik Nr 2                                                                                            do uchwały Rady Powiatu w Opatowie Nr XXV.55.2016                                               z dnia 30 listopada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</si>
</sst>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Times New Roman"/>
      <family val="1"/>
    </font>
    <font>
      <sz val="8"/>
      <name val="Czcionka tekstu podstawowego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8" fillId="32" borderId="0" applyNumberFormat="0" applyBorder="0" applyAlignment="0" applyProtection="0"/>
  </cellStyleXfs>
  <cellXfs count="18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9" fillId="0" borderId="0" xfId="51" applyFont="1" applyAlignment="1">
      <alignment vertical="center"/>
      <protection/>
    </xf>
    <xf numFmtId="41" fontId="18" fillId="35" borderId="13" xfId="51" applyNumberFormat="1" applyFont="1" applyFill="1" applyBorder="1" applyAlignment="1">
      <alignment vertical="center"/>
      <protection/>
    </xf>
    <xf numFmtId="41" fontId="19" fillId="35" borderId="13" xfId="51" applyNumberFormat="1" applyFont="1" applyFill="1" applyBorder="1" applyAlignment="1">
      <alignment horizontal="left" vertical="center" wrapText="1"/>
      <protection/>
    </xf>
    <xf numFmtId="41" fontId="19" fillId="35" borderId="13" xfId="51" applyNumberFormat="1" applyFont="1" applyFill="1" applyBorder="1" applyAlignment="1">
      <alignment vertical="center" wrapText="1"/>
      <protection/>
    </xf>
    <xf numFmtId="0" fontId="19" fillId="35" borderId="13" xfId="51" applyFont="1" applyFill="1" applyBorder="1" applyAlignment="1">
      <alignment vertical="center" wrapText="1"/>
      <protection/>
    </xf>
    <xf numFmtId="41" fontId="19" fillId="35" borderId="13" xfId="51" applyNumberFormat="1" applyFont="1" applyFill="1" applyBorder="1" applyAlignment="1">
      <alignment vertical="center"/>
      <protection/>
    </xf>
    <xf numFmtId="0" fontId="19" fillId="35" borderId="13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vertical="center" wrapText="1"/>
      <protection/>
    </xf>
    <xf numFmtId="0" fontId="21" fillId="35" borderId="13" xfId="51" applyFont="1" applyFill="1" applyBorder="1" applyAlignment="1">
      <alignment horizontal="center" vertical="center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19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9" fontId="6" fillId="35" borderId="13" xfId="51" applyNumberFormat="1" applyFont="1" applyFill="1" applyBorder="1" applyAlignment="1">
      <alignment horizontal="center" vertical="center" wrapText="1"/>
      <protection/>
    </xf>
    <xf numFmtId="0" fontId="29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Alignment="1">
      <alignment horizontal="center" vertical="center"/>
      <protection/>
    </xf>
    <xf numFmtId="41" fontId="4" fillId="35" borderId="13" xfId="51" applyNumberFormat="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horizontal="center" vertical="center"/>
      <protection/>
    </xf>
    <xf numFmtId="0" fontId="4" fillId="35" borderId="13" xfId="51" applyFont="1" applyFill="1" applyBorder="1" applyAlignment="1">
      <alignment vertical="center" wrapText="1"/>
      <protection/>
    </xf>
    <xf numFmtId="0" fontId="4" fillId="35" borderId="13" xfId="51" applyFont="1" applyFill="1" applyBorder="1" applyAlignment="1">
      <alignment vertical="center"/>
      <protection/>
    </xf>
    <xf numFmtId="41" fontId="17" fillId="35" borderId="13" xfId="51" applyNumberFormat="1" applyFont="1" applyFill="1" applyBorder="1" applyAlignment="1">
      <alignment vertical="center"/>
      <protection/>
    </xf>
    <xf numFmtId="0" fontId="30" fillId="35" borderId="13" xfId="51" applyFont="1" applyFill="1" applyBorder="1" applyAlignment="1">
      <alignment horizontal="center" vertical="center"/>
      <protection/>
    </xf>
    <xf numFmtId="0" fontId="31" fillId="0" borderId="0" xfId="51" applyFont="1">
      <alignment/>
      <protection/>
    </xf>
    <xf numFmtId="0" fontId="32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17" fillId="35" borderId="0" xfId="51" applyFont="1" applyFill="1" applyAlignment="1">
      <alignment horizontal="left" vertical="center"/>
      <protection/>
    </xf>
    <xf numFmtId="0" fontId="4" fillId="35" borderId="0" xfId="51" applyFont="1" applyFill="1">
      <alignment/>
      <protection/>
    </xf>
    <xf numFmtId="0" fontId="80" fillId="0" borderId="0" xfId="51" applyFont="1">
      <alignment/>
      <protection/>
    </xf>
    <xf numFmtId="0" fontId="80" fillId="0" borderId="0" xfId="51" applyFont="1" applyAlignment="1">
      <alignment vertical="center"/>
      <protection/>
    </xf>
    <xf numFmtId="41" fontId="80" fillId="0" borderId="0" xfId="51" applyNumberFormat="1" applyFont="1" applyAlignment="1">
      <alignment vertical="center"/>
      <protection/>
    </xf>
    <xf numFmtId="41" fontId="25" fillId="35" borderId="13" xfId="51" applyNumberFormat="1" applyFont="1" applyFill="1" applyBorder="1" applyAlignment="1">
      <alignment horizontal="center" vertical="center" wrapText="1"/>
      <protection/>
    </xf>
    <xf numFmtId="0" fontId="34" fillId="35" borderId="13" xfId="51" applyFont="1" applyFill="1" applyBorder="1" applyAlignment="1">
      <alignment horizontal="center" vertical="center"/>
      <protection/>
    </xf>
    <xf numFmtId="0" fontId="6" fillId="35" borderId="13" xfId="51" applyFont="1" applyFill="1" applyBorder="1" applyAlignment="1">
      <alignment vertical="center" wrapText="1"/>
      <protection/>
    </xf>
    <xf numFmtId="41" fontId="33" fillId="35" borderId="13" xfId="51" applyNumberFormat="1" applyFont="1" applyFill="1" applyBorder="1" applyAlignment="1">
      <alignment horizontal="center" vertical="center" wrapText="1"/>
      <protection/>
    </xf>
    <xf numFmtId="49" fontId="33" fillId="35" borderId="13" xfId="51" applyNumberFormat="1" applyFont="1" applyFill="1" applyBorder="1" applyAlignment="1">
      <alignment horizontal="center" vertical="center" wrapText="1"/>
      <protection/>
    </xf>
    <xf numFmtId="41" fontId="25" fillId="35" borderId="13" xfId="51" applyNumberFormat="1" applyFont="1" applyFill="1" applyBorder="1" applyAlignment="1">
      <alignment horizontal="center" vertical="center"/>
      <protection/>
    </xf>
    <xf numFmtId="0" fontId="80" fillId="0" borderId="0" xfId="51" applyFont="1" applyAlignment="1">
      <alignment horizontal="center" vertical="center"/>
      <protection/>
    </xf>
    <xf numFmtId="41" fontId="80" fillId="0" borderId="0" xfId="51" applyNumberFormat="1" applyFont="1">
      <alignment/>
      <protection/>
    </xf>
    <xf numFmtId="0" fontId="26" fillId="35" borderId="15" xfId="51" applyFont="1" applyFill="1" applyBorder="1" applyAlignment="1">
      <alignment horizontal="center" vertical="center" wrapText="1"/>
      <protection/>
    </xf>
    <xf numFmtId="0" fontId="81" fillId="0" borderId="0" xfId="51" applyFont="1">
      <alignment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25" fillId="35" borderId="13" xfId="51" applyNumberFormat="1" applyFont="1" applyFill="1" applyBorder="1" applyAlignment="1">
      <alignment horizontal="right" vertical="center"/>
      <protection/>
    </xf>
    <xf numFmtId="0" fontId="24" fillId="35" borderId="14" xfId="51" applyFont="1" applyFill="1" applyBorder="1" applyAlignment="1">
      <alignment horizontal="center" vertical="center" wrapText="1"/>
      <protection/>
    </xf>
    <xf numFmtId="0" fontId="24" fillId="35" borderId="15" xfId="51" applyFont="1" applyFill="1" applyBorder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4" fillId="35" borderId="0" xfId="51" applyFill="1" applyAlignment="1">
      <alignment vertical="center"/>
      <protection/>
    </xf>
    <xf numFmtId="0" fontId="25" fillId="35" borderId="13" xfId="51" applyFont="1" applyFill="1" applyBorder="1" applyAlignment="1">
      <alignment horizontal="center" vertical="center" wrapText="1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24" fillId="0" borderId="13" xfId="51" applyNumberFormat="1" applyFont="1" applyFill="1" applyBorder="1" applyAlignment="1">
      <alignment vertical="center"/>
      <protection/>
    </xf>
    <xf numFmtId="41" fontId="24" fillId="35" borderId="13" xfId="51" applyNumberFormat="1" applyFont="1" applyFill="1" applyBorder="1" applyAlignment="1">
      <alignment vertical="center"/>
      <protection/>
    </xf>
    <xf numFmtId="41" fontId="6" fillId="35" borderId="13" xfId="51" applyNumberFormat="1" applyFont="1" applyFill="1" applyBorder="1" applyAlignment="1">
      <alignment vertical="center"/>
      <protection/>
    </xf>
    <xf numFmtId="41" fontId="6" fillId="35" borderId="13" xfId="51" applyNumberFormat="1" applyFont="1" applyFill="1" applyBorder="1" applyAlignment="1">
      <alignment vertical="center" wrapText="1"/>
      <protection/>
    </xf>
    <xf numFmtId="0" fontId="6" fillId="35" borderId="13" xfId="51" applyFont="1" applyFill="1" applyBorder="1" applyAlignment="1">
      <alignment horizontal="center" vertical="center"/>
      <protection/>
    </xf>
    <xf numFmtId="0" fontId="6" fillId="35" borderId="13" xfId="51" applyFont="1" applyFill="1" applyBorder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/>
      <protection/>
    </xf>
    <xf numFmtId="0" fontId="36" fillId="35" borderId="13" xfId="51" applyFont="1" applyFill="1" applyBorder="1" applyAlignment="1">
      <alignment horizontal="center" vertical="center" wrapText="1"/>
      <protection/>
    </xf>
    <xf numFmtId="41" fontId="19" fillId="0" borderId="0" xfId="51" applyNumberFormat="1" applyFont="1" applyBorder="1">
      <alignment/>
      <protection/>
    </xf>
    <xf numFmtId="41" fontId="24" fillId="35" borderId="13" xfId="51" applyNumberFormat="1" applyFont="1" applyFill="1" applyBorder="1" applyAlignment="1">
      <alignment vertical="center" wrapText="1"/>
      <protection/>
    </xf>
    <xf numFmtId="0" fontId="37" fillId="35" borderId="13" xfId="51" applyFont="1" applyFill="1" applyBorder="1" applyAlignment="1">
      <alignment horizontal="center" vertical="center" wrapText="1"/>
      <protection/>
    </xf>
    <xf numFmtId="49" fontId="24" fillId="35" borderId="13" xfId="51" applyNumberFormat="1" applyFont="1" applyFill="1" applyBorder="1" applyAlignment="1">
      <alignment horizontal="center" vertical="center" wrapText="1"/>
      <protection/>
    </xf>
    <xf numFmtId="49" fontId="36" fillId="35" borderId="13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5" fillId="35" borderId="13" xfId="51" applyNumberFormat="1" applyFont="1" applyFill="1" applyBorder="1" applyAlignment="1">
      <alignment horizontal="center" vertical="center" wrapText="1"/>
      <protection/>
    </xf>
    <xf numFmtId="49" fontId="37" fillId="35" borderId="13" xfId="51" applyNumberFormat="1" applyFont="1" applyFill="1" applyBorder="1" applyAlignment="1">
      <alignment horizontal="center" vertical="center" wrapText="1"/>
      <protection/>
    </xf>
    <xf numFmtId="0" fontId="26" fillId="0" borderId="16" xfId="51" applyFont="1" applyFill="1" applyBorder="1" applyAlignment="1">
      <alignment horizontal="center" vertical="center" wrapText="1"/>
      <protection/>
    </xf>
    <xf numFmtId="0" fontId="27" fillId="0" borderId="13" xfId="51" applyFont="1" applyFill="1" applyBorder="1" applyAlignment="1">
      <alignment horizontal="center" vertical="center" wrapText="1"/>
      <protection/>
    </xf>
    <xf numFmtId="0" fontId="27" fillId="0" borderId="15" xfId="51" applyFont="1" applyFill="1" applyBorder="1" applyAlignment="1">
      <alignment horizontal="center" vertical="center" wrapText="1"/>
      <protection/>
    </xf>
    <xf numFmtId="0" fontId="27" fillId="0" borderId="14" xfId="5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vertical="center" wrapText="1"/>
      <protection/>
    </xf>
    <xf numFmtId="41" fontId="18" fillId="35" borderId="13" xfId="51" applyNumberFormat="1" applyFont="1" applyFill="1" applyBorder="1" applyAlignment="1">
      <alignment vertical="center" wrapText="1"/>
      <protection/>
    </xf>
    <xf numFmtId="0" fontId="23" fillId="35" borderId="0" xfId="51" applyFont="1" applyFill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4" fillId="35" borderId="0" xfId="51" applyFont="1" applyFill="1" applyAlignment="1">
      <alignment vertical="center"/>
      <protection/>
    </xf>
    <xf numFmtId="49" fontId="1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35" borderId="0" xfId="51" applyFont="1" applyFill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0" fontId="18" fillId="35" borderId="18" xfId="51" applyFont="1" applyFill="1" applyBorder="1" applyAlignment="1">
      <alignment horizontal="center" vertical="center"/>
      <protection/>
    </xf>
    <xf numFmtId="0" fontId="18" fillId="35" borderId="19" xfId="51" applyFont="1" applyFill="1" applyBorder="1" applyAlignment="1">
      <alignment horizontal="center" vertical="center"/>
      <protection/>
    </xf>
    <xf numFmtId="0" fontId="18" fillId="35" borderId="14" xfId="51" applyFont="1" applyFill="1" applyBorder="1" applyAlignment="1">
      <alignment horizontal="center" vertical="center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5" xfId="51" applyFont="1" applyFill="1" applyBorder="1" applyAlignment="1">
      <alignment horizontal="center" vertical="center" wrapText="1"/>
      <protection/>
    </xf>
    <xf numFmtId="0" fontId="17" fillId="35" borderId="21" xfId="51" applyFont="1" applyFill="1" applyBorder="1" applyAlignment="1">
      <alignment horizontal="center" vertical="center" wrapText="1"/>
      <protection/>
    </xf>
    <xf numFmtId="0" fontId="22" fillId="35" borderId="20" xfId="51" applyFont="1" applyFill="1" applyBorder="1" applyAlignment="1">
      <alignment horizontal="center" vertical="center" wrapText="1"/>
      <protection/>
    </xf>
    <xf numFmtId="0" fontId="22" fillId="35" borderId="16" xfId="51" applyFont="1" applyFill="1" applyBorder="1" applyAlignment="1">
      <alignment horizontal="center" vertical="center" wrapText="1"/>
      <protection/>
    </xf>
    <xf numFmtId="0" fontId="22" fillId="35" borderId="15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/>
      <protection/>
    </xf>
    <xf numFmtId="0" fontId="23" fillId="35" borderId="0" xfId="51" applyFont="1" applyFill="1" applyAlignment="1">
      <alignment horizontal="center" vertical="center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0" fontId="35" fillId="35" borderId="13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21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7" fillId="0" borderId="21" xfId="51" applyFont="1" applyFill="1" applyBorder="1" applyAlignment="1">
      <alignment horizontal="center" vertical="center" wrapText="1"/>
      <protection/>
    </xf>
    <xf numFmtId="0" fontId="27" fillId="0" borderId="16" xfId="51" applyFont="1" applyFill="1" applyBorder="1" applyAlignment="1">
      <alignment horizontal="center" vertical="center" wrapText="1"/>
      <protection/>
    </xf>
    <xf numFmtId="0" fontId="27" fillId="0" borderId="15" xfId="51" applyFont="1" applyFill="1" applyBorder="1" applyAlignment="1">
      <alignment horizontal="center" vertical="center" wrapText="1"/>
      <protection/>
    </xf>
    <xf numFmtId="0" fontId="27" fillId="0" borderId="18" xfId="51" applyFont="1" applyFill="1" applyBorder="1" applyAlignment="1">
      <alignment horizontal="center" vertical="center" wrapText="1"/>
      <protection/>
    </xf>
    <xf numFmtId="0" fontId="27" fillId="0" borderId="19" xfId="51" applyFont="1" applyFill="1" applyBorder="1" applyAlignment="1">
      <alignment horizontal="center" vertical="center" wrapText="1"/>
      <protection/>
    </xf>
    <xf numFmtId="0" fontId="27" fillId="0" borderId="14" xfId="51" applyFont="1" applyFill="1" applyBorder="1" applyAlignment="1">
      <alignment horizontal="center" vertical="center" wrapText="1"/>
      <protection/>
    </xf>
    <xf numFmtId="0" fontId="27" fillId="0" borderId="13" xfId="51" applyFont="1" applyFill="1" applyBorder="1" applyAlignment="1">
      <alignment horizontal="center" vertical="center" wrapText="1"/>
      <protection/>
    </xf>
    <xf numFmtId="0" fontId="28" fillId="0" borderId="18" xfId="51" applyFont="1" applyFill="1" applyBorder="1" applyAlignment="1">
      <alignment horizontal="center" vertical="center"/>
      <protection/>
    </xf>
    <xf numFmtId="0" fontId="28" fillId="0" borderId="19" xfId="51" applyFont="1" applyFill="1" applyBorder="1" applyAlignment="1">
      <alignment horizontal="center" vertical="center"/>
      <protection/>
    </xf>
    <xf numFmtId="0" fontId="28" fillId="0" borderId="14" xfId="51" applyFont="1" applyFill="1" applyBorder="1" applyAlignment="1">
      <alignment horizontal="center" vertical="center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27" fillId="35" borderId="21" xfId="51" applyFont="1" applyFill="1" applyBorder="1" applyAlignment="1">
      <alignment horizontal="center" vertical="center" wrapText="1"/>
      <protection/>
    </xf>
    <xf numFmtId="0" fontId="27" fillId="35" borderId="16" xfId="51" applyFont="1" applyFill="1" applyBorder="1" applyAlignment="1">
      <alignment horizontal="center" vertical="center" wrapText="1"/>
      <protection/>
    </xf>
    <xf numFmtId="0" fontId="27" fillId="35" borderId="15" xfId="51" applyFont="1" applyFill="1" applyBorder="1" applyAlignment="1">
      <alignment horizontal="center" vertical="center" wrapText="1"/>
      <protection/>
    </xf>
    <xf numFmtId="0" fontId="24" fillId="35" borderId="21" xfId="51" applyFont="1" applyFill="1" applyBorder="1" applyAlignment="1">
      <alignment horizontal="center" vertical="center" wrapText="1"/>
      <protection/>
    </xf>
    <xf numFmtId="0" fontId="24" fillId="35" borderId="16" xfId="51" applyFont="1" applyFill="1" applyBorder="1" applyAlignment="1">
      <alignment horizontal="center" vertical="center" wrapText="1"/>
      <protection/>
    </xf>
    <xf numFmtId="0" fontId="24" fillId="35" borderId="15" xfId="51" applyFont="1" applyFill="1" applyBorder="1" applyAlignment="1">
      <alignment horizontal="center" vertical="center" wrapText="1"/>
      <protection/>
    </xf>
    <xf numFmtId="0" fontId="24" fillId="35" borderId="18" xfId="5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/>
      <protection/>
    </xf>
    <xf numFmtId="0" fontId="24" fillId="35" borderId="19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/>
      <protection/>
    </xf>
    <xf numFmtId="0" fontId="6" fillId="35" borderId="19" xfId="51" applyFont="1" applyFill="1" applyBorder="1" applyAlignment="1">
      <alignment horizontal="center" vertical="center"/>
      <protection/>
    </xf>
    <xf numFmtId="0" fontId="6" fillId="35" borderId="14" xfId="51" applyFont="1" applyFill="1" applyBorder="1" applyAlignment="1">
      <alignment horizontal="center" vertical="center"/>
      <protection/>
    </xf>
    <xf numFmtId="0" fontId="24" fillId="35" borderId="13" xfId="51" applyFont="1" applyFill="1" applyBorder="1" applyAlignment="1">
      <alignment vertical="center" wrapText="1"/>
      <protection/>
    </xf>
    <xf numFmtId="0" fontId="9" fillId="0" borderId="0" xfId="51" applyFont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9"/>
  <sheetViews>
    <sheetView showGridLines="0" tabSelected="1" zoomScalePageLayoutView="0" workbookViewId="0" topLeftCell="A1">
      <selection activeCell="W5" sqref="W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20" t="s">
        <v>332</v>
      </c>
      <c r="L1" s="120"/>
      <c r="M1" s="120"/>
      <c r="N1" s="120"/>
      <c r="O1" s="120"/>
      <c r="P1" s="120"/>
      <c r="Q1" s="5"/>
    </row>
    <row r="2" spans="1:17" ht="25.5" customHeight="1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18"/>
      <c r="P3" s="118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19" t="s">
        <v>3</v>
      </c>
      <c r="E5" s="119"/>
      <c r="F5" s="119" t="s">
        <v>4</v>
      </c>
      <c r="G5" s="119"/>
      <c r="H5" s="119"/>
      <c r="I5" s="119" t="s">
        <v>48</v>
      </c>
      <c r="J5" s="119"/>
      <c r="K5" s="4" t="s">
        <v>47</v>
      </c>
      <c r="L5" s="4" t="s">
        <v>46</v>
      </c>
      <c r="M5" s="119" t="s">
        <v>45</v>
      </c>
      <c r="N5" s="119"/>
      <c r="O5" s="119"/>
      <c r="P5" s="119"/>
      <c r="Q5" s="119"/>
    </row>
    <row r="6" spans="1:17" ht="11.25" customHeight="1">
      <c r="A6" s="2"/>
      <c r="B6" s="15" t="s">
        <v>5</v>
      </c>
      <c r="C6" s="15" t="s">
        <v>6</v>
      </c>
      <c r="D6" s="117" t="s">
        <v>7</v>
      </c>
      <c r="E6" s="117"/>
      <c r="F6" s="117" t="s">
        <v>8</v>
      </c>
      <c r="G6" s="117"/>
      <c r="H6" s="117"/>
      <c r="I6" s="117" t="s">
        <v>9</v>
      </c>
      <c r="J6" s="117"/>
      <c r="K6" s="15" t="s">
        <v>44</v>
      </c>
      <c r="L6" s="15" t="s">
        <v>43</v>
      </c>
      <c r="M6" s="117" t="s">
        <v>42</v>
      </c>
      <c r="N6" s="117"/>
      <c r="O6" s="117"/>
      <c r="P6" s="117"/>
      <c r="Q6" s="117"/>
    </row>
    <row r="7" spans="1:17" ht="18.75" customHeight="1">
      <c r="A7" s="2"/>
      <c r="B7" s="108" t="s">
        <v>10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20.25" customHeight="1">
      <c r="A8" s="2"/>
      <c r="B8" s="15" t="s">
        <v>234</v>
      </c>
      <c r="C8" s="16"/>
      <c r="D8" s="114"/>
      <c r="E8" s="114"/>
      <c r="F8" s="116" t="s">
        <v>49</v>
      </c>
      <c r="G8" s="116"/>
      <c r="H8" s="116"/>
      <c r="I8" s="115" t="s">
        <v>235</v>
      </c>
      <c r="J8" s="115"/>
      <c r="K8" s="17" t="s">
        <v>12</v>
      </c>
      <c r="L8" s="17" t="s">
        <v>286</v>
      </c>
      <c r="M8" s="115" t="s">
        <v>287</v>
      </c>
      <c r="N8" s="115"/>
      <c r="O8" s="115"/>
      <c r="P8" s="115"/>
      <c r="Q8" s="115"/>
    </row>
    <row r="9" spans="1:17" ht="27.75" customHeight="1">
      <c r="A9" s="2"/>
      <c r="B9" s="4"/>
      <c r="C9" s="16"/>
      <c r="D9" s="114"/>
      <c r="E9" s="114"/>
      <c r="F9" s="116" t="s">
        <v>11</v>
      </c>
      <c r="G9" s="116"/>
      <c r="H9" s="116"/>
      <c r="I9" s="115" t="s">
        <v>236</v>
      </c>
      <c r="J9" s="115"/>
      <c r="K9" s="17" t="s">
        <v>12</v>
      </c>
      <c r="L9" s="17" t="s">
        <v>12</v>
      </c>
      <c r="M9" s="115" t="s">
        <v>236</v>
      </c>
      <c r="N9" s="115"/>
      <c r="O9" s="115"/>
      <c r="P9" s="115"/>
      <c r="Q9" s="115"/>
    </row>
    <row r="10" spans="1:17" ht="21.75" customHeight="1">
      <c r="A10" s="2"/>
      <c r="B10" s="16"/>
      <c r="C10" s="15" t="s">
        <v>288</v>
      </c>
      <c r="D10" s="114"/>
      <c r="E10" s="114"/>
      <c r="F10" s="116" t="s">
        <v>251</v>
      </c>
      <c r="G10" s="116"/>
      <c r="H10" s="116"/>
      <c r="I10" s="115" t="s">
        <v>289</v>
      </c>
      <c r="J10" s="115"/>
      <c r="K10" s="17" t="s">
        <v>12</v>
      </c>
      <c r="L10" s="17" t="s">
        <v>286</v>
      </c>
      <c r="M10" s="115" t="s">
        <v>233</v>
      </c>
      <c r="N10" s="115"/>
      <c r="O10" s="115"/>
      <c r="P10" s="115"/>
      <c r="Q10" s="115"/>
    </row>
    <row r="11" spans="1:17" ht="29.25" customHeight="1">
      <c r="A11" s="2"/>
      <c r="B11" s="16"/>
      <c r="C11" s="4"/>
      <c r="D11" s="114"/>
      <c r="E11" s="114"/>
      <c r="F11" s="116" t="s">
        <v>11</v>
      </c>
      <c r="G11" s="116"/>
      <c r="H11" s="116"/>
      <c r="I11" s="115" t="s">
        <v>12</v>
      </c>
      <c r="J11" s="115"/>
      <c r="K11" s="17" t="s">
        <v>12</v>
      </c>
      <c r="L11" s="17" t="s">
        <v>12</v>
      </c>
      <c r="M11" s="115" t="s">
        <v>12</v>
      </c>
      <c r="N11" s="115"/>
      <c r="O11" s="115"/>
      <c r="P11" s="115"/>
      <c r="Q11" s="115"/>
    </row>
    <row r="12" spans="1:17" ht="21" customHeight="1">
      <c r="A12" s="2"/>
      <c r="B12" s="16"/>
      <c r="C12" s="16"/>
      <c r="D12" s="117" t="s">
        <v>51</v>
      </c>
      <c r="E12" s="117"/>
      <c r="F12" s="116" t="s">
        <v>52</v>
      </c>
      <c r="G12" s="116"/>
      <c r="H12" s="116"/>
      <c r="I12" s="115" t="s">
        <v>289</v>
      </c>
      <c r="J12" s="115"/>
      <c r="K12" s="17" t="s">
        <v>12</v>
      </c>
      <c r="L12" s="17" t="s">
        <v>286</v>
      </c>
      <c r="M12" s="115" t="s">
        <v>233</v>
      </c>
      <c r="N12" s="115"/>
      <c r="O12" s="115"/>
      <c r="P12" s="115"/>
      <c r="Q12" s="115"/>
    </row>
    <row r="13" spans="1:17" ht="18" customHeight="1">
      <c r="A13" s="2"/>
      <c r="B13" s="15" t="s">
        <v>290</v>
      </c>
      <c r="C13" s="16"/>
      <c r="D13" s="114"/>
      <c r="E13" s="114"/>
      <c r="F13" s="116" t="s">
        <v>291</v>
      </c>
      <c r="G13" s="116"/>
      <c r="H13" s="116"/>
      <c r="I13" s="115" t="s">
        <v>292</v>
      </c>
      <c r="J13" s="115"/>
      <c r="K13" s="17" t="s">
        <v>293</v>
      </c>
      <c r="L13" s="17" t="s">
        <v>12</v>
      </c>
      <c r="M13" s="115" t="s">
        <v>294</v>
      </c>
      <c r="N13" s="115"/>
      <c r="O13" s="115"/>
      <c r="P13" s="115"/>
      <c r="Q13" s="115"/>
    </row>
    <row r="14" spans="1:17" ht="28.5" customHeight="1">
      <c r="A14" s="2"/>
      <c r="B14" s="4"/>
      <c r="C14" s="16"/>
      <c r="D14" s="114"/>
      <c r="E14" s="114"/>
      <c r="F14" s="116" t="s">
        <v>11</v>
      </c>
      <c r="G14" s="116"/>
      <c r="H14" s="116"/>
      <c r="I14" s="115" t="s">
        <v>12</v>
      </c>
      <c r="J14" s="115"/>
      <c r="K14" s="17" t="s">
        <v>12</v>
      </c>
      <c r="L14" s="17" t="s">
        <v>12</v>
      </c>
      <c r="M14" s="115" t="s">
        <v>12</v>
      </c>
      <c r="N14" s="115"/>
      <c r="O14" s="115"/>
      <c r="P14" s="115"/>
      <c r="Q14" s="115"/>
    </row>
    <row r="15" spans="1:17" ht="36.75" customHeight="1">
      <c r="A15" s="2"/>
      <c r="B15" s="16"/>
      <c r="C15" s="15" t="s">
        <v>295</v>
      </c>
      <c r="D15" s="114"/>
      <c r="E15" s="114"/>
      <c r="F15" s="116" t="s">
        <v>296</v>
      </c>
      <c r="G15" s="116"/>
      <c r="H15" s="116"/>
      <c r="I15" s="115" t="s">
        <v>292</v>
      </c>
      <c r="J15" s="115"/>
      <c r="K15" s="17" t="s">
        <v>293</v>
      </c>
      <c r="L15" s="17" t="s">
        <v>12</v>
      </c>
      <c r="M15" s="115" t="s">
        <v>294</v>
      </c>
      <c r="N15" s="115"/>
      <c r="O15" s="115"/>
      <c r="P15" s="115"/>
      <c r="Q15" s="115"/>
    </row>
    <row r="16" spans="1:17" ht="30" customHeight="1">
      <c r="A16" s="2"/>
      <c r="B16" s="16"/>
      <c r="C16" s="4"/>
      <c r="D16" s="114"/>
      <c r="E16" s="114"/>
      <c r="F16" s="116" t="s">
        <v>11</v>
      </c>
      <c r="G16" s="116"/>
      <c r="H16" s="116"/>
      <c r="I16" s="115" t="s">
        <v>12</v>
      </c>
      <c r="J16" s="115"/>
      <c r="K16" s="17" t="s">
        <v>12</v>
      </c>
      <c r="L16" s="17" t="s">
        <v>12</v>
      </c>
      <c r="M16" s="115" t="s">
        <v>12</v>
      </c>
      <c r="N16" s="115"/>
      <c r="O16" s="115"/>
      <c r="P16" s="115"/>
      <c r="Q16" s="115"/>
    </row>
    <row r="17" spans="1:17" ht="35.25" customHeight="1">
      <c r="A17" s="2"/>
      <c r="B17" s="16"/>
      <c r="C17" s="16"/>
      <c r="D17" s="117" t="s">
        <v>264</v>
      </c>
      <c r="E17" s="117"/>
      <c r="F17" s="116" t="s">
        <v>265</v>
      </c>
      <c r="G17" s="116"/>
      <c r="H17" s="116"/>
      <c r="I17" s="115" t="s">
        <v>292</v>
      </c>
      <c r="J17" s="115"/>
      <c r="K17" s="17" t="s">
        <v>293</v>
      </c>
      <c r="L17" s="17" t="s">
        <v>12</v>
      </c>
      <c r="M17" s="115" t="s">
        <v>294</v>
      </c>
      <c r="N17" s="115"/>
      <c r="O17" s="115"/>
      <c r="P17" s="115"/>
      <c r="Q17" s="115"/>
    </row>
    <row r="18" spans="1:17" ht="22.5" customHeight="1">
      <c r="A18" s="2"/>
      <c r="B18" s="15" t="s">
        <v>50</v>
      </c>
      <c r="C18" s="16"/>
      <c r="D18" s="114"/>
      <c r="E18" s="114"/>
      <c r="F18" s="116" t="s">
        <v>13</v>
      </c>
      <c r="G18" s="116"/>
      <c r="H18" s="116"/>
      <c r="I18" s="115" t="s">
        <v>297</v>
      </c>
      <c r="J18" s="115"/>
      <c r="K18" s="17" t="s">
        <v>12</v>
      </c>
      <c r="L18" s="17" t="s">
        <v>298</v>
      </c>
      <c r="M18" s="115" t="s">
        <v>299</v>
      </c>
      <c r="N18" s="115"/>
      <c r="O18" s="115"/>
      <c r="P18" s="115"/>
      <c r="Q18" s="115"/>
    </row>
    <row r="19" spans="1:17" ht="28.5" customHeight="1">
      <c r="A19" s="2"/>
      <c r="B19" s="4"/>
      <c r="C19" s="16"/>
      <c r="D19" s="114"/>
      <c r="E19" s="114"/>
      <c r="F19" s="116" t="s">
        <v>11</v>
      </c>
      <c r="G19" s="116"/>
      <c r="H19" s="116"/>
      <c r="I19" s="115" t="s">
        <v>239</v>
      </c>
      <c r="J19" s="115"/>
      <c r="K19" s="17" t="s">
        <v>12</v>
      </c>
      <c r="L19" s="17" t="s">
        <v>12</v>
      </c>
      <c r="M19" s="115" t="s">
        <v>239</v>
      </c>
      <c r="N19" s="115"/>
      <c r="O19" s="115"/>
      <c r="P19" s="115"/>
      <c r="Q19" s="115"/>
    </row>
    <row r="20" spans="1:17" ht="20.25" customHeight="1">
      <c r="A20" s="2"/>
      <c r="B20" s="16"/>
      <c r="C20" s="15" t="s">
        <v>205</v>
      </c>
      <c r="D20" s="114"/>
      <c r="E20" s="114"/>
      <c r="F20" s="116" t="s">
        <v>206</v>
      </c>
      <c r="G20" s="116"/>
      <c r="H20" s="116"/>
      <c r="I20" s="115" t="s">
        <v>266</v>
      </c>
      <c r="J20" s="115"/>
      <c r="K20" s="17" t="s">
        <v>12</v>
      </c>
      <c r="L20" s="17" t="s">
        <v>298</v>
      </c>
      <c r="M20" s="115" t="s">
        <v>300</v>
      </c>
      <c r="N20" s="115"/>
      <c r="O20" s="115"/>
      <c r="P20" s="115"/>
      <c r="Q20" s="115"/>
    </row>
    <row r="21" spans="2:17" ht="30" customHeight="1">
      <c r="B21" s="16"/>
      <c r="C21" s="4"/>
      <c r="D21" s="114"/>
      <c r="E21" s="114"/>
      <c r="F21" s="116" t="s">
        <v>11</v>
      </c>
      <c r="G21" s="116"/>
      <c r="H21" s="116"/>
      <c r="I21" s="115" t="s">
        <v>12</v>
      </c>
      <c r="J21" s="115"/>
      <c r="K21" s="17" t="s">
        <v>12</v>
      </c>
      <c r="L21" s="17" t="s">
        <v>12</v>
      </c>
      <c r="M21" s="115" t="s">
        <v>12</v>
      </c>
      <c r="N21" s="115"/>
      <c r="O21" s="115"/>
      <c r="P21" s="115"/>
      <c r="Q21" s="115"/>
    </row>
    <row r="22" spans="2:17" ht="19.5" customHeight="1">
      <c r="B22" s="16"/>
      <c r="C22" s="16"/>
      <c r="D22" s="117" t="s">
        <v>301</v>
      </c>
      <c r="E22" s="117"/>
      <c r="F22" s="116" t="s">
        <v>302</v>
      </c>
      <c r="G22" s="116"/>
      <c r="H22" s="116"/>
      <c r="I22" s="115" t="s">
        <v>303</v>
      </c>
      <c r="J22" s="115"/>
      <c r="K22" s="17" t="s">
        <v>12</v>
      </c>
      <c r="L22" s="17" t="s">
        <v>304</v>
      </c>
      <c r="M22" s="115" t="s">
        <v>305</v>
      </c>
      <c r="N22" s="115"/>
      <c r="O22" s="115"/>
      <c r="P22" s="115"/>
      <c r="Q22" s="115"/>
    </row>
    <row r="23" spans="2:17" ht="18" customHeight="1">
      <c r="B23" s="16"/>
      <c r="C23" s="16"/>
      <c r="D23" s="117" t="s">
        <v>51</v>
      </c>
      <c r="E23" s="117"/>
      <c r="F23" s="116" t="s">
        <v>52</v>
      </c>
      <c r="G23" s="116"/>
      <c r="H23" s="116"/>
      <c r="I23" s="115" t="s">
        <v>240</v>
      </c>
      <c r="J23" s="115"/>
      <c r="K23" s="17" t="s">
        <v>12</v>
      </c>
      <c r="L23" s="17" t="s">
        <v>306</v>
      </c>
      <c r="M23" s="115" t="s">
        <v>307</v>
      </c>
      <c r="N23" s="115"/>
      <c r="O23" s="115"/>
      <c r="P23" s="115"/>
      <c r="Q23" s="115"/>
    </row>
    <row r="24" spans="2:17" ht="21" customHeight="1">
      <c r="B24" s="15" t="s">
        <v>241</v>
      </c>
      <c r="C24" s="16"/>
      <c r="D24" s="114"/>
      <c r="E24" s="114"/>
      <c r="F24" s="116" t="s">
        <v>242</v>
      </c>
      <c r="G24" s="116"/>
      <c r="H24" s="116"/>
      <c r="I24" s="115" t="s">
        <v>243</v>
      </c>
      <c r="J24" s="115"/>
      <c r="K24" s="17" t="s">
        <v>12</v>
      </c>
      <c r="L24" s="17" t="s">
        <v>308</v>
      </c>
      <c r="M24" s="115" t="s">
        <v>309</v>
      </c>
      <c r="N24" s="115"/>
      <c r="O24" s="115"/>
      <c r="P24" s="115"/>
      <c r="Q24" s="115"/>
    </row>
    <row r="25" spans="2:17" ht="28.5" customHeight="1">
      <c r="B25" s="4"/>
      <c r="C25" s="16"/>
      <c r="D25" s="114"/>
      <c r="E25" s="114"/>
      <c r="F25" s="116" t="s">
        <v>11</v>
      </c>
      <c r="G25" s="116"/>
      <c r="H25" s="116"/>
      <c r="I25" s="115" t="s">
        <v>12</v>
      </c>
      <c r="J25" s="115"/>
      <c r="K25" s="17" t="s">
        <v>12</v>
      </c>
      <c r="L25" s="17" t="s">
        <v>12</v>
      </c>
      <c r="M25" s="115" t="s">
        <v>12</v>
      </c>
      <c r="N25" s="115"/>
      <c r="O25" s="115"/>
      <c r="P25" s="115"/>
      <c r="Q25" s="115"/>
    </row>
    <row r="26" spans="2:17" ht="22.5" customHeight="1">
      <c r="B26" s="16"/>
      <c r="C26" s="15" t="s">
        <v>244</v>
      </c>
      <c r="D26" s="114"/>
      <c r="E26" s="114"/>
      <c r="F26" s="116" t="s">
        <v>245</v>
      </c>
      <c r="G26" s="116"/>
      <c r="H26" s="116"/>
      <c r="I26" s="115" t="s">
        <v>246</v>
      </c>
      <c r="J26" s="115"/>
      <c r="K26" s="17" t="s">
        <v>12</v>
      </c>
      <c r="L26" s="17" t="s">
        <v>310</v>
      </c>
      <c r="M26" s="115" t="s">
        <v>311</v>
      </c>
      <c r="N26" s="115"/>
      <c r="O26" s="115"/>
      <c r="P26" s="115"/>
      <c r="Q26" s="115"/>
    </row>
    <row r="27" spans="2:17" ht="30" customHeight="1">
      <c r="B27" s="16"/>
      <c r="C27" s="4"/>
      <c r="D27" s="114"/>
      <c r="E27" s="114"/>
      <c r="F27" s="116" t="s">
        <v>11</v>
      </c>
      <c r="G27" s="116"/>
      <c r="H27" s="116"/>
      <c r="I27" s="115" t="s">
        <v>12</v>
      </c>
      <c r="J27" s="115"/>
      <c r="K27" s="17" t="s">
        <v>12</v>
      </c>
      <c r="L27" s="17" t="s">
        <v>12</v>
      </c>
      <c r="M27" s="115" t="s">
        <v>12</v>
      </c>
      <c r="N27" s="115"/>
      <c r="O27" s="115"/>
      <c r="P27" s="115"/>
      <c r="Q27" s="115"/>
    </row>
    <row r="28" spans="2:17" ht="16.5" customHeight="1">
      <c r="B28" s="16"/>
      <c r="C28" s="16"/>
      <c r="D28" s="117" t="s">
        <v>51</v>
      </c>
      <c r="E28" s="117"/>
      <c r="F28" s="116" t="s">
        <v>52</v>
      </c>
      <c r="G28" s="116"/>
      <c r="H28" s="116"/>
      <c r="I28" s="115" t="s">
        <v>247</v>
      </c>
      <c r="J28" s="115"/>
      <c r="K28" s="17" t="s">
        <v>12</v>
      </c>
      <c r="L28" s="17" t="s">
        <v>310</v>
      </c>
      <c r="M28" s="115" t="s">
        <v>312</v>
      </c>
      <c r="N28" s="115"/>
      <c r="O28" s="115"/>
      <c r="P28" s="115"/>
      <c r="Q28" s="115"/>
    </row>
    <row r="29" spans="2:17" ht="27.75" customHeight="1">
      <c r="B29" s="16"/>
      <c r="C29" s="15" t="s">
        <v>313</v>
      </c>
      <c r="D29" s="114"/>
      <c r="E29" s="114"/>
      <c r="F29" s="116" t="s">
        <v>252</v>
      </c>
      <c r="G29" s="116"/>
      <c r="H29" s="116"/>
      <c r="I29" s="115" t="s">
        <v>314</v>
      </c>
      <c r="J29" s="115"/>
      <c r="K29" s="17" t="s">
        <v>12</v>
      </c>
      <c r="L29" s="17" t="s">
        <v>315</v>
      </c>
      <c r="M29" s="115" t="s">
        <v>316</v>
      </c>
      <c r="N29" s="115"/>
      <c r="O29" s="115"/>
      <c r="P29" s="115"/>
      <c r="Q29" s="115"/>
    </row>
    <row r="30" spans="2:17" ht="27.75" customHeight="1">
      <c r="B30" s="16"/>
      <c r="C30" s="4"/>
      <c r="D30" s="114"/>
      <c r="E30" s="114"/>
      <c r="F30" s="116" t="s">
        <v>11</v>
      </c>
      <c r="G30" s="116"/>
      <c r="H30" s="116"/>
      <c r="I30" s="115" t="s">
        <v>12</v>
      </c>
      <c r="J30" s="115"/>
      <c r="K30" s="17" t="s">
        <v>12</v>
      </c>
      <c r="L30" s="17" t="s">
        <v>12</v>
      </c>
      <c r="M30" s="115" t="s">
        <v>12</v>
      </c>
      <c r="N30" s="115"/>
      <c r="O30" s="115"/>
      <c r="P30" s="115"/>
      <c r="Q30" s="115"/>
    </row>
    <row r="31" spans="2:17" ht="19.5" customHeight="1">
      <c r="B31" s="16"/>
      <c r="C31" s="16"/>
      <c r="D31" s="117" t="s">
        <v>51</v>
      </c>
      <c r="E31" s="117"/>
      <c r="F31" s="116" t="s">
        <v>52</v>
      </c>
      <c r="G31" s="116"/>
      <c r="H31" s="116"/>
      <c r="I31" s="115" t="s">
        <v>314</v>
      </c>
      <c r="J31" s="115"/>
      <c r="K31" s="17" t="s">
        <v>12</v>
      </c>
      <c r="L31" s="17" t="s">
        <v>315</v>
      </c>
      <c r="M31" s="115" t="s">
        <v>316</v>
      </c>
      <c r="N31" s="115"/>
      <c r="O31" s="115"/>
      <c r="P31" s="115"/>
      <c r="Q31" s="115"/>
    </row>
    <row r="32" spans="2:17" ht="22.5" customHeight="1">
      <c r="B32" s="106" t="s">
        <v>10</v>
      </c>
      <c r="C32" s="106"/>
      <c r="D32" s="106"/>
      <c r="E32" s="106"/>
      <c r="F32" s="106"/>
      <c r="G32" s="106"/>
      <c r="H32" s="18" t="s">
        <v>14</v>
      </c>
      <c r="I32" s="113" t="s">
        <v>317</v>
      </c>
      <c r="J32" s="113"/>
      <c r="K32" s="19" t="s">
        <v>293</v>
      </c>
      <c r="L32" s="19" t="s">
        <v>318</v>
      </c>
      <c r="M32" s="113" t="s">
        <v>319</v>
      </c>
      <c r="N32" s="113"/>
      <c r="O32" s="113"/>
      <c r="P32" s="113"/>
      <c r="Q32" s="113"/>
    </row>
    <row r="33" spans="2:17" ht="27.75" customHeight="1">
      <c r="B33" s="107"/>
      <c r="C33" s="107"/>
      <c r="D33" s="107"/>
      <c r="E33" s="107"/>
      <c r="F33" s="109" t="s">
        <v>11</v>
      </c>
      <c r="G33" s="109"/>
      <c r="H33" s="109"/>
      <c r="I33" s="110" t="s">
        <v>248</v>
      </c>
      <c r="J33" s="110"/>
      <c r="K33" s="20" t="s">
        <v>12</v>
      </c>
      <c r="L33" s="20" t="s">
        <v>12</v>
      </c>
      <c r="M33" s="110" t="s">
        <v>248</v>
      </c>
      <c r="N33" s="110"/>
      <c r="O33" s="110"/>
      <c r="P33" s="110"/>
      <c r="Q33" s="110"/>
    </row>
    <row r="34" spans="2:17" ht="25.5" customHeight="1">
      <c r="B34" s="108" t="s">
        <v>15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2:17" ht="22.5" customHeight="1">
      <c r="B35" s="106" t="s">
        <v>15</v>
      </c>
      <c r="C35" s="106"/>
      <c r="D35" s="106"/>
      <c r="E35" s="106"/>
      <c r="F35" s="106"/>
      <c r="G35" s="106"/>
      <c r="H35" s="18" t="s">
        <v>14</v>
      </c>
      <c r="I35" s="113" t="s">
        <v>320</v>
      </c>
      <c r="J35" s="113"/>
      <c r="K35" s="19" t="s">
        <v>12</v>
      </c>
      <c r="L35" s="19" t="s">
        <v>12</v>
      </c>
      <c r="M35" s="113" t="s">
        <v>320</v>
      </c>
      <c r="N35" s="113"/>
      <c r="O35" s="113"/>
      <c r="P35" s="113"/>
      <c r="Q35" s="113"/>
    </row>
    <row r="36" spans="2:17" ht="29.25" customHeight="1">
      <c r="B36" s="107"/>
      <c r="C36" s="107"/>
      <c r="D36" s="107"/>
      <c r="E36" s="107"/>
      <c r="F36" s="109" t="s">
        <v>11</v>
      </c>
      <c r="G36" s="109"/>
      <c r="H36" s="109"/>
      <c r="I36" s="110" t="s">
        <v>249</v>
      </c>
      <c r="J36" s="110"/>
      <c r="K36" s="20" t="s">
        <v>12</v>
      </c>
      <c r="L36" s="20" t="s">
        <v>12</v>
      </c>
      <c r="M36" s="110" t="s">
        <v>249</v>
      </c>
      <c r="N36" s="110"/>
      <c r="O36" s="110"/>
      <c r="P36" s="110"/>
      <c r="Q36" s="110"/>
    </row>
    <row r="37" spans="2:17" ht="24.75" customHeight="1">
      <c r="B37" s="108" t="s">
        <v>16</v>
      </c>
      <c r="C37" s="108"/>
      <c r="D37" s="108"/>
      <c r="E37" s="108"/>
      <c r="F37" s="108"/>
      <c r="G37" s="108"/>
      <c r="H37" s="108"/>
      <c r="I37" s="113" t="s">
        <v>321</v>
      </c>
      <c r="J37" s="113"/>
      <c r="K37" s="19" t="s">
        <v>293</v>
      </c>
      <c r="L37" s="19" t="s">
        <v>318</v>
      </c>
      <c r="M37" s="113" t="s">
        <v>322</v>
      </c>
      <c r="N37" s="113"/>
      <c r="O37" s="113"/>
      <c r="P37" s="113"/>
      <c r="Q37" s="113"/>
    </row>
    <row r="38" spans="2:17" ht="36" customHeight="1">
      <c r="B38" s="108"/>
      <c r="C38" s="108"/>
      <c r="D38" s="108"/>
      <c r="E38" s="108"/>
      <c r="F38" s="111" t="s">
        <v>11</v>
      </c>
      <c r="G38" s="111"/>
      <c r="H38" s="111"/>
      <c r="I38" s="112" t="s">
        <v>250</v>
      </c>
      <c r="J38" s="112"/>
      <c r="K38" s="21" t="s">
        <v>12</v>
      </c>
      <c r="L38" s="21" t="s">
        <v>12</v>
      </c>
      <c r="M38" s="112" t="s">
        <v>250</v>
      </c>
      <c r="N38" s="112"/>
      <c r="O38" s="112"/>
      <c r="P38" s="112"/>
      <c r="Q38" s="112"/>
    </row>
    <row r="39" spans="2:17" ht="27.75" customHeight="1">
      <c r="B39" s="122" t="s">
        <v>35</v>
      </c>
      <c r="C39" s="122"/>
      <c r="D39" s="122"/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</sheetData>
  <sheetProtection/>
  <mergeCells count="132">
    <mergeCell ref="B39:F39"/>
    <mergeCell ref="G39:Q39"/>
    <mergeCell ref="I23:J23"/>
    <mergeCell ref="M23:Q23"/>
    <mergeCell ref="D22:E22"/>
    <mergeCell ref="M30:Q30"/>
    <mergeCell ref="I27:J27"/>
    <mergeCell ref="M27:Q27"/>
    <mergeCell ref="F28:H28"/>
    <mergeCell ref="I28:J28"/>
    <mergeCell ref="M18:Q18"/>
    <mergeCell ref="I16:J16"/>
    <mergeCell ref="M16:Q16"/>
    <mergeCell ref="M17:Q17"/>
    <mergeCell ref="I17:J17"/>
    <mergeCell ref="F22:H22"/>
    <mergeCell ref="I22:J22"/>
    <mergeCell ref="M22:Q22"/>
    <mergeCell ref="F20:H20"/>
    <mergeCell ref="I20:J20"/>
    <mergeCell ref="I14:J14"/>
    <mergeCell ref="D16:E16"/>
    <mergeCell ref="F16:H16"/>
    <mergeCell ref="D17:E17"/>
    <mergeCell ref="D18:E18"/>
    <mergeCell ref="F18:H18"/>
    <mergeCell ref="D13:E13"/>
    <mergeCell ref="F13:H13"/>
    <mergeCell ref="D10:E10"/>
    <mergeCell ref="M13:Q13"/>
    <mergeCell ref="D14:E14"/>
    <mergeCell ref="D15:E15"/>
    <mergeCell ref="F15:H15"/>
    <mergeCell ref="I15:J15"/>
    <mergeCell ref="I13:J13"/>
    <mergeCell ref="F14:H14"/>
    <mergeCell ref="F5:H5"/>
    <mergeCell ref="I6:J6"/>
    <mergeCell ref="M6:Q6"/>
    <mergeCell ref="F10:H10"/>
    <mergeCell ref="M11:Q11"/>
    <mergeCell ref="F11:H11"/>
    <mergeCell ref="M10:Q10"/>
    <mergeCell ref="M9:Q9"/>
    <mergeCell ref="I10:J10"/>
    <mergeCell ref="I11:J11"/>
    <mergeCell ref="D11:E11"/>
    <mergeCell ref="D8:E8"/>
    <mergeCell ref="F8:H8"/>
    <mergeCell ref="K1:P1"/>
    <mergeCell ref="A2:P2"/>
    <mergeCell ref="I8:J8"/>
    <mergeCell ref="D5:E5"/>
    <mergeCell ref="M5:Q5"/>
    <mergeCell ref="D6:E6"/>
    <mergeCell ref="F6:H6"/>
    <mergeCell ref="M14:Q14"/>
    <mergeCell ref="M15:Q15"/>
    <mergeCell ref="I9:J9"/>
    <mergeCell ref="D9:E9"/>
    <mergeCell ref="F9:H9"/>
    <mergeCell ref="O3:P3"/>
    <mergeCell ref="I5:J5"/>
    <mergeCell ref="M8:Q8"/>
    <mergeCell ref="D12:E12"/>
    <mergeCell ref="F12:H12"/>
    <mergeCell ref="M12:Q12"/>
    <mergeCell ref="I12:J12"/>
    <mergeCell ref="B7:Q7"/>
    <mergeCell ref="F17:H17"/>
    <mergeCell ref="M19:Q19"/>
    <mergeCell ref="M20:Q20"/>
    <mergeCell ref="I19:J19"/>
    <mergeCell ref="I18:J18"/>
    <mergeCell ref="D19:E19"/>
    <mergeCell ref="D20:E20"/>
    <mergeCell ref="I25:J25"/>
    <mergeCell ref="M25:Q25"/>
    <mergeCell ref="F19:H19"/>
    <mergeCell ref="D21:E21"/>
    <mergeCell ref="F21:H21"/>
    <mergeCell ref="I21:J21"/>
    <mergeCell ref="I24:J24"/>
    <mergeCell ref="M21:Q21"/>
    <mergeCell ref="D23:E23"/>
    <mergeCell ref="F23:H23"/>
    <mergeCell ref="I29:J29"/>
    <mergeCell ref="M29:Q29"/>
    <mergeCell ref="D24:E24"/>
    <mergeCell ref="F24:H24"/>
    <mergeCell ref="D25:E25"/>
    <mergeCell ref="D26:E26"/>
    <mergeCell ref="F26:H26"/>
    <mergeCell ref="I26:J26"/>
    <mergeCell ref="M24:Q24"/>
    <mergeCell ref="F25:H25"/>
    <mergeCell ref="I30:J30"/>
    <mergeCell ref="D31:E31"/>
    <mergeCell ref="F31:H31"/>
    <mergeCell ref="M26:Q26"/>
    <mergeCell ref="D27:E27"/>
    <mergeCell ref="F27:H27"/>
    <mergeCell ref="D28:E28"/>
    <mergeCell ref="D29:E29"/>
    <mergeCell ref="F29:H29"/>
    <mergeCell ref="M28:Q28"/>
    <mergeCell ref="B38:E38"/>
    <mergeCell ref="I35:J35"/>
    <mergeCell ref="M35:Q35"/>
    <mergeCell ref="M33:Q33"/>
    <mergeCell ref="D30:E30"/>
    <mergeCell ref="I31:J31"/>
    <mergeCell ref="M31:Q31"/>
    <mergeCell ref="I32:J32"/>
    <mergeCell ref="M32:Q32"/>
    <mergeCell ref="F30:H30"/>
    <mergeCell ref="F38:H38"/>
    <mergeCell ref="I38:J38"/>
    <mergeCell ref="M38:Q38"/>
    <mergeCell ref="F36:H36"/>
    <mergeCell ref="I36:J36"/>
    <mergeCell ref="M36:Q36"/>
    <mergeCell ref="I37:J37"/>
    <mergeCell ref="M37:Q37"/>
    <mergeCell ref="B32:G32"/>
    <mergeCell ref="B33:E33"/>
    <mergeCell ref="B34:Q34"/>
    <mergeCell ref="B35:G35"/>
    <mergeCell ref="B36:E36"/>
    <mergeCell ref="B37:H37"/>
    <mergeCell ref="F33:H33"/>
    <mergeCell ref="I33:J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6"/>
  <sheetViews>
    <sheetView showGridLines="0" zoomScalePageLayoutView="0" workbookViewId="0" topLeftCell="A1">
      <selection activeCell="AA9" sqref="AA9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1" t="s">
        <v>333</v>
      </c>
      <c r="P1" s="131"/>
      <c r="Q1" s="131"/>
      <c r="R1" s="131"/>
      <c r="S1" s="131"/>
      <c r="T1" s="131"/>
      <c r="U1" s="131"/>
      <c r="V1" s="8"/>
      <c r="W1" s="8"/>
      <c r="X1" s="7"/>
    </row>
    <row r="2" spans="1:24" ht="26.25" customHeight="1">
      <c r="A2" s="130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7"/>
    </row>
    <row r="4" spans="1:23" ht="12.75" customHeight="1">
      <c r="A4" s="128" t="s">
        <v>1</v>
      </c>
      <c r="B4" s="128"/>
      <c r="C4" s="128" t="s">
        <v>2</v>
      </c>
      <c r="D4" s="128" t="s">
        <v>4</v>
      </c>
      <c r="E4" s="128"/>
      <c r="F4" s="128"/>
      <c r="G4" s="128" t="s">
        <v>33</v>
      </c>
      <c r="H4" s="128"/>
      <c r="I4" s="128" t="s">
        <v>32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.75" customHeight="1">
      <c r="A5" s="128"/>
      <c r="B5" s="128"/>
      <c r="C5" s="128"/>
      <c r="D5" s="128"/>
      <c r="E5" s="128"/>
      <c r="F5" s="128"/>
      <c r="G5" s="128"/>
      <c r="H5" s="128"/>
      <c r="I5" s="128" t="s">
        <v>31</v>
      </c>
      <c r="J5" s="128" t="s">
        <v>26</v>
      </c>
      <c r="K5" s="128"/>
      <c r="L5" s="128"/>
      <c r="M5" s="128"/>
      <c r="N5" s="128"/>
      <c r="O5" s="128"/>
      <c r="P5" s="128"/>
      <c r="Q5" s="128"/>
      <c r="R5" s="128" t="s">
        <v>30</v>
      </c>
      <c r="S5" s="128" t="s">
        <v>26</v>
      </c>
      <c r="T5" s="128"/>
      <c r="U5" s="128"/>
      <c r="V5" s="128"/>
      <c r="W5" s="128"/>
    </row>
    <row r="6" spans="1:23" ht="5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 t="s">
        <v>29</v>
      </c>
      <c r="T6" s="128" t="s">
        <v>28</v>
      </c>
      <c r="U6" s="128"/>
      <c r="V6" s="128" t="s">
        <v>34</v>
      </c>
      <c r="W6" s="128"/>
    </row>
    <row r="7" spans="1:23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 t="s">
        <v>27</v>
      </c>
      <c r="K7" s="128" t="s">
        <v>26</v>
      </c>
      <c r="L7" s="128"/>
      <c r="M7" s="128" t="s">
        <v>25</v>
      </c>
      <c r="N7" s="128" t="s">
        <v>24</v>
      </c>
      <c r="O7" s="128" t="s">
        <v>23</v>
      </c>
      <c r="P7" s="128" t="s">
        <v>22</v>
      </c>
      <c r="Q7" s="128" t="s">
        <v>21</v>
      </c>
      <c r="R7" s="128"/>
      <c r="S7" s="128"/>
      <c r="T7" s="128"/>
      <c r="U7" s="128"/>
      <c r="V7" s="128"/>
      <c r="W7" s="128"/>
    </row>
    <row r="8" spans="1:23" ht="12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 t="s">
        <v>20</v>
      </c>
      <c r="U8" s="128"/>
      <c r="V8" s="128"/>
      <c r="W8" s="128"/>
    </row>
    <row r="9" spans="1:23" ht="46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4" t="s">
        <v>19</v>
      </c>
      <c r="L9" s="14" t="s">
        <v>18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12.75">
      <c r="A10" s="128">
        <v>1</v>
      </c>
      <c r="B10" s="128"/>
      <c r="C10" s="14">
        <v>2</v>
      </c>
      <c r="D10" s="128">
        <v>4</v>
      </c>
      <c r="E10" s="128"/>
      <c r="F10" s="128"/>
      <c r="G10" s="128">
        <v>5</v>
      </c>
      <c r="H10" s="128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28">
        <v>17</v>
      </c>
      <c r="U10" s="128"/>
      <c r="V10" s="128">
        <v>18</v>
      </c>
      <c r="W10" s="128"/>
    </row>
    <row r="11" spans="1:23" ht="20.25" customHeight="1">
      <c r="A11" s="128">
        <v>600</v>
      </c>
      <c r="B11" s="128"/>
      <c r="C11" s="128"/>
      <c r="D11" s="129" t="s">
        <v>204</v>
      </c>
      <c r="E11" s="129"/>
      <c r="F11" s="12" t="s">
        <v>38</v>
      </c>
      <c r="G11" s="124">
        <v>15090265</v>
      </c>
      <c r="H11" s="124"/>
      <c r="I11" s="9">
        <v>12168768</v>
      </c>
      <c r="J11" s="9">
        <v>9922981</v>
      </c>
      <c r="K11" s="9">
        <v>1002899</v>
      </c>
      <c r="L11" s="9">
        <v>8920082</v>
      </c>
      <c r="M11" s="9">
        <v>0</v>
      </c>
      <c r="N11" s="9">
        <v>20000</v>
      </c>
      <c r="O11" s="9">
        <v>2225787</v>
      </c>
      <c r="P11" s="9">
        <v>0</v>
      </c>
      <c r="Q11" s="9">
        <v>0</v>
      </c>
      <c r="R11" s="9">
        <v>2921497</v>
      </c>
      <c r="S11" s="9">
        <v>2921497</v>
      </c>
      <c r="T11" s="124">
        <v>0</v>
      </c>
      <c r="U11" s="124"/>
      <c r="V11" s="124">
        <v>0</v>
      </c>
      <c r="W11" s="124"/>
    </row>
    <row r="12" spans="1:23" ht="18" customHeight="1">
      <c r="A12" s="128"/>
      <c r="B12" s="128"/>
      <c r="C12" s="128"/>
      <c r="D12" s="129"/>
      <c r="E12" s="129"/>
      <c r="F12" s="12" t="s">
        <v>39</v>
      </c>
      <c r="G12" s="124">
        <v>0</v>
      </c>
      <c r="H12" s="124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24">
        <v>0</v>
      </c>
      <c r="U12" s="124"/>
      <c r="V12" s="124">
        <v>0</v>
      </c>
      <c r="W12" s="124"/>
    </row>
    <row r="13" spans="1:23" ht="18" customHeight="1">
      <c r="A13" s="128"/>
      <c r="B13" s="128"/>
      <c r="C13" s="128"/>
      <c r="D13" s="129"/>
      <c r="E13" s="129"/>
      <c r="F13" s="12" t="s">
        <v>40</v>
      </c>
      <c r="G13" s="124">
        <v>930000</v>
      </c>
      <c r="H13" s="124"/>
      <c r="I13" s="9">
        <v>830000</v>
      </c>
      <c r="J13" s="9">
        <v>830000</v>
      </c>
      <c r="K13" s="9">
        <v>0</v>
      </c>
      <c r="L13" s="9">
        <v>830000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100000</v>
      </c>
      <c r="S13" s="9">
        <v>100000</v>
      </c>
      <c r="T13" s="124">
        <v>0</v>
      </c>
      <c r="U13" s="124"/>
      <c r="V13" s="124">
        <v>0</v>
      </c>
      <c r="W13" s="124"/>
    </row>
    <row r="14" spans="1:23" ht="21" customHeight="1" thickBot="1">
      <c r="A14" s="128"/>
      <c r="B14" s="128"/>
      <c r="C14" s="128"/>
      <c r="D14" s="129"/>
      <c r="E14" s="129"/>
      <c r="F14" s="12" t="s">
        <v>41</v>
      </c>
      <c r="G14" s="124">
        <v>16020265</v>
      </c>
      <c r="H14" s="124"/>
      <c r="I14" s="9">
        <v>12998768</v>
      </c>
      <c r="J14" s="9">
        <v>10752981</v>
      </c>
      <c r="K14" s="9">
        <v>1002899</v>
      </c>
      <c r="L14" s="9">
        <v>9750082</v>
      </c>
      <c r="M14" s="9">
        <v>0</v>
      </c>
      <c r="N14" s="9">
        <v>20000</v>
      </c>
      <c r="O14" s="9">
        <v>2225787</v>
      </c>
      <c r="P14" s="9">
        <v>0</v>
      </c>
      <c r="Q14" s="9">
        <v>0</v>
      </c>
      <c r="R14" s="9">
        <v>3021497</v>
      </c>
      <c r="S14" s="9">
        <v>3021497</v>
      </c>
      <c r="T14" s="124">
        <v>0</v>
      </c>
      <c r="U14" s="124"/>
      <c r="V14" s="124">
        <v>0</v>
      </c>
      <c r="W14" s="124"/>
    </row>
    <row r="15" spans="1:23" ht="21" customHeight="1" thickBot="1">
      <c r="A15" s="126"/>
      <c r="B15" s="126"/>
      <c r="C15" s="126">
        <v>60013</v>
      </c>
      <c r="D15" s="127" t="s">
        <v>323</v>
      </c>
      <c r="E15" s="127"/>
      <c r="F15" s="13" t="s">
        <v>38</v>
      </c>
      <c r="G15" s="125">
        <v>41519</v>
      </c>
      <c r="H15" s="125"/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41519</v>
      </c>
      <c r="S15" s="10">
        <v>41519</v>
      </c>
      <c r="T15" s="125">
        <v>0</v>
      </c>
      <c r="U15" s="125"/>
      <c r="V15" s="125">
        <v>0</v>
      </c>
      <c r="W15" s="125"/>
    </row>
    <row r="16" spans="1:23" ht="18.75" customHeight="1" thickBot="1">
      <c r="A16" s="126"/>
      <c r="B16" s="126"/>
      <c r="C16" s="126"/>
      <c r="D16" s="127"/>
      <c r="E16" s="127"/>
      <c r="F16" s="12" t="s">
        <v>39</v>
      </c>
      <c r="G16" s="124">
        <v>0</v>
      </c>
      <c r="H16" s="124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24">
        <v>0</v>
      </c>
      <c r="U16" s="124"/>
      <c r="V16" s="124">
        <v>0</v>
      </c>
      <c r="W16" s="124"/>
    </row>
    <row r="17" spans="1:23" ht="18.75" customHeight="1" thickBot="1">
      <c r="A17" s="126"/>
      <c r="B17" s="126"/>
      <c r="C17" s="126"/>
      <c r="D17" s="127"/>
      <c r="E17" s="127"/>
      <c r="F17" s="12" t="s">
        <v>40</v>
      </c>
      <c r="G17" s="124">
        <v>100000</v>
      </c>
      <c r="H17" s="124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100000</v>
      </c>
      <c r="S17" s="9">
        <v>100000</v>
      </c>
      <c r="T17" s="124">
        <v>0</v>
      </c>
      <c r="U17" s="124"/>
      <c r="V17" s="124">
        <v>0</v>
      </c>
      <c r="W17" s="124"/>
    </row>
    <row r="18" spans="1:23" ht="24.75" customHeight="1" thickBot="1">
      <c r="A18" s="126"/>
      <c r="B18" s="126"/>
      <c r="C18" s="126"/>
      <c r="D18" s="127"/>
      <c r="E18" s="127"/>
      <c r="F18" s="12" t="s">
        <v>41</v>
      </c>
      <c r="G18" s="124">
        <v>141519</v>
      </c>
      <c r="H18" s="124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141519</v>
      </c>
      <c r="S18" s="9">
        <v>141519</v>
      </c>
      <c r="T18" s="124">
        <v>0</v>
      </c>
      <c r="U18" s="124"/>
      <c r="V18" s="124">
        <v>0</v>
      </c>
      <c r="W18" s="124"/>
    </row>
    <row r="19" spans="1:23" ht="20.25" customHeight="1" thickBot="1">
      <c r="A19" s="126"/>
      <c r="B19" s="126"/>
      <c r="C19" s="126">
        <v>60078</v>
      </c>
      <c r="D19" s="127" t="s">
        <v>331</v>
      </c>
      <c r="E19" s="127"/>
      <c r="F19" s="13" t="s">
        <v>38</v>
      </c>
      <c r="G19" s="125">
        <v>4554138</v>
      </c>
      <c r="H19" s="125"/>
      <c r="I19" s="10">
        <v>4554138</v>
      </c>
      <c r="J19" s="10">
        <v>4554138</v>
      </c>
      <c r="K19" s="10">
        <v>0</v>
      </c>
      <c r="L19" s="10">
        <v>4554138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25">
        <v>0</v>
      </c>
      <c r="U19" s="125"/>
      <c r="V19" s="125">
        <v>0</v>
      </c>
      <c r="W19" s="125"/>
    </row>
    <row r="20" spans="1:23" ht="20.25" customHeight="1" thickBot="1">
      <c r="A20" s="126"/>
      <c r="B20" s="126"/>
      <c r="C20" s="126"/>
      <c r="D20" s="127"/>
      <c r="E20" s="127"/>
      <c r="F20" s="12" t="s">
        <v>39</v>
      </c>
      <c r="G20" s="124">
        <v>0</v>
      </c>
      <c r="H20" s="124"/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24">
        <v>0</v>
      </c>
      <c r="U20" s="124"/>
      <c r="V20" s="124">
        <v>0</v>
      </c>
      <c r="W20" s="124"/>
    </row>
    <row r="21" spans="1:23" ht="18.75" customHeight="1" thickBot="1">
      <c r="A21" s="126"/>
      <c r="B21" s="126"/>
      <c r="C21" s="126"/>
      <c r="D21" s="127"/>
      <c r="E21" s="127"/>
      <c r="F21" s="12" t="s">
        <v>40</v>
      </c>
      <c r="G21" s="124">
        <v>830000</v>
      </c>
      <c r="H21" s="124"/>
      <c r="I21" s="9">
        <v>830000</v>
      </c>
      <c r="J21" s="9">
        <v>830000</v>
      </c>
      <c r="K21" s="9">
        <v>0</v>
      </c>
      <c r="L21" s="9">
        <v>830000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24">
        <v>0</v>
      </c>
      <c r="U21" s="124"/>
      <c r="V21" s="124">
        <v>0</v>
      </c>
      <c r="W21" s="124"/>
    </row>
    <row r="22" spans="1:23" ht="21" customHeight="1">
      <c r="A22" s="126"/>
      <c r="B22" s="126"/>
      <c r="C22" s="126"/>
      <c r="D22" s="127"/>
      <c r="E22" s="127"/>
      <c r="F22" s="12" t="s">
        <v>41</v>
      </c>
      <c r="G22" s="124">
        <v>5384138</v>
      </c>
      <c r="H22" s="124"/>
      <c r="I22" s="9">
        <v>5384138</v>
      </c>
      <c r="J22" s="9">
        <v>5384138</v>
      </c>
      <c r="K22" s="9">
        <v>0</v>
      </c>
      <c r="L22" s="9">
        <v>5384138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24">
        <v>0</v>
      </c>
      <c r="U22" s="124"/>
      <c r="V22" s="124">
        <v>0</v>
      </c>
      <c r="W22" s="124"/>
    </row>
    <row r="23" spans="1:23" ht="21" customHeight="1">
      <c r="A23" s="128">
        <v>710</v>
      </c>
      <c r="B23" s="128"/>
      <c r="C23" s="128"/>
      <c r="D23" s="129" t="s">
        <v>324</v>
      </c>
      <c r="E23" s="129"/>
      <c r="F23" s="12" t="s">
        <v>38</v>
      </c>
      <c r="G23" s="124">
        <v>1962833</v>
      </c>
      <c r="H23" s="124"/>
      <c r="I23" s="9">
        <v>547010</v>
      </c>
      <c r="J23" s="9">
        <v>547010</v>
      </c>
      <c r="K23" s="9">
        <v>388349</v>
      </c>
      <c r="L23" s="9">
        <v>158661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1415823</v>
      </c>
      <c r="S23" s="9">
        <v>1415823</v>
      </c>
      <c r="T23" s="124">
        <v>1333333</v>
      </c>
      <c r="U23" s="124"/>
      <c r="V23" s="124">
        <v>0</v>
      </c>
      <c r="W23" s="124"/>
    </row>
    <row r="24" spans="1:23" ht="16.5" customHeight="1">
      <c r="A24" s="128"/>
      <c r="B24" s="128"/>
      <c r="C24" s="128"/>
      <c r="D24" s="129"/>
      <c r="E24" s="129"/>
      <c r="F24" s="12" t="s">
        <v>39</v>
      </c>
      <c r="G24" s="124">
        <v>-7896</v>
      </c>
      <c r="H24" s="124"/>
      <c r="I24" s="9">
        <v>-7896</v>
      </c>
      <c r="J24" s="9">
        <v>-7896</v>
      </c>
      <c r="K24" s="9">
        <v>-255</v>
      </c>
      <c r="L24" s="9">
        <v>-7641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24">
        <v>0</v>
      </c>
      <c r="U24" s="124"/>
      <c r="V24" s="124">
        <v>0</v>
      </c>
      <c r="W24" s="124"/>
    </row>
    <row r="25" spans="1:23" ht="15.75" customHeight="1">
      <c r="A25" s="128"/>
      <c r="B25" s="128"/>
      <c r="C25" s="128"/>
      <c r="D25" s="129"/>
      <c r="E25" s="129"/>
      <c r="F25" s="12" t="s">
        <v>40</v>
      </c>
      <c r="G25" s="124">
        <v>7896</v>
      </c>
      <c r="H25" s="124"/>
      <c r="I25" s="9">
        <v>7896</v>
      </c>
      <c r="J25" s="9">
        <v>7896</v>
      </c>
      <c r="K25" s="9">
        <v>7896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24">
        <v>0</v>
      </c>
      <c r="U25" s="124"/>
      <c r="V25" s="124">
        <v>0</v>
      </c>
      <c r="W25" s="124"/>
    </row>
    <row r="26" spans="1:23" ht="23.25" customHeight="1" thickBot="1">
      <c r="A26" s="128"/>
      <c r="B26" s="128"/>
      <c r="C26" s="128"/>
      <c r="D26" s="129"/>
      <c r="E26" s="129"/>
      <c r="F26" s="12" t="s">
        <v>41</v>
      </c>
      <c r="G26" s="124">
        <v>1962833</v>
      </c>
      <c r="H26" s="124"/>
      <c r="I26" s="9">
        <v>547010</v>
      </c>
      <c r="J26" s="9">
        <v>547010</v>
      </c>
      <c r="K26" s="9">
        <v>395990</v>
      </c>
      <c r="L26" s="9">
        <v>151020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1415823</v>
      </c>
      <c r="S26" s="9">
        <v>1415823</v>
      </c>
      <c r="T26" s="124">
        <v>1333333</v>
      </c>
      <c r="U26" s="124"/>
      <c r="V26" s="124">
        <v>0</v>
      </c>
      <c r="W26" s="124"/>
    </row>
    <row r="27" spans="1:23" ht="18.75" customHeight="1" thickBot="1">
      <c r="A27" s="126"/>
      <c r="B27" s="126"/>
      <c r="C27" s="126">
        <v>71015</v>
      </c>
      <c r="D27" s="127" t="s">
        <v>325</v>
      </c>
      <c r="E27" s="127"/>
      <c r="F27" s="13" t="s">
        <v>38</v>
      </c>
      <c r="G27" s="125">
        <v>370500</v>
      </c>
      <c r="H27" s="125"/>
      <c r="I27" s="10">
        <v>323010</v>
      </c>
      <c r="J27" s="10">
        <v>323010</v>
      </c>
      <c r="K27" s="10">
        <v>274349</v>
      </c>
      <c r="L27" s="10">
        <v>48661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47490</v>
      </c>
      <c r="S27" s="10">
        <v>47490</v>
      </c>
      <c r="T27" s="125">
        <v>0</v>
      </c>
      <c r="U27" s="125"/>
      <c r="V27" s="125">
        <v>0</v>
      </c>
      <c r="W27" s="125"/>
    </row>
    <row r="28" spans="1:23" ht="20.25" customHeight="1" thickBot="1">
      <c r="A28" s="126"/>
      <c r="B28" s="126"/>
      <c r="C28" s="126"/>
      <c r="D28" s="127"/>
      <c r="E28" s="127"/>
      <c r="F28" s="12" t="s">
        <v>39</v>
      </c>
      <c r="G28" s="124">
        <v>-7896</v>
      </c>
      <c r="H28" s="124"/>
      <c r="I28" s="9">
        <v>-7896</v>
      </c>
      <c r="J28" s="9">
        <v>-7896</v>
      </c>
      <c r="K28" s="9">
        <v>-255</v>
      </c>
      <c r="L28" s="9">
        <v>-7641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24">
        <v>0</v>
      </c>
      <c r="U28" s="124"/>
      <c r="V28" s="124">
        <v>0</v>
      </c>
      <c r="W28" s="124"/>
    </row>
    <row r="29" spans="1:23" ht="21.75" customHeight="1" thickBot="1">
      <c r="A29" s="126"/>
      <c r="B29" s="126"/>
      <c r="C29" s="126"/>
      <c r="D29" s="127"/>
      <c r="E29" s="127"/>
      <c r="F29" s="12" t="s">
        <v>40</v>
      </c>
      <c r="G29" s="124">
        <v>7896</v>
      </c>
      <c r="H29" s="124"/>
      <c r="I29" s="9">
        <v>7896</v>
      </c>
      <c r="J29" s="9">
        <v>7896</v>
      </c>
      <c r="K29" s="9">
        <v>7896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24">
        <v>0</v>
      </c>
      <c r="U29" s="124"/>
      <c r="V29" s="124">
        <v>0</v>
      </c>
      <c r="W29" s="124"/>
    </row>
    <row r="30" spans="1:23" ht="22.5" customHeight="1">
      <c r="A30" s="126"/>
      <c r="B30" s="126"/>
      <c r="C30" s="126"/>
      <c r="D30" s="127"/>
      <c r="E30" s="127"/>
      <c r="F30" s="12" t="s">
        <v>41</v>
      </c>
      <c r="G30" s="124">
        <v>370500</v>
      </c>
      <c r="H30" s="124"/>
      <c r="I30" s="9">
        <v>323010</v>
      </c>
      <c r="J30" s="9">
        <v>323010</v>
      </c>
      <c r="K30" s="9">
        <v>281990</v>
      </c>
      <c r="L30" s="9">
        <v>41020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47490</v>
      </c>
      <c r="S30" s="9">
        <v>47490</v>
      </c>
      <c r="T30" s="124">
        <v>0</v>
      </c>
      <c r="U30" s="124"/>
      <c r="V30" s="124">
        <v>0</v>
      </c>
      <c r="W30" s="124"/>
    </row>
    <row r="31" spans="1:23" ht="19.5" customHeight="1">
      <c r="A31" s="128">
        <v>750</v>
      </c>
      <c r="B31" s="128"/>
      <c r="C31" s="128"/>
      <c r="D31" s="129" t="s">
        <v>326</v>
      </c>
      <c r="E31" s="129"/>
      <c r="F31" s="12" t="s">
        <v>38</v>
      </c>
      <c r="G31" s="124">
        <v>6862683</v>
      </c>
      <c r="H31" s="124"/>
      <c r="I31" s="9">
        <v>6326683</v>
      </c>
      <c r="J31" s="9">
        <v>6046883</v>
      </c>
      <c r="K31" s="9">
        <v>4275724</v>
      </c>
      <c r="L31" s="9">
        <v>1771159</v>
      </c>
      <c r="M31" s="9">
        <v>0</v>
      </c>
      <c r="N31" s="9">
        <v>279800</v>
      </c>
      <c r="O31" s="9">
        <v>0</v>
      </c>
      <c r="P31" s="9">
        <v>0</v>
      </c>
      <c r="Q31" s="9">
        <v>0</v>
      </c>
      <c r="R31" s="9">
        <v>536000</v>
      </c>
      <c r="S31" s="9">
        <v>536000</v>
      </c>
      <c r="T31" s="124">
        <v>0</v>
      </c>
      <c r="U31" s="124"/>
      <c r="V31" s="124">
        <v>0</v>
      </c>
      <c r="W31" s="124"/>
    </row>
    <row r="32" spans="1:23" ht="18" customHeight="1">
      <c r="A32" s="128"/>
      <c r="B32" s="128"/>
      <c r="C32" s="128"/>
      <c r="D32" s="129"/>
      <c r="E32" s="129"/>
      <c r="F32" s="12" t="s">
        <v>39</v>
      </c>
      <c r="G32" s="124">
        <v>-40000</v>
      </c>
      <c r="H32" s="124"/>
      <c r="I32" s="9">
        <v>-40000</v>
      </c>
      <c r="J32" s="9">
        <v>-40000</v>
      </c>
      <c r="K32" s="9">
        <v>0</v>
      </c>
      <c r="L32" s="9">
        <v>-40000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24">
        <v>0</v>
      </c>
      <c r="U32" s="124"/>
      <c r="V32" s="124">
        <v>0</v>
      </c>
      <c r="W32" s="124"/>
    </row>
    <row r="33" spans="1:23" ht="18.75" customHeight="1">
      <c r="A33" s="128"/>
      <c r="B33" s="128"/>
      <c r="C33" s="128"/>
      <c r="D33" s="129"/>
      <c r="E33" s="129"/>
      <c r="F33" s="12" t="s">
        <v>40</v>
      </c>
      <c r="G33" s="124">
        <v>40000</v>
      </c>
      <c r="H33" s="124"/>
      <c r="I33" s="9">
        <v>40000</v>
      </c>
      <c r="J33" s="9">
        <v>40000</v>
      </c>
      <c r="K33" s="9">
        <v>0</v>
      </c>
      <c r="L33" s="9">
        <v>40000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24">
        <v>0</v>
      </c>
      <c r="U33" s="124"/>
      <c r="V33" s="124">
        <v>0</v>
      </c>
      <c r="W33" s="124"/>
    </row>
    <row r="34" spans="1:23" ht="20.25" customHeight="1" thickBot="1">
      <c r="A34" s="128"/>
      <c r="B34" s="128"/>
      <c r="C34" s="128"/>
      <c r="D34" s="129"/>
      <c r="E34" s="129"/>
      <c r="F34" s="12" t="s">
        <v>41</v>
      </c>
      <c r="G34" s="124">
        <v>6862683</v>
      </c>
      <c r="H34" s="124"/>
      <c r="I34" s="9">
        <v>6326683</v>
      </c>
      <c r="J34" s="9">
        <v>6046883</v>
      </c>
      <c r="K34" s="9">
        <v>4275724</v>
      </c>
      <c r="L34" s="9">
        <v>1771159</v>
      </c>
      <c r="M34" s="9">
        <v>0</v>
      </c>
      <c r="N34" s="9">
        <v>279800</v>
      </c>
      <c r="O34" s="9">
        <v>0</v>
      </c>
      <c r="P34" s="9">
        <v>0</v>
      </c>
      <c r="Q34" s="9">
        <v>0</v>
      </c>
      <c r="R34" s="9">
        <v>536000</v>
      </c>
      <c r="S34" s="9">
        <v>536000</v>
      </c>
      <c r="T34" s="124">
        <v>0</v>
      </c>
      <c r="U34" s="124"/>
      <c r="V34" s="124">
        <v>0</v>
      </c>
      <c r="W34" s="124"/>
    </row>
    <row r="35" spans="1:23" ht="22.5" customHeight="1" thickBot="1">
      <c r="A35" s="126"/>
      <c r="B35" s="126"/>
      <c r="C35" s="126">
        <v>75020</v>
      </c>
      <c r="D35" s="127" t="s">
        <v>327</v>
      </c>
      <c r="E35" s="127"/>
      <c r="F35" s="13" t="s">
        <v>38</v>
      </c>
      <c r="G35" s="125">
        <v>6424735</v>
      </c>
      <c r="H35" s="125"/>
      <c r="I35" s="10">
        <v>5888735</v>
      </c>
      <c r="J35" s="10">
        <v>5883485</v>
      </c>
      <c r="K35" s="10">
        <v>4234000</v>
      </c>
      <c r="L35" s="10">
        <v>1649485</v>
      </c>
      <c r="M35" s="10">
        <v>0</v>
      </c>
      <c r="N35" s="10">
        <v>5250</v>
      </c>
      <c r="O35" s="10">
        <v>0</v>
      </c>
      <c r="P35" s="10">
        <v>0</v>
      </c>
      <c r="Q35" s="10">
        <v>0</v>
      </c>
      <c r="R35" s="10">
        <v>536000</v>
      </c>
      <c r="S35" s="10">
        <v>536000</v>
      </c>
      <c r="T35" s="125">
        <v>0</v>
      </c>
      <c r="U35" s="125"/>
      <c r="V35" s="125">
        <v>0</v>
      </c>
      <c r="W35" s="125"/>
    </row>
    <row r="36" spans="1:23" ht="18" customHeight="1" thickBot="1">
      <c r="A36" s="126"/>
      <c r="B36" s="126"/>
      <c r="C36" s="126"/>
      <c r="D36" s="127"/>
      <c r="E36" s="127"/>
      <c r="F36" s="12" t="s">
        <v>39</v>
      </c>
      <c r="G36" s="124">
        <v>-40000</v>
      </c>
      <c r="H36" s="124"/>
      <c r="I36" s="9">
        <v>-40000</v>
      </c>
      <c r="J36" s="9">
        <v>-40000</v>
      </c>
      <c r="K36" s="9">
        <v>0</v>
      </c>
      <c r="L36" s="9">
        <v>-40000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24">
        <v>0</v>
      </c>
      <c r="U36" s="124"/>
      <c r="V36" s="124">
        <v>0</v>
      </c>
      <c r="W36" s="124"/>
    </row>
    <row r="37" spans="1:23" ht="15.75" customHeight="1" thickBot="1">
      <c r="A37" s="126"/>
      <c r="B37" s="126"/>
      <c r="C37" s="126"/>
      <c r="D37" s="127"/>
      <c r="E37" s="127"/>
      <c r="F37" s="12" t="s">
        <v>40</v>
      </c>
      <c r="G37" s="124">
        <v>40000</v>
      </c>
      <c r="H37" s="124"/>
      <c r="I37" s="9">
        <v>40000</v>
      </c>
      <c r="J37" s="9">
        <v>40000</v>
      </c>
      <c r="K37" s="9">
        <v>0</v>
      </c>
      <c r="L37" s="9">
        <v>40000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24">
        <v>0</v>
      </c>
      <c r="U37" s="124"/>
      <c r="V37" s="124">
        <v>0</v>
      </c>
      <c r="W37" s="124"/>
    </row>
    <row r="38" spans="1:23" ht="22.5" customHeight="1">
      <c r="A38" s="126"/>
      <c r="B38" s="126"/>
      <c r="C38" s="126"/>
      <c r="D38" s="127"/>
      <c r="E38" s="127"/>
      <c r="F38" s="12" t="s">
        <v>41</v>
      </c>
      <c r="G38" s="124">
        <v>6424735</v>
      </c>
      <c r="H38" s="124"/>
      <c r="I38" s="9">
        <v>5888735</v>
      </c>
      <c r="J38" s="9">
        <v>5883485</v>
      </c>
      <c r="K38" s="9">
        <v>4234000</v>
      </c>
      <c r="L38" s="9">
        <v>1649485</v>
      </c>
      <c r="M38" s="9">
        <v>0</v>
      </c>
      <c r="N38" s="9">
        <v>5250</v>
      </c>
      <c r="O38" s="9">
        <v>0</v>
      </c>
      <c r="P38" s="9">
        <v>0</v>
      </c>
      <c r="Q38" s="9">
        <v>0</v>
      </c>
      <c r="R38" s="9">
        <v>536000</v>
      </c>
      <c r="S38" s="9">
        <v>536000</v>
      </c>
      <c r="T38" s="124">
        <v>0</v>
      </c>
      <c r="U38" s="124"/>
      <c r="V38" s="124">
        <v>0</v>
      </c>
      <c r="W38" s="124"/>
    </row>
    <row r="39" spans="1:23" ht="17.25" customHeight="1">
      <c r="A39" s="128">
        <v>801</v>
      </c>
      <c r="B39" s="128"/>
      <c r="C39" s="128"/>
      <c r="D39" s="129" t="s">
        <v>49</v>
      </c>
      <c r="E39" s="129"/>
      <c r="F39" s="12" t="s">
        <v>38</v>
      </c>
      <c r="G39" s="124">
        <v>16910504</v>
      </c>
      <c r="H39" s="124"/>
      <c r="I39" s="9">
        <v>16022268</v>
      </c>
      <c r="J39" s="9">
        <v>14862966</v>
      </c>
      <c r="K39" s="9">
        <v>12488123</v>
      </c>
      <c r="L39" s="9">
        <v>2374843</v>
      </c>
      <c r="M39" s="9">
        <v>822579</v>
      </c>
      <c r="N39" s="9">
        <v>299797</v>
      </c>
      <c r="O39" s="9">
        <v>36926</v>
      </c>
      <c r="P39" s="9">
        <v>0</v>
      </c>
      <c r="Q39" s="9">
        <v>0</v>
      </c>
      <c r="R39" s="9">
        <v>888236</v>
      </c>
      <c r="S39" s="9">
        <v>888236</v>
      </c>
      <c r="T39" s="124">
        <v>0</v>
      </c>
      <c r="U39" s="124"/>
      <c r="V39" s="124">
        <v>0</v>
      </c>
      <c r="W39" s="124"/>
    </row>
    <row r="40" spans="1:23" ht="24.75" customHeight="1">
      <c r="A40" s="128"/>
      <c r="B40" s="128"/>
      <c r="C40" s="128"/>
      <c r="D40" s="129"/>
      <c r="E40" s="129"/>
      <c r="F40" s="12" t="s">
        <v>39</v>
      </c>
      <c r="G40" s="124">
        <v>-810423</v>
      </c>
      <c r="H40" s="124"/>
      <c r="I40" s="9">
        <v>-84023</v>
      </c>
      <c r="J40" s="9">
        <v>-82109</v>
      </c>
      <c r="K40" s="9">
        <v>-41309</v>
      </c>
      <c r="L40" s="9">
        <v>-40800</v>
      </c>
      <c r="M40" s="9">
        <v>0</v>
      </c>
      <c r="N40" s="9">
        <v>-1914</v>
      </c>
      <c r="O40" s="9">
        <v>0</v>
      </c>
      <c r="P40" s="9">
        <v>0</v>
      </c>
      <c r="Q40" s="9">
        <v>0</v>
      </c>
      <c r="R40" s="9">
        <v>-726400</v>
      </c>
      <c r="S40" s="9">
        <v>-726400</v>
      </c>
      <c r="T40" s="124">
        <v>0</v>
      </c>
      <c r="U40" s="124"/>
      <c r="V40" s="124">
        <v>0</v>
      </c>
      <c r="W40" s="124"/>
    </row>
    <row r="41" spans="1:23" ht="16.5" customHeight="1">
      <c r="A41" s="128"/>
      <c r="B41" s="128"/>
      <c r="C41" s="128"/>
      <c r="D41" s="129"/>
      <c r="E41" s="129"/>
      <c r="F41" s="12" t="s">
        <v>40</v>
      </c>
      <c r="G41" s="124">
        <v>161123</v>
      </c>
      <c r="H41" s="124"/>
      <c r="I41" s="9">
        <v>161123</v>
      </c>
      <c r="J41" s="9">
        <v>161123</v>
      </c>
      <c r="K41" s="9">
        <v>77229</v>
      </c>
      <c r="L41" s="9">
        <v>83894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24">
        <v>0</v>
      </c>
      <c r="U41" s="124"/>
      <c r="V41" s="124">
        <v>0</v>
      </c>
      <c r="W41" s="124"/>
    </row>
    <row r="42" spans="1:23" ht="17.25" customHeight="1" thickBot="1">
      <c r="A42" s="128"/>
      <c r="B42" s="128"/>
      <c r="C42" s="128"/>
      <c r="D42" s="129"/>
      <c r="E42" s="129"/>
      <c r="F42" s="12" t="s">
        <v>41</v>
      </c>
      <c r="G42" s="124">
        <v>16261204</v>
      </c>
      <c r="H42" s="124"/>
      <c r="I42" s="9">
        <v>16099368</v>
      </c>
      <c r="J42" s="9">
        <v>14941980</v>
      </c>
      <c r="K42" s="9">
        <v>12524043</v>
      </c>
      <c r="L42" s="9">
        <v>2417937</v>
      </c>
      <c r="M42" s="9">
        <v>822579</v>
      </c>
      <c r="N42" s="9">
        <v>297883</v>
      </c>
      <c r="O42" s="9">
        <v>36926</v>
      </c>
      <c r="P42" s="9">
        <v>0</v>
      </c>
      <c r="Q42" s="9">
        <v>0</v>
      </c>
      <c r="R42" s="9">
        <v>161836</v>
      </c>
      <c r="S42" s="9">
        <v>161836</v>
      </c>
      <c r="T42" s="124">
        <v>0</v>
      </c>
      <c r="U42" s="124"/>
      <c r="V42" s="124">
        <v>0</v>
      </c>
      <c r="W42" s="124"/>
    </row>
    <row r="43" spans="1:23" ht="18.75" customHeight="1" thickBot="1">
      <c r="A43" s="126"/>
      <c r="B43" s="126"/>
      <c r="C43" s="126">
        <v>80102</v>
      </c>
      <c r="D43" s="127" t="s">
        <v>212</v>
      </c>
      <c r="E43" s="127"/>
      <c r="F43" s="13" t="s">
        <v>38</v>
      </c>
      <c r="G43" s="125">
        <v>1022283</v>
      </c>
      <c r="H43" s="125"/>
      <c r="I43" s="10">
        <v>1022283</v>
      </c>
      <c r="J43" s="10">
        <v>969673</v>
      </c>
      <c r="K43" s="10">
        <v>884333</v>
      </c>
      <c r="L43" s="10">
        <v>85340</v>
      </c>
      <c r="M43" s="10">
        <v>0</v>
      </c>
      <c r="N43" s="10">
        <v>52610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25">
        <v>0</v>
      </c>
      <c r="U43" s="125"/>
      <c r="V43" s="125">
        <v>0</v>
      </c>
      <c r="W43" s="125"/>
    </row>
    <row r="44" spans="1:23" ht="20.25" customHeight="1" thickBot="1">
      <c r="A44" s="126"/>
      <c r="B44" s="126"/>
      <c r="C44" s="126"/>
      <c r="D44" s="127"/>
      <c r="E44" s="127"/>
      <c r="F44" s="12" t="s">
        <v>39</v>
      </c>
      <c r="G44" s="124">
        <v>-3200</v>
      </c>
      <c r="H44" s="124"/>
      <c r="I44" s="9">
        <v>-3200</v>
      </c>
      <c r="J44" s="9">
        <v>-3200</v>
      </c>
      <c r="K44" s="9">
        <v>-3200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24">
        <v>0</v>
      </c>
      <c r="U44" s="124"/>
      <c r="V44" s="124">
        <v>0</v>
      </c>
      <c r="W44" s="124"/>
    </row>
    <row r="45" spans="1:23" ht="18.75" customHeight="1" thickBot="1">
      <c r="A45" s="126"/>
      <c r="B45" s="126"/>
      <c r="C45" s="126"/>
      <c r="D45" s="127"/>
      <c r="E45" s="127"/>
      <c r="F45" s="12" t="s">
        <v>40</v>
      </c>
      <c r="G45" s="124">
        <v>0</v>
      </c>
      <c r="H45" s="124"/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24">
        <v>0</v>
      </c>
      <c r="U45" s="124"/>
      <c r="V45" s="124">
        <v>0</v>
      </c>
      <c r="W45" s="124"/>
    </row>
    <row r="46" spans="1:23" ht="21.75" customHeight="1" thickBot="1">
      <c r="A46" s="126"/>
      <c r="B46" s="126"/>
      <c r="C46" s="126"/>
      <c r="D46" s="127"/>
      <c r="E46" s="127"/>
      <c r="F46" s="12" t="s">
        <v>41</v>
      </c>
      <c r="G46" s="124">
        <v>1019083</v>
      </c>
      <c r="H46" s="124"/>
      <c r="I46" s="9">
        <v>1019083</v>
      </c>
      <c r="J46" s="9">
        <v>966473</v>
      </c>
      <c r="K46" s="9">
        <v>881133</v>
      </c>
      <c r="L46" s="9">
        <v>85340</v>
      </c>
      <c r="M46" s="9">
        <v>0</v>
      </c>
      <c r="N46" s="9">
        <v>52610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24">
        <v>0</v>
      </c>
      <c r="U46" s="124"/>
      <c r="V46" s="124">
        <v>0</v>
      </c>
      <c r="W46" s="124"/>
    </row>
    <row r="47" spans="1:23" ht="18" customHeight="1" thickBot="1">
      <c r="A47" s="126"/>
      <c r="B47" s="126"/>
      <c r="C47" s="126">
        <v>80105</v>
      </c>
      <c r="D47" s="127" t="s">
        <v>213</v>
      </c>
      <c r="E47" s="127"/>
      <c r="F47" s="13" t="s">
        <v>38</v>
      </c>
      <c r="G47" s="125">
        <v>164682</v>
      </c>
      <c r="H47" s="125"/>
      <c r="I47" s="10">
        <v>164682</v>
      </c>
      <c r="J47" s="10">
        <v>154582</v>
      </c>
      <c r="K47" s="10">
        <v>137482</v>
      </c>
      <c r="L47" s="10">
        <v>17100</v>
      </c>
      <c r="M47" s="10">
        <v>0</v>
      </c>
      <c r="N47" s="10">
        <v>10100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25">
        <v>0</v>
      </c>
      <c r="U47" s="125"/>
      <c r="V47" s="125">
        <v>0</v>
      </c>
      <c r="W47" s="125"/>
    </row>
    <row r="48" spans="1:23" ht="18" customHeight="1" thickBot="1">
      <c r="A48" s="126"/>
      <c r="B48" s="126"/>
      <c r="C48" s="126"/>
      <c r="D48" s="127"/>
      <c r="E48" s="127"/>
      <c r="F48" s="12" t="s">
        <v>39</v>
      </c>
      <c r="G48" s="124">
        <v>-4100</v>
      </c>
      <c r="H48" s="124"/>
      <c r="I48" s="9">
        <v>-4100</v>
      </c>
      <c r="J48" s="9">
        <v>-4100</v>
      </c>
      <c r="K48" s="9">
        <v>0</v>
      </c>
      <c r="L48" s="9">
        <v>-4100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24">
        <v>0</v>
      </c>
      <c r="U48" s="124"/>
      <c r="V48" s="124">
        <v>0</v>
      </c>
      <c r="W48" s="124"/>
    </row>
    <row r="49" spans="1:23" ht="19.5" customHeight="1" thickBot="1">
      <c r="A49" s="126"/>
      <c r="B49" s="126"/>
      <c r="C49" s="126"/>
      <c r="D49" s="127"/>
      <c r="E49" s="127"/>
      <c r="F49" s="12" t="s">
        <v>40</v>
      </c>
      <c r="G49" s="124">
        <v>0</v>
      </c>
      <c r="H49" s="124"/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24">
        <v>0</v>
      </c>
      <c r="U49" s="124"/>
      <c r="V49" s="124">
        <v>0</v>
      </c>
      <c r="W49" s="124"/>
    </row>
    <row r="50" spans="1:23" ht="22.5" customHeight="1" thickBot="1">
      <c r="A50" s="126"/>
      <c r="B50" s="126"/>
      <c r="C50" s="126"/>
      <c r="D50" s="127"/>
      <c r="E50" s="127"/>
      <c r="F50" s="12" t="s">
        <v>41</v>
      </c>
      <c r="G50" s="124">
        <v>160582</v>
      </c>
      <c r="H50" s="124"/>
      <c r="I50" s="9">
        <v>160582</v>
      </c>
      <c r="J50" s="9">
        <v>150482</v>
      </c>
      <c r="K50" s="9">
        <v>137482</v>
      </c>
      <c r="L50" s="9">
        <v>13000</v>
      </c>
      <c r="M50" s="9">
        <v>0</v>
      </c>
      <c r="N50" s="9">
        <v>10100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24">
        <v>0</v>
      </c>
      <c r="U50" s="124"/>
      <c r="V50" s="124">
        <v>0</v>
      </c>
      <c r="W50" s="124"/>
    </row>
    <row r="51" spans="1:23" ht="17.25" customHeight="1" thickBot="1">
      <c r="A51" s="126"/>
      <c r="B51" s="126"/>
      <c r="C51" s="126">
        <v>80111</v>
      </c>
      <c r="D51" s="127" t="s">
        <v>214</v>
      </c>
      <c r="E51" s="127"/>
      <c r="F51" s="13" t="s">
        <v>38</v>
      </c>
      <c r="G51" s="125">
        <v>1254351</v>
      </c>
      <c r="H51" s="125"/>
      <c r="I51" s="10">
        <v>1254351</v>
      </c>
      <c r="J51" s="10">
        <v>1187871</v>
      </c>
      <c r="K51" s="10">
        <v>1054901</v>
      </c>
      <c r="L51" s="10">
        <v>132970</v>
      </c>
      <c r="M51" s="10">
        <v>0</v>
      </c>
      <c r="N51" s="10">
        <v>66480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25">
        <v>0</v>
      </c>
      <c r="U51" s="125"/>
      <c r="V51" s="125">
        <v>0</v>
      </c>
      <c r="W51" s="125"/>
    </row>
    <row r="52" spans="1:23" ht="16.5" customHeight="1" thickBot="1">
      <c r="A52" s="126"/>
      <c r="B52" s="126"/>
      <c r="C52" s="126"/>
      <c r="D52" s="127"/>
      <c r="E52" s="127"/>
      <c r="F52" s="12" t="s">
        <v>39</v>
      </c>
      <c r="G52" s="124">
        <v>-900</v>
      </c>
      <c r="H52" s="124"/>
      <c r="I52" s="9">
        <v>-900</v>
      </c>
      <c r="J52" s="9">
        <v>-900</v>
      </c>
      <c r="K52" s="9">
        <v>-900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24">
        <v>0</v>
      </c>
      <c r="U52" s="124"/>
      <c r="V52" s="124">
        <v>0</v>
      </c>
      <c r="W52" s="124"/>
    </row>
    <row r="53" spans="1:23" ht="17.25" customHeight="1" thickBot="1">
      <c r="A53" s="126"/>
      <c r="B53" s="126"/>
      <c r="C53" s="126"/>
      <c r="D53" s="127"/>
      <c r="E53" s="127"/>
      <c r="F53" s="12" t="s">
        <v>40</v>
      </c>
      <c r="G53" s="124">
        <v>0</v>
      </c>
      <c r="H53" s="124"/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24">
        <v>0</v>
      </c>
      <c r="U53" s="124"/>
      <c r="V53" s="124">
        <v>0</v>
      </c>
      <c r="W53" s="124"/>
    </row>
    <row r="54" spans="1:23" ht="18" customHeight="1" thickBot="1">
      <c r="A54" s="126"/>
      <c r="B54" s="126"/>
      <c r="C54" s="126"/>
      <c r="D54" s="127"/>
      <c r="E54" s="127"/>
      <c r="F54" s="12" t="s">
        <v>41</v>
      </c>
      <c r="G54" s="124">
        <v>1253451</v>
      </c>
      <c r="H54" s="124"/>
      <c r="I54" s="9">
        <v>1253451</v>
      </c>
      <c r="J54" s="9">
        <v>1186971</v>
      </c>
      <c r="K54" s="9">
        <v>1054001</v>
      </c>
      <c r="L54" s="9">
        <v>132970</v>
      </c>
      <c r="M54" s="9">
        <v>0</v>
      </c>
      <c r="N54" s="9">
        <v>66480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24">
        <v>0</v>
      </c>
      <c r="U54" s="124"/>
      <c r="V54" s="124">
        <v>0</v>
      </c>
      <c r="W54" s="124"/>
    </row>
    <row r="55" spans="1:23" ht="18.75" customHeight="1" thickBot="1">
      <c r="A55" s="126"/>
      <c r="B55" s="126"/>
      <c r="C55" s="126">
        <v>80120</v>
      </c>
      <c r="D55" s="127" t="s">
        <v>237</v>
      </c>
      <c r="E55" s="127"/>
      <c r="F55" s="13" t="s">
        <v>38</v>
      </c>
      <c r="G55" s="125">
        <v>4335946</v>
      </c>
      <c r="H55" s="125"/>
      <c r="I55" s="10">
        <v>4335946</v>
      </c>
      <c r="J55" s="10">
        <v>4173970</v>
      </c>
      <c r="K55" s="10">
        <v>3817701</v>
      </c>
      <c r="L55" s="10">
        <v>356269</v>
      </c>
      <c r="M55" s="10">
        <v>92560</v>
      </c>
      <c r="N55" s="10">
        <v>32490</v>
      </c>
      <c r="O55" s="10">
        <v>36926</v>
      </c>
      <c r="P55" s="10">
        <v>0</v>
      </c>
      <c r="Q55" s="10">
        <v>0</v>
      </c>
      <c r="R55" s="10">
        <v>0</v>
      </c>
      <c r="S55" s="10">
        <v>0</v>
      </c>
      <c r="T55" s="125">
        <v>0</v>
      </c>
      <c r="U55" s="125"/>
      <c r="V55" s="125">
        <v>0</v>
      </c>
      <c r="W55" s="125"/>
    </row>
    <row r="56" spans="1:23" ht="15" customHeight="1" thickBot="1">
      <c r="A56" s="126"/>
      <c r="B56" s="126"/>
      <c r="C56" s="126"/>
      <c r="D56" s="127"/>
      <c r="E56" s="127"/>
      <c r="F56" s="12" t="s">
        <v>39</v>
      </c>
      <c r="G56" s="124">
        <v>-34561</v>
      </c>
      <c r="H56" s="124"/>
      <c r="I56" s="9">
        <v>-34561</v>
      </c>
      <c r="J56" s="9">
        <v>-33264</v>
      </c>
      <c r="K56" s="9">
        <v>-31236</v>
      </c>
      <c r="L56" s="9">
        <v>-2028</v>
      </c>
      <c r="M56" s="9">
        <v>0</v>
      </c>
      <c r="N56" s="9">
        <v>-1297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24">
        <v>0</v>
      </c>
      <c r="U56" s="124"/>
      <c r="V56" s="124">
        <v>0</v>
      </c>
      <c r="W56" s="124"/>
    </row>
    <row r="57" spans="1:23" ht="16.5" customHeight="1" thickBot="1">
      <c r="A57" s="126"/>
      <c r="B57" s="126"/>
      <c r="C57" s="126"/>
      <c r="D57" s="127"/>
      <c r="E57" s="127"/>
      <c r="F57" s="12" t="s">
        <v>40</v>
      </c>
      <c r="G57" s="124">
        <v>5794</v>
      </c>
      <c r="H57" s="124"/>
      <c r="I57" s="9">
        <v>5794</v>
      </c>
      <c r="J57" s="9">
        <v>5794</v>
      </c>
      <c r="K57" s="9">
        <v>2930</v>
      </c>
      <c r="L57" s="9">
        <v>2864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24">
        <v>0</v>
      </c>
      <c r="U57" s="124"/>
      <c r="V57" s="124">
        <v>0</v>
      </c>
      <c r="W57" s="124"/>
    </row>
    <row r="58" spans="1:23" ht="20.25" customHeight="1" thickBot="1">
      <c r="A58" s="126"/>
      <c r="B58" s="126"/>
      <c r="C58" s="126"/>
      <c r="D58" s="127"/>
      <c r="E58" s="127"/>
      <c r="F58" s="12" t="s">
        <v>41</v>
      </c>
      <c r="G58" s="124">
        <v>4307179</v>
      </c>
      <c r="H58" s="124"/>
      <c r="I58" s="9">
        <v>4307179</v>
      </c>
      <c r="J58" s="9">
        <v>4146500</v>
      </c>
      <c r="K58" s="9">
        <v>3789395</v>
      </c>
      <c r="L58" s="9">
        <v>357105</v>
      </c>
      <c r="M58" s="9">
        <v>92560</v>
      </c>
      <c r="N58" s="9">
        <v>31193</v>
      </c>
      <c r="O58" s="9">
        <v>36926</v>
      </c>
      <c r="P58" s="9">
        <v>0</v>
      </c>
      <c r="Q58" s="9">
        <v>0</v>
      </c>
      <c r="R58" s="9">
        <v>0</v>
      </c>
      <c r="S58" s="9">
        <v>0</v>
      </c>
      <c r="T58" s="124">
        <v>0</v>
      </c>
      <c r="U58" s="124"/>
      <c r="V58" s="124">
        <v>0</v>
      </c>
      <c r="W58" s="124"/>
    </row>
    <row r="59" spans="1:23" ht="18" customHeight="1" thickBot="1">
      <c r="A59" s="126"/>
      <c r="B59" s="126"/>
      <c r="C59" s="126">
        <v>80130</v>
      </c>
      <c r="D59" s="127" t="s">
        <v>238</v>
      </c>
      <c r="E59" s="127"/>
      <c r="F59" s="13" t="s">
        <v>38</v>
      </c>
      <c r="G59" s="125">
        <v>6824943</v>
      </c>
      <c r="H59" s="125"/>
      <c r="I59" s="10">
        <v>6824943</v>
      </c>
      <c r="J59" s="10">
        <v>6035404</v>
      </c>
      <c r="K59" s="10">
        <v>5145970</v>
      </c>
      <c r="L59" s="10">
        <v>889434</v>
      </c>
      <c r="M59" s="10">
        <v>720019</v>
      </c>
      <c r="N59" s="10">
        <v>69520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25">
        <v>0</v>
      </c>
      <c r="U59" s="125"/>
      <c r="V59" s="125">
        <v>0</v>
      </c>
      <c r="W59" s="125"/>
    </row>
    <row r="60" spans="1:23" ht="18.75" customHeight="1" thickBot="1">
      <c r="A60" s="126"/>
      <c r="B60" s="126"/>
      <c r="C60" s="126"/>
      <c r="D60" s="127"/>
      <c r="E60" s="127"/>
      <c r="F60" s="12" t="s">
        <v>39</v>
      </c>
      <c r="G60" s="124">
        <v>0</v>
      </c>
      <c r="H60" s="124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24">
        <v>0</v>
      </c>
      <c r="U60" s="124"/>
      <c r="V60" s="124">
        <v>0</v>
      </c>
      <c r="W60" s="124"/>
    </row>
    <row r="61" spans="1:23" ht="18" customHeight="1" thickBot="1">
      <c r="A61" s="126"/>
      <c r="B61" s="126"/>
      <c r="C61" s="126"/>
      <c r="D61" s="127"/>
      <c r="E61" s="127"/>
      <c r="F61" s="12" t="s">
        <v>40</v>
      </c>
      <c r="G61" s="124">
        <v>4069</v>
      </c>
      <c r="H61" s="124"/>
      <c r="I61" s="9">
        <v>4069</v>
      </c>
      <c r="J61" s="9">
        <v>4069</v>
      </c>
      <c r="K61" s="9">
        <v>0</v>
      </c>
      <c r="L61" s="9">
        <v>4069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24">
        <v>0</v>
      </c>
      <c r="U61" s="124"/>
      <c r="V61" s="124">
        <v>0</v>
      </c>
      <c r="W61" s="124"/>
    </row>
    <row r="62" spans="1:23" ht="18" customHeight="1" thickBot="1">
      <c r="A62" s="126"/>
      <c r="B62" s="126"/>
      <c r="C62" s="126"/>
      <c r="D62" s="127"/>
      <c r="E62" s="127"/>
      <c r="F62" s="12" t="s">
        <v>41</v>
      </c>
      <c r="G62" s="124">
        <v>6829012</v>
      </c>
      <c r="H62" s="124"/>
      <c r="I62" s="9">
        <v>6829012</v>
      </c>
      <c r="J62" s="9">
        <v>6039473</v>
      </c>
      <c r="K62" s="9">
        <v>5145970</v>
      </c>
      <c r="L62" s="9">
        <v>893503</v>
      </c>
      <c r="M62" s="9">
        <v>720019</v>
      </c>
      <c r="N62" s="9">
        <v>69520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24">
        <v>0</v>
      </c>
      <c r="U62" s="124"/>
      <c r="V62" s="124">
        <v>0</v>
      </c>
      <c r="W62" s="124"/>
    </row>
    <row r="63" spans="1:23" ht="18" customHeight="1" thickBot="1">
      <c r="A63" s="126"/>
      <c r="B63" s="126"/>
      <c r="C63" s="126">
        <v>80134</v>
      </c>
      <c r="D63" s="127" t="s">
        <v>215</v>
      </c>
      <c r="E63" s="127"/>
      <c r="F63" s="13" t="s">
        <v>38</v>
      </c>
      <c r="G63" s="125">
        <v>1215089</v>
      </c>
      <c r="H63" s="125"/>
      <c r="I63" s="10">
        <v>1215089</v>
      </c>
      <c r="J63" s="10">
        <v>1148759</v>
      </c>
      <c r="K63" s="10">
        <v>1050159</v>
      </c>
      <c r="L63" s="10">
        <v>98600</v>
      </c>
      <c r="M63" s="10">
        <v>0</v>
      </c>
      <c r="N63" s="10">
        <v>66330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25">
        <v>0</v>
      </c>
      <c r="U63" s="125"/>
      <c r="V63" s="125">
        <v>0</v>
      </c>
      <c r="W63" s="125"/>
    </row>
    <row r="64" spans="1:23" ht="19.5" customHeight="1" thickBot="1">
      <c r="A64" s="126"/>
      <c r="B64" s="126"/>
      <c r="C64" s="126"/>
      <c r="D64" s="127"/>
      <c r="E64" s="127"/>
      <c r="F64" s="12" t="s">
        <v>39</v>
      </c>
      <c r="G64" s="124">
        <v>-300</v>
      </c>
      <c r="H64" s="124"/>
      <c r="I64" s="9">
        <v>-300</v>
      </c>
      <c r="J64" s="9">
        <v>-300</v>
      </c>
      <c r="K64" s="9">
        <v>-300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24">
        <v>0</v>
      </c>
      <c r="U64" s="124"/>
      <c r="V64" s="124">
        <v>0</v>
      </c>
      <c r="W64" s="124"/>
    </row>
    <row r="65" spans="1:23" ht="19.5" customHeight="1" thickBot="1">
      <c r="A65" s="126"/>
      <c r="B65" s="126"/>
      <c r="C65" s="126"/>
      <c r="D65" s="127"/>
      <c r="E65" s="127"/>
      <c r="F65" s="12" t="s">
        <v>40</v>
      </c>
      <c r="G65" s="124">
        <v>8550</v>
      </c>
      <c r="H65" s="124"/>
      <c r="I65" s="9">
        <v>8550</v>
      </c>
      <c r="J65" s="9">
        <v>8550</v>
      </c>
      <c r="K65" s="9">
        <v>500</v>
      </c>
      <c r="L65" s="9">
        <v>8050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24">
        <v>0</v>
      </c>
      <c r="U65" s="124"/>
      <c r="V65" s="124">
        <v>0</v>
      </c>
      <c r="W65" s="124"/>
    </row>
    <row r="66" spans="1:23" ht="21" customHeight="1" thickBot="1">
      <c r="A66" s="126"/>
      <c r="B66" s="126"/>
      <c r="C66" s="126"/>
      <c r="D66" s="127"/>
      <c r="E66" s="127"/>
      <c r="F66" s="12" t="s">
        <v>41</v>
      </c>
      <c r="G66" s="124">
        <v>1223339</v>
      </c>
      <c r="H66" s="124"/>
      <c r="I66" s="9">
        <v>1223339</v>
      </c>
      <c r="J66" s="9">
        <v>1157009</v>
      </c>
      <c r="K66" s="9">
        <v>1050359</v>
      </c>
      <c r="L66" s="9">
        <v>106650</v>
      </c>
      <c r="M66" s="9">
        <v>0</v>
      </c>
      <c r="N66" s="9">
        <v>66330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24">
        <v>0</v>
      </c>
      <c r="U66" s="124"/>
      <c r="V66" s="124">
        <v>0</v>
      </c>
      <c r="W66" s="124"/>
    </row>
    <row r="67" spans="1:23" ht="17.25" customHeight="1" thickBot="1">
      <c r="A67" s="126"/>
      <c r="B67" s="126"/>
      <c r="C67" s="126">
        <v>80146</v>
      </c>
      <c r="D67" s="127" t="s">
        <v>251</v>
      </c>
      <c r="E67" s="127"/>
      <c r="F67" s="13" t="s">
        <v>38</v>
      </c>
      <c r="G67" s="125">
        <v>99100</v>
      </c>
      <c r="H67" s="125"/>
      <c r="I67" s="10">
        <v>99100</v>
      </c>
      <c r="J67" s="10">
        <v>99100</v>
      </c>
      <c r="K67" s="10">
        <v>0</v>
      </c>
      <c r="L67" s="10">
        <v>99100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25">
        <v>0</v>
      </c>
      <c r="U67" s="125"/>
      <c r="V67" s="125">
        <v>0</v>
      </c>
      <c r="W67" s="125"/>
    </row>
    <row r="68" spans="1:23" ht="17.25" customHeight="1" thickBot="1">
      <c r="A68" s="126"/>
      <c r="B68" s="126"/>
      <c r="C68" s="126"/>
      <c r="D68" s="127"/>
      <c r="E68" s="127"/>
      <c r="F68" s="12" t="s">
        <v>39</v>
      </c>
      <c r="G68" s="124">
        <v>0</v>
      </c>
      <c r="H68" s="124"/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24">
        <v>0</v>
      </c>
      <c r="U68" s="124"/>
      <c r="V68" s="124">
        <v>0</v>
      </c>
      <c r="W68" s="124"/>
    </row>
    <row r="69" spans="1:23" ht="17.25" customHeight="1" thickBot="1">
      <c r="A69" s="126"/>
      <c r="B69" s="126"/>
      <c r="C69" s="126"/>
      <c r="D69" s="127"/>
      <c r="E69" s="127"/>
      <c r="F69" s="12" t="s">
        <v>40</v>
      </c>
      <c r="G69" s="124">
        <v>1991</v>
      </c>
      <c r="H69" s="124"/>
      <c r="I69" s="9">
        <v>1991</v>
      </c>
      <c r="J69" s="9">
        <v>1991</v>
      </c>
      <c r="K69" s="9">
        <v>0</v>
      </c>
      <c r="L69" s="9">
        <v>1991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24">
        <v>0</v>
      </c>
      <c r="U69" s="124"/>
      <c r="V69" s="124">
        <v>0</v>
      </c>
      <c r="W69" s="124"/>
    </row>
    <row r="70" spans="1:23" ht="21" customHeight="1" thickBot="1">
      <c r="A70" s="126"/>
      <c r="B70" s="126"/>
      <c r="C70" s="126"/>
      <c r="D70" s="127"/>
      <c r="E70" s="127"/>
      <c r="F70" s="12" t="s">
        <v>41</v>
      </c>
      <c r="G70" s="124">
        <v>101091</v>
      </c>
      <c r="H70" s="124"/>
      <c r="I70" s="9">
        <v>101091</v>
      </c>
      <c r="J70" s="9">
        <v>101091</v>
      </c>
      <c r="K70" s="9">
        <v>0</v>
      </c>
      <c r="L70" s="9">
        <v>101091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24">
        <v>0</v>
      </c>
      <c r="U70" s="124"/>
      <c r="V70" s="124">
        <v>0</v>
      </c>
      <c r="W70" s="124"/>
    </row>
    <row r="71" spans="1:23" ht="18" customHeight="1" thickBot="1">
      <c r="A71" s="126"/>
      <c r="B71" s="126"/>
      <c r="C71" s="126">
        <v>80148</v>
      </c>
      <c r="D71" s="127" t="s">
        <v>328</v>
      </c>
      <c r="E71" s="127"/>
      <c r="F71" s="13" t="s">
        <v>38</v>
      </c>
      <c r="G71" s="125">
        <v>165000</v>
      </c>
      <c r="H71" s="125"/>
      <c r="I71" s="10">
        <v>165000</v>
      </c>
      <c r="J71" s="10">
        <v>164500</v>
      </c>
      <c r="K71" s="10">
        <v>115322</v>
      </c>
      <c r="L71" s="10">
        <v>49178</v>
      </c>
      <c r="M71" s="10">
        <v>0</v>
      </c>
      <c r="N71" s="10">
        <v>500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25">
        <v>0</v>
      </c>
      <c r="U71" s="125"/>
      <c r="V71" s="125">
        <v>0</v>
      </c>
      <c r="W71" s="125"/>
    </row>
    <row r="72" spans="1:23" ht="15.75" customHeight="1" thickBot="1">
      <c r="A72" s="126"/>
      <c r="B72" s="126"/>
      <c r="C72" s="126"/>
      <c r="D72" s="127"/>
      <c r="E72" s="127"/>
      <c r="F72" s="12" t="s">
        <v>39</v>
      </c>
      <c r="G72" s="124">
        <v>-4300</v>
      </c>
      <c r="H72" s="124"/>
      <c r="I72" s="9">
        <v>-4300</v>
      </c>
      <c r="J72" s="9">
        <v>-4300</v>
      </c>
      <c r="K72" s="9">
        <v>-1253</v>
      </c>
      <c r="L72" s="9">
        <v>-3047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24">
        <v>0</v>
      </c>
      <c r="U72" s="124"/>
      <c r="V72" s="124">
        <v>0</v>
      </c>
      <c r="W72" s="124"/>
    </row>
    <row r="73" spans="1:23" ht="18" customHeight="1" thickBot="1">
      <c r="A73" s="126"/>
      <c r="B73" s="126"/>
      <c r="C73" s="126"/>
      <c r="D73" s="127"/>
      <c r="E73" s="127"/>
      <c r="F73" s="12" t="s">
        <v>40</v>
      </c>
      <c r="G73" s="124">
        <v>0</v>
      </c>
      <c r="H73" s="124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24">
        <v>0</v>
      </c>
      <c r="U73" s="124"/>
      <c r="V73" s="124">
        <v>0</v>
      </c>
      <c r="W73" s="124"/>
    </row>
    <row r="74" spans="1:23" ht="16.5" customHeight="1" thickBot="1">
      <c r="A74" s="126"/>
      <c r="B74" s="126"/>
      <c r="C74" s="126"/>
      <c r="D74" s="127"/>
      <c r="E74" s="127"/>
      <c r="F74" s="12" t="s">
        <v>41</v>
      </c>
      <c r="G74" s="124">
        <v>160700</v>
      </c>
      <c r="H74" s="124"/>
      <c r="I74" s="9">
        <v>160700</v>
      </c>
      <c r="J74" s="9">
        <v>160200</v>
      </c>
      <c r="K74" s="9">
        <v>114069</v>
      </c>
      <c r="L74" s="9">
        <v>46131</v>
      </c>
      <c r="M74" s="9">
        <v>0</v>
      </c>
      <c r="N74" s="9">
        <v>500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24">
        <v>0</v>
      </c>
      <c r="U74" s="124"/>
      <c r="V74" s="124">
        <v>0</v>
      </c>
      <c r="W74" s="124"/>
    </row>
    <row r="75" spans="1:23" ht="33" customHeight="1" thickBot="1">
      <c r="A75" s="126"/>
      <c r="B75" s="126"/>
      <c r="C75" s="126">
        <v>80150</v>
      </c>
      <c r="D75" s="127" t="s">
        <v>329</v>
      </c>
      <c r="E75" s="127"/>
      <c r="F75" s="13" t="s">
        <v>38</v>
      </c>
      <c r="G75" s="125">
        <v>144676</v>
      </c>
      <c r="H75" s="125"/>
      <c r="I75" s="10">
        <v>144676</v>
      </c>
      <c r="J75" s="10">
        <v>133617</v>
      </c>
      <c r="K75" s="10">
        <v>81751</v>
      </c>
      <c r="L75" s="10">
        <v>51866</v>
      </c>
      <c r="M75" s="10">
        <v>10000</v>
      </c>
      <c r="N75" s="10">
        <v>1059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25">
        <v>0</v>
      </c>
      <c r="U75" s="125"/>
      <c r="V75" s="125">
        <v>0</v>
      </c>
      <c r="W75" s="125"/>
    </row>
    <row r="76" spans="1:23" ht="31.5" customHeight="1" thickBot="1">
      <c r="A76" s="126"/>
      <c r="B76" s="126"/>
      <c r="C76" s="126"/>
      <c r="D76" s="127"/>
      <c r="E76" s="127"/>
      <c r="F76" s="12" t="s">
        <v>39</v>
      </c>
      <c r="G76" s="124">
        <v>-11662</v>
      </c>
      <c r="H76" s="124"/>
      <c r="I76" s="9">
        <v>-11662</v>
      </c>
      <c r="J76" s="9">
        <v>-11045</v>
      </c>
      <c r="K76" s="9">
        <v>-4420</v>
      </c>
      <c r="L76" s="9">
        <v>-6625</v>
      </c>
      <c r="M76" s="9">
        <v>0</v>
      </c>
      <c r="N76" s="9">
        <v>-617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24">
        <v>0</v>
      </c>
      <c r="U76" s="124"/>
      <c r="V76" s="124">
        <v>0</v>
      </c>
      <c r="W76" s="124"/>
    </row>
    <row r="77" spans="1:23" ht="40.5" customHeight="1" thickBot="1">
      <c r="A77" s="126"/>
      <c r="B77" s="126"/>
      <c r="C77" s="126"/>
      <c r="D77" s="127"/>
      <c r="E77" s="127"/>
      <c r="F77" s="12" t="s">
        <v>40</v>
      </c>
      <c r="G77" s="124">
        <v>17799</v>
      </c>
      <c r="H77" s="124"/>
      <c r="I77" s="9">
        <v>17799</v>
      </c>
      <c r="J77" s="9">
        <v>17799</v>
      </c>
      <c r="K77" s="9">
        <v>17799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24">
        <v>0</v>
      </c>
      <c r="U77" s="124"/>
      <c r="V77" s="124">
        <v>0</v>
      </c>
      <c r="W77" s="124"/>
    </row>
    <row r="78" spans="1:23" ht="38.25" customHeight="1" thickBot="1">
      <c r="A78" s="126"/>
      <c r="B78" s="126"/>
      <c r="C78" s="126"/>
      <c r="D78" s="127"/>
      <c r="E78" s="127"/>
      <c r="F78" s="12" t="s">
        <v>41</v>
      </c>
      <c r="G78" s="124">
        <v>150813</v>
      </c>
      <c r="H78" s="124"/>
      <c r="I78" s="9">
        <v>150813</v>
      </c>
      <c r="J78" s="9">
        <v>140371</v>
      </c>
      <c r="K78" s="9">
        <v>95130</v>
      </c>
      <c r="L78" s="9">
        <v>45241</v>
      </c>
      <c r="M78" s="9">
        <v>10000</v>
      </c>
      <c r="N78" s="9">
        <v>442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24">
        <v>0</v>
      </c>
      <c r="U78" s="124"/>
      <c r="V78" s="124">
        <v>0</v>
      </c>
      <c r="W78" s="124"/>
    </row>
    <row r="79" spans="1:23" ht="18" customHeight="1" thickBot="1">
      <c r="A79" s="126"/>
      <c r="B79" s="126"/>
      <c r="C79" s="126">
        <v>80151</v>
      </c>
      <c r="D79" s="127" t="s">
        <v>330</v>
      </c>
      <c r="E79" s="127"/>
      <c r="F79" s="13" t="s">
        <v>38</v>
      </c>
      <c r="G79" s="125">
        <v>261520</v>
      </c>
      <c r="H79" s="125"/>
      <c r="I79" s="10">
        <v>261520</v>
      </c>
      <c r="J79" s="10">
        <v>261312</v>
      </c>
      <c r="K79" s="10">
        <v>189504</v>
      </c>
      <c r="L79" s="10">
        <v>71808</v>
      </c>
      <c r="M79" s="10">
        <v>0</v>
      </c>
      <c r="N79" s="10">
        <v>208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25">
        <v>0</v>
      </c>
      <c r="U79" s="125"/>
      <c r="V79" s="125">
        <v>0</v>
      </c>
      <c r="W79" s="125"/>
    </row>
    <row r="80" spans="1:23" ht="18" customHeight="1" thickBot="1">
      <c r="A80" s="126"/>
      <c r="B80" s="126"/>
      <c r="C80" s="126"/>
      <c r="D80" s="127"/>
      <c r="E80" s="127"/>
      <c r="F80" s="12" t="s">
        <v>39</v>
      </c>
      <c r="G80" s="124">
        <v>0</v>
      </c>
      <c r="H80" s="124"/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24">
        <v>0</v>
      </c>
      <c r="U80" s="124"/>
      <c r="V80" s="124">
        <v>0</v>
      </c>
      <c r="W80" s="124"/>
    </row>
    <row r="81" spans="1:23" ht="18" customHeight="1" thickBot="1">
      <c r="A81" s="126"/>
      <c r="B81" s="126"/>
      <c r="C81" s="126"/>
      <c r="D81" s="127"/>
      <c r="E81" s="127"/>
      <c r="F81" s="12" t="s">
        <v>40</v>
      </c>
      <c r="G81" s="124">
        <v>122920</v>
      </c>
      <c r="H81" s="124"/>
      <c r="I81" s="9">
        <v>122920</v>
      </c>
      <c r="J81" s="9">
        <v>122920</v>
      </c>
      <c r="K81" s="9">
        <v>56000</v>
      </c>
      <c r="L81" s="9">
        <v>66920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24">
        <v>0</v>
      </c>
      <c r="U81" s="124"/>
      <c r="V81" s="124">
        <v>0</v>
      </c>
      <c r="W81" s="124"/>
    </row>
    <row r="82" spans="1:23" ht="17.25" customHeight="1" thickBot="1">
      <c r="A82" s="126"/>
      <c r="B82" s="126"/>
      <c r="C82" s="126"/>
      <c r="D82" s="127"/>
      <c r="E82" s="127"/>
      <c r="F82" s="12" t="s">
        <v>41</v>
      </c>
      <c r="G82" s="124">
        <v>384440</v>
      </c>
      <c r="H82" s="124"/>
      <c r="I82" s="9">
        <v>384440</v>
      </c>
      <c r="J82" s="9">
        <v>384232</v>
      </c>
      <c r="K82" s="9">
        <v>245504</v>
      </c>
      <c r="L82" s="9">
        <v>138728</v>
      </c>
      <c r="M82" s="9">
        <v>0</v>
      </c>
      <c r="N82" s="9">
        <v>208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24">
        <v>0</v>
      </c>
      <c r="U82" s="124"/>
      <c r="V82" s="124">
        <v>0</v>
      </c>
      <c r="W82" s="124"/>
    </row>
    <row r="83" spans="1:23" ht="18" customHeight="1" thickBot="1">
      <c r="A83" s="126"/>
      <c r="B83" s="126"/>
      <c r="C83" s="126">
        <v>80195</v>
      </c>
      <c r="D83" s="127" t="s">
        <v>207</v>
      </c>
      <c r="E83" s="127"/>
      <c r="F83" s="13" t="s">
        <v>38</v>
      </c>
      <c r="G83" s="125">
        <v>1422914</v>
      </c>
      <c r="H83" s="125"/>
      <c r="I83" s="10">
        <v>534678</v>
      </c>
      <c r="J83" s="10">
        <v>534178</v>
      </c>
      <c r="K83" s="10">
        <v>11000</v>
      </c>
      <c r="L83" s="10">
        <v>523178</v>
      </c>
      <c r="M83" s="10">
        <v>0</v>
      </c>
      <c r="N83" s="10">
        <v>500</v>
      </c>
      <c r="O83" s="10">
        <v>0</v>
      </c>
      <c r="P83" s="10">
        <v>0</v>
      </c>
      <c r="Q83" s="10">
        <v>0</v>
      </c>
      <c r="R83" s="10">
        <v>888236</v>
      </c>
      <c r="S83" s="10">
        <v>888236</v>
      </c>
      <c r="T83" s="125">
        <v>0</v>
      </c>
      <c r="U83" s="125"/>
      <c r="V83" s="125">
        <v>0</v>
      </c>
      <c r="W83" s="125"/>
    </row>
    <row r="84" spans="1:23" ht="17.25" customHeight="1" thickBot="1">
      <c r="A84" s="126"/>
      <c r="B84" s="126"/>
      <c r="C84" s="126"/>
      <c r="D84" s="127"/>
      <c r="E84" s="127"/>
      <c r="F84" s="12" t="s">
        <v>39</v>
      </c>
      <c r="G84" s="124">
        <v>-751400</v>
      </c>
      <c r="H84" s="124"/>
      <c r="I84" s="9">
        <v>-25000</v>
      </c>
      <c r="J84" s="9">
        <v>-25000</v>
      </c>
      <c r="K84" s="9">
        <v>0</v>
      </c>
      <c r="L84" s="9">
        <v>-25000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-726400</v>
      </c>
      <c r="S84" s="9">
        <v>-726400</v>
      </c>
      <c r="T84" s="124">
        <v>0</v>
      </c>
      <c r="U84" s="124"/>
      <c r="V84" s="124">
        <v>0</v>
      </c>
      <c r="W84" s="124"/>
    </row>
    <row r="85" spans="1:23" ht="15.75" customHeight="1" thickBot="1">
      <c r="A85" s="126"/>
      <c r="B85" s="126"/>
      <c r="C85" s="126"/>
      <c r="D85" s="127"/>
      <c r="E85" s="127"/>
      <c r="F85" s="12" t="s">
        <v>40</v>
      </c>
      <c r="G85" s="124">
        <v>0</v>
      </c>
      <c r="H85" s="124"/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24">
        <v>0</v>
      </c>
      <c r="U85" s="124"/>
      <c r="V85" s="124">
        <v>0</v>
      </c>
      <c r="W85" s="124"/>
    </row>
    <row r="86" spans="1:23" ht="18.75" customHeight="1">
      <c r="A86" s="126"/>
      <c r="B86" s="126"/>
      <c r="C86" s="126"/>
      <c r="D86" s="127"/>
      <c r="E86" s="127"/>
      <c r="F86" s="12" t="s">
        <v>41</v>
      </c>
      <c r="G86" s="124">
        <v>671514</v>
      </c>
      <c r="H86" s="124"/>
      <c r="I86" s="9">
        <v>509678</v>
      </c>
      <c r="J86" s="9">
        <v>509178</v>
      </c>
      <c r="K86" s="9">
        <v>11000</v>
      </c>
      <c r="L86" s="9">
        <v>498178</v>
      </c>
      <c r="M86" s="9">
        <v>0</v>
      </c>
      <c r="N86" s="9">
        <v>500</v>
      </c>
      <c r="O86" s="9">
        <v>0</v>
      </c>
      <c r="P86" s="9">
        <v>0</v>
      </c>
      <c r="Q86" s="9">
        <v>0</v>
      </c>
      <c r="R86" s="9">
        <v>161836</v>
      </c>
      <c r="S86" s="9">
        <v>161836</v>
      </c>
      <c r="T86" s="124">
        <v>0</v>
      </c>
      <c r="U86" s="124"/>
      <c r="V86" s="124">
        <v>0</v>
      </c>
      <c r="W86" s="124"/>
    </row>
    <row r="87" spans="1:23" ht="19.5" customHeight="1">
      <c r="A87" s="128">
        <v>851</v>
      </c>
      <c r="B87" s="128"/>
      <c r="C87" s="128"/>
      <c r="D87" s="129" t="s">
        <v>291</v>
      </c>
      <c r="E87" s="129"/>
      <c r="F87" s="12" t="s">
        <v>38</v>
      </c>
      <c r="G87" s="124">
        <v>2938569</v>
      </c>
      <c r="H87" s="124"/>
      <c r="I87" s="9">
        <v>2938569</v>
      </c>
      <c r="J87" s="9">
        <v>2938569</v>
      </c>
      <c r="K87" s="9">
        <v>10000</v>
      </c>
      <c r="L87" s="9">
        <v>2928569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24">
        <v>0</v>
      </c>
      <c r="U87" s="124"/>
      <c r="V87" s="124">
        <v>0</v>
      </c>
      <c r="W87" s="124"/>
    </row>
    <row r="88" spans="1:23" ht="18.75" customHeight="1">
      <c r="A88" s="128"/>
      <c r="B88" s="128"/>
      <c r="C88" s="128"/>
      <c r="D88" s="129"/>
      <c r="E88" s="129"/>
      <c r="F88" s="12" t="s">
        <v>39</v>
      </c>
      <c r="G88" s="124">
        <v>-27328</v>
      </c>
      <c r="H88" s="124"/>
      <c r="I88" s="9">
        <v>-27328</v>
      </c>
      <c r="J88" s="9">
        <v>-27328</v>
      </c>
      <c r="K88" s="9">
        <v>0</v>
      </c>
      <c r="L88" s="9">
        <v>-27328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24">
        <v>0</v>
      </c>
      <c r="U88" s="124"/>
      <c r="V88" s="124">
        <v>0</v>
      </c>
      <c r="W88" s="124"/>
    </row>
    <row r="89" spans="1:23" ht="18.75" customHeight="1">
      <c r="A89" s="128"/>
      <c r="B89" s="128"/>
      <c r="C89" s="128"/>
      <c r="D89" s="129"/>
      <c r="E89" s="129"/>
      <c r="F89" s="12" t="s">
        <v>40</v>
      </c>
      <c r="G89" s="124">
        <v>0</v>
      </c>
      <c r="H89" s="124"/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24">
        <v>0</v>
      </c>
      <c r="U89" s="124"/>
      <c r="V89" s="124">
        <v>0</v>
      </c>
      <c r="W89" s="124"/>
    </row>
    <row r="90" spans="1:23" ht="17.25" customHeight="1" thickBot="1">
      <c r="A90" s="128"/>
      <c r="B90" s="128"/>
      <c r="C90" s="128"/>
      <c r="D90" s="129"/>
      <c r="E90" s="129"/>
      <c r="F90" s="12" t="s">
        <v>41</v>
      </c>
      <c r="G90" s="124">
        <v>2911241</v>
      </c>
      <c r="H90" s="124"/>
      <c r="I90" s="9">
        <v>2911241</v>
      </c>
      <c r="J90" s="9">
        <v>2911241</v>
      </c>
      <c r="K90" s="9">
        <v>10000</v>
      </c>
      <c r="L90" s="9">
        <v>2901241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24">
        <v>0</v>
      </c>
      <c r="U90" s="124"/>
      <c r="V90" s="124">
        <v>0</v>
      </c>
      <c r="W90" s="124"/>
    </row>
    <row r="91" spans="1:23" ht="19.5" customHeight="1" thickBot="1">
      <c r="A91" s="126"/>
      <c r="B91" s="126"/>
      <c r="C91" s="126">
        <v>85156</v>
      </c>
      <c r="D91" s="127" t="s">
        <v>296</v>
      </c>
      <c r="E91" s="127"/>
      <c r="F91" s="13" t="s">
        <v>38</v>
      </c>
      <c r="G91" s="125">
        <v>2723569</v>
      </c>
      <c r="H91" s="125"/>
      <c r="I91" s="10">
        <v>2723569</v>
      </c>
      <c r="J91" s="10">
        <v>2723569</v>
      </c>
      <c r="K91" s="10">
        <v>0</v>
      </c>
      <c r="L91" s="10">
        <v>2723569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25">
        <v>0</v>
      </c>
      <c r="U91" s="125"/>
      <c r="V91" s="125">
        <v>0</v>
      </c>
      <c r="W91" s="125"/>
    </row>
    <row r="92" spans="1:23" ht="20.25" customHeight="1" thickBot="1">
      <c r="A92" s="126"/>
      <c r="B92" s="126"/>
      <c r="C92" s="126"/>
      <c r="D92" s="127"/>
      <c r="E92" s="127"/>
      <c r="F92" s="12" t="s">
        <v>39</v>
      </c>
      <c r="G92" s="124">
        <v>-27328</v>
      </c>
      <c r="H92" s="124"/>
      <c r="I92" s="9">
        <v>-27328</v>
      </c>
      <c r="J92" s="9">
        <v>-27328</v>
      </c>
      <c r="K92" s="9">
        <v>0</v>
      </c>
      <c r="L92" s="9">
        <v>-27328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24">
        <v>0</v>
      </c>
      <c r="U92" s="124"/>
      <c r="V92" s="124">
        <v>0</v>
      </c>
      <c r="W92" s="124"/>
    </row>
    <row r="93" spans="1:23" ht="19.5" customHeight="1" thickBot="1">
      <c r="A93" s="126"/>
      <c r="B93" s="126"/>
      <c r="C93" s="126"/>
      <c r="D93" s="127"/>
      <c r="E93" s="127"/>
      <c r="F93" s="12" t="s">
        <v>40</v>
      </c>
      <c r="G93" s="124">
        <v>0</v>
      </c>
      <c r="H93" s="124"/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24">
        <v>0</v>
      </c>
      <c r="U93" s="124"/>
      <c r="V93" s="124">
        <v>0</v>
      </c>
      <c r="W93" s="124"/>
    </row>
    <row r="94" spans="1:23" ht="20.25" customHeight="1">
      <c r="A94" s="126"/>
      <c r="B94" s="126"/>
      <c r="C94" s="126"/>
      <c r="D94" s="127"/>
      <c r="E94" s="127"/>
      <c r="F94" s="12" t="s">
        <v>41</v>
      </c>
      <c r="G94" s="124">
        <v>2696241</v>
      </c>
      <c r="H94" s="124"/>
      <c r="I94" s="9">
        <v>2696241</v>
      </c>
      <c r="J94" s="9">
        <v>2696241</v>
      </c>
      <c r="K94" s="9">
        <v>0</v>
      </c>
      <c r="L94" s="9">
        <v>2696241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24">
        <v>0</v>
      </c>
      <c r="U94" s="124"/>
      <c r="V94" s="124">
        <v>0</v>
      </c>
      <c r="W94" s="124"/>
    </row>
    <row r="95" spans="1:23" ht="16.5" customHeight="1">
      <c r="A95" s="128">
        <v>852</v>
      </c>
      <c r="B95" s="128"/>
      <c r="C95" s="128"/>
      <c r="D95" s="129" t="s">
        <v>13</v>
      </c>
      <c r="E95" s="129"/>
      <c r="F95" s="12" t="s">
        <v>38</v>
      </c>
      <c r="G95" s="124">
        <v>21652321</v>
      </c>
      <c r="H95" s="124"/>
      <c r="I95" s="9">
        <v>20052584</v>
      </c>
      <c r="J95" s="9">
        <v>18295088</v>
      </c>
      <c r="K95" s="9">
        <v>12339795</v>
      </c>
      <c r="L95" s="9">
        <v>5955293</v>
      </c>
      <c r="M95" s="9">
        <v>194200</v>
      </c>
      <c r="N95" s="9">
        <v>1443575</v>
      </c>
      <c r="O95" s="9">
        <v>119721</v>
      </c>
      <c r="P95" s="9">
        <v>0</v>
      </c>
      <c r="Q95" s="9">
        <v>0</v>
      </c>
      <c r="R95" s="9">
        <v>1599737</v>
      </c>
      <c r="S95" s="9">
        <v>1599737</v>
      </c>
      <c r="T95" s="124">
        <v>40000</v>
      </c>
      <c r="U95" s="124"/>
      <c r="V95" s="124">
        <v>0</v>
      </c>
      <c r="W95" s="124"/>
    </row>
    <row r="96" spans="1:23" ht="17.25" customHeight="1">
      <c r="A96" s="128"/>
      <c r="B96" s="128"/>
      <c r="C96" s="128"/>
      <c r="D96" s="129"/>
      <c r="E96" s="129"/>
      <c r="F96" s="12" t="s">
        <v>39</v>
      </c>
      <c r="G96" s="124">
        <v>-183900</v>
      </c>
      <c r="H96" s="124"/>
      <c r="I96" s="9">
        <v>-154821</v>
      </c>
      <c r="J96" s="9">
        <v>-154821</v>
      </c>
      <c r="K96" s="9">
        <v>-19870</v>
      </c>
      <c r="L96" s="9">
        <v>-134951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-29079</v>
      </c>
      <c r="S96" s="9">
        <v>-29079</v>
      </c>
      <c r="T96" s="124">
        <v>0</v>
      </c>
      <c r="U96" s="124"/>
      <c r="V96" s="124">
        <v>0</v>
      </c>
      <c r="W96" s="124"/>
    </row>
    <row r="97" spans="1:23" ht="17.25" customHeight="1">
      <c r="A97" s="128"/>
      <c r="B97" s="128"/>
      <c r="C97" s="128"/>
      <c r="D97" s="129"/>
      <c r="E97" s="129"/>
      <c r="F97" s="12" t="s">
        <v>40</v>
      </c>
      <c r="G97" s="124">
        <v>294729</v>
      </c>
      <c r="H97" s="124"/>
      <c r="I97" s="9">
        <v>219069</v>
      </c>
      <c r="J97" s="9">
        <v>219069</v>
      </c>
      <c r="K97" s="9">
        <v>209503</v>
      </c>
      <c r="L97" s="9">
        <v>9566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75660</v>
      </c>
      <c r="S97" s="9">
        <v>75660</v>
      </c>
      <c r="T97" s="124">
        <v>0</v>
      </c>
      <c r="U97" s="124"/>
      <c r="V97" s="124">
        <v>0</v>
      </c>
      <c r="W97" s="124"/>
    </row>
    <row r="98" spans="1:23" ht="20.25" customHeight="1" thickBot="1">
      <c r="A98" s="128"/>
      <c r="B98" s="128"/>
      <c r="C98" s="128"/>
      <c r="D98" s="129"/>
      <c r="E98" s="129"/>
      <c r="F98" s="12" t="s">
        <v>41</v>
      </c>
      <c r="G98" s="124">
        <v>21763150</v>
      </c>
      <c r="H98" s="124"/>
      <c r="I98" s="9">
        <v>20116832</v>
      </c>
      <c r="J98" s="9">
        <v>18359336</v>
      </c>
      <c r="K98" s="9">
        <v>12529428</v>
      </c>
      <c r="L98" s="9">
        <v>5829908</v>
      </c>
      <c r="M98" s="9">
        <v>194200</v>
      </c>
      <c r="N98" s="9">
        <v>1443575</v>
      </c>
      <c r="O98" s="9">
        <v>119721</v>
      </c>
      <c r="P98" s="9">
        <v>0</v>
      </c>
      <c r="Q98" s="9">
        <v>0</v>
      </c>
      <c r="R98" s="9">
        <v>1646318</v>
      </c>
      <c r="S98" s="9">
        <v>1646318</v>
      </c>
      <c r="T98" s="124">
        <v>40000</v>
      </c>
      <c r="U98" s="124"/>
      <c r="V98" s="124">
        <v>0</v>
      </c>
      <c r="W98" s="124"/>
    </row>
    <row r="99" spans="1:23" ht="18.75" customHeight="1" thickBot="1">
      <c r="A99" s="126"/>
      <c r="B99" s="126"/>
      <c r="C99" s="126">
        <v>85202</v>
      </c>
      <c r="D99" s="127" t="s">
        <v>206</v>
      </c>
      <c r="E99" s="127"/>
      <c r="F99" s="13" t="s">
        <v>38</v>
      </c>
      <c r="G99" s="125">
        <v>15398824</v>
      </c>
      <c r="H99" s="125"/>
      <c r="I99" s="10">
        <v>15061474</v>
      </c>
      <c r="J99" s="10">
        <v>15015374</v>
      </c>
      <c r="K99" s="10">
        <v>10171193</v>
      </c>
      <c r="L99" s="10">
        <v>4844181</v>
      </c>
      <c r="M99" s="10">
        <v>0</v>
      </c>
      <c r="N99" s="10">
        <v>46100</v>
      </c>
      <c r="O99" s="10">
        <v>0</v>
      </c>
      <c r="P99" s="10">
        <v>0</v>
      </c>
      <c r="Q99" s="10">
        <v>0</v>
      </c>
      <c r="R99" s="10">
        <v>337350</v>
      </c>
      <c r="S99" s="10">
        <v>337350</v>
      </c>
      <c r="T99" s="125">
        <v>0</v>
      </c>
      <c r="U99" s="125"/>
      <c r="V99" s="125">
        <v>0</v>
      </c>
      <c r="W99" s="125"/>
    </row>
    <row r="100" spans="1:23" ht="18" customHeight="1" thickBot="1">
      <c r="A100" s="126"/>
      <c r="B100" s="126"/>
      <c r="C100" s="126"/>
      <c r="D100" s="127"/>
      <c r="E100" s="127"/>
      <c r="F100" s="12" t="s">
        <v>39</v>
      </c>
      <c r="G100" s="124">
        <v>-183900</v>
      </c>
      <c r="H100" s="124"/>
      <c r="I100" s="9">
        <v>-154821</v>
      </c>
      <c r="J100" s="9">
        <v>-154821</v>
      </c>
      <c r="K100" s="9">
        <v>-19870</v>
      </c>
      <c r="L100" s="9">
        <v>-134951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-29079</v>
      </c>
      <c r="S100" s="9">
        <v>-29079</v>
      </c>
      <c r="T100" s="124">
        <v>0</v>
      </c>
      <c r="U100" s="124"/>
      <c r="V100" s="124">
        <v>0</v>
      </c>
      <c r="W100" s="124"/>
    </row>
    <row r="101" spans="1:23" ht="18.75" customHeight="1" thickBot="1">
      <c r="A101" s="126"/>
      <c r="B101" s="126"/>
      <c r="C101" s="126"/>
      <c r="D101" s="127"/>
      <c r="E101" s="127"/>
      <c r="F101" s="12" t="s">
        <v>40</v>
      </c>
      <c r="G101" s="124">
        <v>273669</v>
      </c>
      <c r="H101" s="124"/>
      <c r="I101" s="9">
        <v>219069</v>
      </c>
      <c r="J101" s="9">
        <v>219069</v>
      </c>
      <c r="K101" s="9">
        <v>209503</v>
      </c>
      <c r="L101" s="9">
        <v>9566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54600</v>
      </c>
      <c r="S101" s="9">
        <v>54600</v>
      </c>
      <c r="T101" s="124">
        <v>0</v>
      </c>
      <c r="U101" s="124"/>
      <c r="V101" s="124">
        <v>0</v>
      </c>
      <c r="W101" s="124"/>
    </row>
    <row r="102" spans="1:23" ht="18" customHeight="1" thickBot="1">
      <c r="A102" s="126"/>
      <c r="B102" s="126"/>
      <c r="C102" s="126"/>
      <c r="D102" s="127"/>
      <c r="E102" s="127"/>
      <c r="F102" s="12" t="s">
        <v>41</v>
      </c>
      <c r="G102" s="124">
        <v>15488593</v>
      </c>
      <c r="H102" s="124"/>
      <c r="I102" s="9">
        <v>15125722</v>
      </c>
      <c r="J102" s="9">
        <v>15079622</v>
      </c>
      <c r="K102" s="9">
        <v>10360826</v>
      </c>
      <c r="L102" s="9">
        <v>4718796</v>
      </c>
      <c r="M102" s="9">
        <v>0</v>
      </c>
      <c r="N102" s="9">
        <v>46100</v>
      </c>
      <c r="O102" s="9">
        <v>0</v>
      </c>
      <c r="P102" s="9">
        <v>0</v>
      </c>
      <c r="Q102" s="9">
        <v>0</v>
      </c>
      <c r="R102" s="9">
        <v>362871</v>
      </c>
      <c r="S102" s="9">
        <v>362871</v>
      </c>
      <c r="T102" s="124">
        <v>0</v>
      </c>
      <c r="U102" s="124"/>
      <c r="V102" s="124">
        <v>0</v>
      </c>
      <c r="W102" s="124"/>
    </row>
    <row r="103" spans="1:23" ht="18" customHeight="1" thickBot="1">
      <c r="A103" s="126"/>
      <c r="B103" s="126"/>
      <c r="C103" s="126">
        <v>85295</v>
      </c>
      <c r="D103" s="127" t="s">
        <v>207</v>
      </c>
      <c r="E103" s="127"/>
      <c r="F103" s="13" t="s">
        <v>38</v>
      </c>
      <c r="G103" s="125">
        <v>1074202</v>
      </c>
      <c r="H103" s="125"/>
      <c r="I103" s="10">
        <v>350558</v>
      </c>
      <c r="J103" s="10">
        <v>230637</v>
      </c>
      <c r="K103" s="10">
        <v>171842</v>
      </c>
      <c r="L103" s="10">
        <v>58795</v>
      </c>
      <c r="M103" s="10">
        <v>0</v>
      </c>
      <c r="N103" s="10">
        <v>200</v>
      </c>
      <c r="O103" s="10">
        <v>119721</v>
      </c>
      <c r="P103" s="10">
        <v>0</v>
      </c>
      <c r="Q103" s="10">
        <v>0</v>
      </c>
      <c r="R103" s="10">
        <v>723644</v>
      </c>
      <c r="S103" s="10">
        <v>723644</v>
      </c>
      <c r="T103" s="125">
        <v>40000</v>
      </c>
      <c r="U103" s="125"/>
      <c r="V103" s="125">
        <v>0</v>
      </c>
      <c r="W103" s="125"/>
    </row>
    <row r="104" spans="1:23" ht="18.75" customHeight="1" thickBot="1">
      <c r="A104" s="126"/>
      <c r="B104" s="126"/>
      <c r="C104" s="126"/>
      <c r="D104" s="127"/>
      <c r="E104" s="127"/>
      <c r="F104" s="12" t="s">
        <v>39</v>
      </c>
      <c r="G104" s="124">
        <v>0</v>
      </c>
      <c r="H104" s="124"/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124">
        <v>0</v>
      </c>
      <c r="U104" s="124"/>
      <c r="V104" s="124">
        <v>0</v>
      </c>
      <c r="W104" s="124"/>
    </row>
    <row r="105" spans="1:23" ht="18.75" customHeight="1" thickBot="1">
      <c r="A105" s="126"/>
      <c r="B105" s="126"/>
      <c r="C105" s="126"/>
      <c r="D105" s="127"/>
      <c r="E105" s="127"/>
      <c r="F105" s="12" t="s">
        <v>40</v>
      </c>
      <c r="G105" s="124">
        <v>21060</v>
      </c>
      <c r="H105" s="124"/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21060</v>
      </c>
      <c r="S105" s="9">
        <v>21060</v>
      </c>
      <c r="T105" s="124">
        <v>0</v>
      </c>
      <c r="U105" s="124"/>
      <c r="V105" s="124">
        <v>0</v>
      </c>
      <c r="W105" s="124"/>
    </row>
    <row r="106" spans="1:23" ht="23.25" customHeight="1">
      <c r="A106" s="126"/>
      <c r="B106" s="126"/>
      <c r="C106" s="126"/>
      <c r="D106" s="127"/>
      <c r="E106" s="127"/>
      <c r="F106" s="12" t="s">
        <v>41</v>
      </c>
      <c r="G106" s="124">
        <v>1095262</v>
      </c>
      <c r="H106" s="124"/>
      <c r="I106" s="9">
        <v>350558</v>
      </c>
      <c r="J106" s="9">
        <v>230637</v>
      </c>
      <c r="K106" s="9">
        <v>171842</v>
      </c>
      <c r="L106" s="9">
        <v>58795</v>
      </c>
      <c r="M106" s="9">
        <v>0</v>
      </c>
      <c r="N106" s="9">
        <v>200</v>
      </c>
      <c r="O106" s="9">
        <v>119721</v>
      </c>
      <c r="P106" s="9">
        <v>0</v>
      </c>
      <c r="Q106" s="9">
        <v>0</v>
      </c>
      <c r="R106" s="9">
        <v>744704</v>
      </c>
      <c r="S106" s="9">
        <v>744704</v>
      </c>
      <c r="T106" s="124">
        <v>40000</v>
      </c>
      <c r="U106" s="124"/>
      <c r="V106" s="124">
        <v>0</v>
      </c>
      <c r="W106" s="124"/>
    </row>
    <row r="107" spans="1:23" ht="18" customHeight="1">
      <c r="A107" s="128">
        <v>854</v>
      </c>
      <c r="B107" s="128"/>
      <c r="C107" s="128"/>
      <c r="D107" s="129" t="s">
        <v>242</v>
      </c>
      <c r="E107" s="129"/>
      <c r="F107" s="12" t="s">
        <v>38</v>
      </c>
      <c r="G107" s="124">
        <v>8623154</v>
      </c>
      <c r="H107" s="124"/>
      <c r="I107" s="9">
        <v>8554944</v>
      </c>
      <c r="J107" s="9">
        <v>8309985</v>
      </c>
      <c r="K107" s="9">
        <v>6811312</v>
      </c>
      <c r="L107" s="9">
        <v>1498673</v>
      </c>
      <c r="M107" s="9">
        <v>0</v>
      </c>
      <c r="N107" s="9">
        <v>244959</v>
      </c>
      <c r="O107" s="9">
        <v>0</v>
      </c>
      <c r="P107" s="9">
        <v>0</v>
      </c>
      <c r="Q107" s="9">
        <v>0</v>
      </c>
      <c r="R107" s="9">
        <v>68210</v>
      </c>
      <c r="S107" s="9">
        <v>68210</v>
      </c>
      <c r="T107" s="124">
        <v>0</v>
      </c>
      <c r="U107" s="124"/>
      <c r="V107" s="124">
        <v>0</v>
      </c>
      <c r="W107" s="124"/>
    </row>
    <row r="108" spans="1:23" ht="19.5" customHeight="1">
      <c r="A108" s="128"/>
      <c r="B108" s="128"/>
      <c r="C108" s="128"/>
      <c r="D108" s="129"/>
      <c r="E108" s="129"/>
      <c r="F108" s="12" t="s">
        <v>39</v>
      </c>
      <c r="G108" s="124">
        <v>-6965</v>
      </c>
      <c r="H108" s="124"/>
      <c r="I108" s="9">
        <v>-6965</v>
      </c>
      <c r="J108" s="9">
        <v>-6965</v>
      </c>
      <c r="K108" s="9">
        <v>-2400</v>
      </c>
      <c r="L108" s="9">
        <v>-4565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124">
        <v>0</v>
      </c>
      <c r="U108" s="124"/>
      <c r="V108" s="124">
        <v>0</v>
      </c>
      <c r="W108" s="124"/>
    </row>
    <row r="109" spans="1:23" ht="18" customHeight="1">
      <c r="A109" s="128"/>
      <c r="B109" s="128"/>
      <c r="C109" s="128"/>
      <c r="D109" s="129"/>
      <c r="E109" s="129"/>
      <c r="F109" s="12" t="s">
        <v>40</v>
      </c>
      <c r="G109" s="124">
        <v>780165</v>
      </c>
      <c r="H109" s="124"/>
      <c r="I109" s="9">
        <v>53765</v>
      </c>
      <c r="J109" s="9">
        <v>52965</v>
      </c>
      <c r="K109" s="9">
        <v>45900</v>
      </c>
      <c r="L109" s="9">
        <v>7065</v>
      </c>
      <c r="M109" s="9">
        <v>0</v>
      </c>
      <c r="N109" s="9">
        <v>800</v>
      </c>
      <c r="O109" s="9">
        <v>0</v>
      </c>
      <c r="P109" s="9">
        <v>0</v>
      </c>
      <c r="Q109" s="9">
        <v>0</v>
      </c>
      <c r="R109" s="9">
        <v>726400</v>
      </c>
      <c r="S109" s="9">
        <v>726400</v>
      </c>
      <c r="T109" s="124">
        <v>0</v>
      </c>
      <c r="U109" s="124"/>
      <c r="V109" s="124">
        <v>0</v>
      </c>
      <c r="W109" s="124"/>
    </row>
    <row r="110" spans="1:23" ht="18.75" customHeight="1" thickBot="1">
      <c r="A110" s="128"/>
      <c r="B110" s="128"/>
      <c r="C110" s="128"/>
      <c r="D110" s="129"/>
      <c r="E110" s="129"/>
      <c r="F110" s="12" t="s">
        <v>41</v>
      </c>
      <c r="G110" s="124">
        <v>9396354</v>
      </c>
      <c r="H110" s="124"/>
      <c r="I110" s="9">
        <v>8601744</v>
      </c>
      <c r="J110" s="9">
        <v>8355985</v>
      </c>
      <c r="K110" s="9">
        <v>6854812</v>
      </c>
      <c r="L110" s="9">
        <v>1501173</v>
      </c>
      <c r="M110" s="9">
        <v>0</v>
      </c>
      <c r="N110" s="9">
        <v>245759</v>
      </c>
      <c r="O110" s="9">
        <v>0</v>
      </c>
      <c r="P110" s="9">
        <v>0</v>
      </c>
      <c r="Q110" s="9">
        <v>0</v>
      </c>
      <c r="R110" s="9">
        <v>794610</v>
      </c>
      <c r="S110" s="9">
        <v>794610</v>
      </c>
      <c r="T110" s="124">
        <v>0</v>
      </c>
      <c r="U110" s="124"/>
      <c r="V110" s="124">
        <v>0</v>
      </c>
      <c r="W110" s="124"/>
    </row>
    <row r="111" spans="1:23" ht="19.5" customHeight="1" thickBot="1">
      <c r="A111" s="126"/>
      <c r="B111" s="126"/>
      <c r="C111" s="126">
        <v>85403</v>
      </c>
      <c r="D111" s="127" t="s">
        <v>245</v>
      </c>
      <c r="E111" s="127"/>
      <c r="F111" s="13" t="s">
        <v>38</v>
      </c>
      <c r="G111" s="125">
        <v>6574452</v>
      </c>
      <c r="H111" s="125"/>
      <c r="I111" s="10">
        <v>6506242</v>
      </c>
      <c r="J111" s="10">
        <v>6303875</v>
      </c>
      <c r="K111" s="10">
        <v>5076257</v>
      </c>
      <c r="L111" s="10">
        <v>1227618</v>
      </c>
      <c r="M111" s="10">
        <v>0</v>
      </c>
      <c r="N111" s="10">
        <v>202367</v>
      </c>
      <c r="O111" s="10">
        <v>0</v>
      </c>
      <c r="P111" s="10">
        <v>0</v>
      </c>
      <c r="Q111" s="10">
        <v>0</v>
      </c>
      <c r="R111" s="10">
        <v>68210</v>
      </c>
      <c r="S111" s="10">
        <v>68210</v>
      </c>
      <c r="T111" s="125">
        <v>0</v>
      </c>
      <c r="U111" s="125"/>
      <c r="V111" s="125">
        <v>0</v>
      </c>
      <c r="W111" s="125"/>
    </row>
    <row r="112" spans="1:23" ht="18.75" customHeight="1" thickBot="1">
      <c r="A112" s="126"/>
      <c r="B112" s="126"/>
      <c r="C112" s="126"/>
      <c r="D112" s="127"/>
      <c r="E112" s="127"/>
      <c r="F112" s="12" t="s">
        <v>39</v>
      </c>
      <c r="G112" s="124">
        <v>-2400</v>
      </c>
      <c r="H112" s="124"/>
      <c r="I112" s="9">
        <v>-2400</v>
      </c>
      <c r="J112" s="9">
        <v>-2400</v>
      </c>
      <c r="K112" s="9">
        <v>-2400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24">
        <v>0</v>
      </c>
      <c r="U112" s="124"/>
      <c r="V112" s="124">
        <v>0</v>
      </c>
      <c r="W112" s="124"/>
    </row>
    <row r="113" spans="1:23" ht="17.25" customHeight="1" thickBot="1">
      <c r="A113" s="126"/>
      <c r="B113" s="126"/>
      <c r="C113" s="126"/>
      <c r="D113" s="127"/>
      <c r="E113" s="127"/>
      <c r="F113" s="12" t="s">
        <v>40</v>
      </c>
      <c r="G113" s="124">
        <v>777665</v>
      </c>
      <c r="H113" s="124"/>
      <c r="I113" s="9">
        <v>51265</v>
      </c>
      <c r="J113" s="9">
        <v>50465</v>
      </c>
      <c r="K113" s="9">
        <v>45900</v>
      </c>
      <c r="L113" s="9">
        <v>4565</v>
      </c>
      <c r="M113" s="9">
        <v>0</v>
      </c>
      <c r="N113" s="9">
        <v>800</v>
      </c>
      <c r="O113" s="9">
        <v>0</v>
      </c>
      <c r="P113" s="9">
        <v>0</v>
      </c>
      <c r="Q113" s="9">
        <v>0</v>
      </c>
      <c r="R113" s="9">
        <v>726400</v>
      </c>
      <c r="S113" s="9">
        <v>726400</v>
      </c>
      <c r="T113" s="124">
        <v>0</v>
      </c>
      <c r="U113" s="124"/>
      <c r="V113" s="124">
        <v>0</v>
      </c>
      <c r="W113" s="124"/>
    </row>
    <row r="114" spans="1:23" ht="18" customHeight="1" thickBot="1">
      <c r="A114" s="126"/>
      <c r="B114" s="126"/>
      <c r="C114" s="126"/>
      <c r="D114" s="127"/>
      <c r="E114" s="127"/>
      <c r="F114" s="12" t="s">
        <v>41</v>
      </c>
      <c r="G114" s="124">
        <v>7349717</v>
      </c>
      <c r="H114" s="124"/>
      <c r="I114" s="9">
        <v>6555107</v>
      </c>
      <c r="J114" s="9">
        <v>6351940</v>
      </c>
      <c r="K114" s="9">
        <v>5119757</v>
      </c>
      <c r="L114" s="9">
        <v>1232183</v>
      </c>
      <c r="M114" s="9">
        <v>0</v>
      </c>
      <c r="N114" s="9">
        <v>203167</v>
      </c>
      <c r="O114" s="9">
        <v>0</v>
      </c>
      <c r="P114" s="9">
        <v>0</v>
      </c>
      <c r="Q114" s="9">
        <v>0</v>
      </c>
      <c r="R114" s="9">
        <v>794610</v>
      </c>
      <c r="S114" s="9">
        <v>794610</v>
      </c>
      <c r="T114" s="124">
        <v>0</v>
      </c>
      <c r="U114" s="124"/>
      <c r="V114" s="124">
        <v>0</v>
      </c>
      <c r="W114" s="124"/>
    </row>
    <row r="115" spans="1:23" ht="18.75" customHeight="1" thickBot="1">
      <c r="A115" s="126"/>
      <c r="B115" s="126"/>
      <c r="C115" s="126">
        <v>85406</v>
      </c>
      <c r="D115" s="127" t="s">
        <v>252</v>
      </c>
      <c r="E115" s="127"/>
      <c r="F115" s="13" t="s">
        <v>38</v>
      </c>
      <c r="G115" s="125">
        <v>1291173</v>
      </c>
      <c r="H115" s="125"/>
      <c r="I115" s="10">
        <v>1291173</v>
      </c>
      <c r="J115" s="10">
        <v>1267581</v>
      </c>
      <c r="K115" s="10">
        <v>1131686</v>
      </c>
      <c r="L115" s="10">
        <v>135895</v>
      </c>
      <c r="M115" s="10">
        <v>0</v>
      </c>
      <c r="N115" s="10">
        <v>23592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25">
        <v>0</v>
      </c>
      <c r="U115" s="125"/>
      <c r="V115" s="125">
        <v>0</v>
      </c>
      <c r="W115" s="125"/>
    </row>
    <row r="116" spans="1:23" ht="20.25" customHeight="1" thickBot="1">
      <c r="A116" s="126"/>
      <c r="B116" s="126"/>
      <c r="C116" s="126"/>
      <c r="D116" s="127"/>
      <c r="E116" s="127"/>
      <c r="F116" s="12" t="s">
        <v>39</v>
      </c>
      <c r="G116" s="124">
        <v>0</v>
      </c>
      <c r="H116" s="124"/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24">
        <v>0</v>
      </c>
      <c r="U116" s="124"/>
      <c r="V116" s="124">
        <v>0</v>
      </c>
      <c r="W116" s="124"/>
    </row>
    <row r="117" spans="1:23" ht="18" customHeight="1" thickBot="1">
      <c r="A117" s="126"/>
      <c r="B117" s="126"/>
      <c r="C117" s="126"/>
      <c r="D117" s="127"/>
      <c r="E117" s="127"/>
      <c r="F117" s="12" t="s">
        <v>40</v>
      </c>
      <c r="G117" s="124">
        <v>2500</v>
      </c>
      <c r="H117" s="124"/>
      <c r="I117" s="9">
        <v>2500</v>
      </c>
      <c r="J117" s="9">
        <v>2500</v>
      </c>
      <c r="K117" s="9">
        <v>0</v>
      </c>
      <c r="L117" s="9">
        <v>2500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24">
        <v>0</v>
      </c>
      <c r="U117" s="124"/>
      <c r="V117" s="124">
        <v>0</v>
      </c>
      <c r="W117" s="124"/>
    </row>
    <row r="118" spans="1:23" ht="21.75" customHeight="1" thickBot="1">
      <c r="A118" s="126"/>
      <c r="B118" s="126"/>
      <c r="C118" s="126"/>
      <c r="D118" s="127"/>
      <c r="E118" s="127"/>
      <c r="F118" s="12" t="s">
        <v>41</v>
      </c>
      <c r="G118" s="124">
        <v>1293673</v>
      </c>
      <c r="H118" s="124"/>
      <c r="I118" s="9">
        <v>1293673</v>
      </c>
      <c r="J118" s="9">
        <v>1270081</v>
      </c>
      <c r="K118" s="9">
        <v>1131686</v>
      </c>
      <c r="L118" s="9">
        <v>138395</v>
      </c>
      <c r="M118" s="9">
        <v>0</v>
      </c>
      <c r="N118" s="9">
        <v>23592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124">
        <v>0</v>
      </c>
      <c r="U118" s="124"/>
      <c r="V118" s="124">
        <v>0</v>
      </c>
      <c r="W118" s="124"/>
    </row>
    <row r="119" spans="1:23" ht="19.5" customHeight="1" thickBot="1">
      <c r="A119" s="126"/>
      <c r="B119" s="126"/>
      <c r="C119" s="126">
        <v>85446</v>
      </c>
      <c r="D119" s="127" t="s">
        <v>251</v>
      </c>
      <c r="E119" s="127"/>
      <c r="F119" s="13" t="s">
        <v>38</v>
      </c>
      <c r="G119" s="125">
        <v>27900</v>
      </c>
      <c r="H119" s="125"/>
      <c r="I119" s="10">
        <v>27900</v>
      </c>
      <c r="J119" s="10">
        <v>27900</v>
      </c>
      <c r="K119" s="10">
        <v>0</v>
      </c>
      <c r="L119" s="10">
        <v>27900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25">
        <v>0</v>
      </c>
      <c r="U119" s="125"/>
      <c r="V119" s="125">
        <v>0</v>
      </c>
      <c r="W119" s="125"/>
    </row>
    <row r="120" spans="1:23" ht="18" customHeight="1" thickBot="1">
      <c r="A120" s="126"/>
      <c r="B120" s="126"/>
      <c r="C120" s="126"/>
      <c r="D120" s="127"/>
      <c r="E120" s="127"/>
      <c r="F120" s="12" t="s">
        <v>39</v>
      </c>
      <c r="G120" s="124">
        <v>-4565</v>
      </c>
      <c r="H120" s="124"/>
      <c r="I120" s="9">
        <v>-4565</v>
      </c>
      <c r="J120" s="9">
        <v>-4565</v>
      </c>
      <c r="K120" s="9">
        <v>0</v>
      </c>
      <c r="L120" s="9">
        <v>-4565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24">
        <v>0</v>
      </c>
      <c r="U120" s="124"/>
      <c r="V120" s="124">
        <v>0</v>
      </c>
      <c r="W120" s="124"/>
    </row>
    <row r="121" spans="1:23" ht="17.25" customHeight="1" thickBot="1">
      <c r="A121" s="126"/>
      <c r="B121" s="126"/>
      <c r="C121" s="126"/>
      <c r="D121" s="127"/>
      <c r="E121" s="127"/>
      <c r="F121" s="12" t="s">
        <v>40</v>
      </c>
      <c r="G121" s="124">
        <v>0</v>
      </c>
      <c r="H121" s="124"/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124">
        <v>0</v>
      </c>
      <c r="U121" s="124"/>
      <c r="V121" s="124">
        <v>0</v>
      </c>
      <c r="W121" s="124"/>
    </row>
    <row r="122" spans="1:23" ht="21" customHeight="1">
      <c r="A122" s="126"/>
      <c r="B122" s="126"/>
      <c r="C122" s="126"/>
      <c r="D122" s="127"/>
      <c r="E122" s="127"/>
      <c r="F122" s="12" t="s">
        <v>41</v>
      </c>
      <c r="G122" s="124">
        <v>23335</v>
      </c>
      <c r="H122" s="124"/>
      <c r="I122" s="9">
        <v>23335</v>
      </c>
      <c r="J122" s="9">
        <v>23335</v>
      </c>
      <c r="K122" s="9">
        <v>0</v>
      </c>
      <c r="L122" s="9">
        <v>23335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124">
        <v>0</v>
      </c>
      <c r="U122" s="124"/>
      <c r="V122" s="124">
        <v>0</v>
      </c>
      <c r="W122" s="124"/>
    </row>
    <row r="123" spans="1:23" ht="19.5" customHeight="1">
      <c r="A123" s="132" t="s">
        <v>17</v>
      </c>
      <c r="B123" s="132"/>
      <c r="C123" s="132"/>
      <c r="D123" s="132"/>
      <c r="E123" s="132"/>
      <c r="F123" s="12" t="s">
        <v>38</v>
      </c>
      <c r="G123" s="133">
        <v>83217074</v>
      </c>
      <c r="H123" s="133"/>
      <c r="I123" s="11">
        <v>75740418</v>
      </c>
      <c r="J123" s="11">
        <v>68644763</v>
      </c>
      <c r="K123" s="11">
        <v>42172518</v>
      </c>
      <c r="L123" s="11">
        <v>26472245</v>
      </c>
      <c r="M123" s="11">
        <v>1369658</v>
      </c>
      <c r="N123" s="11">
        <v>2983098</v>
      </c>
      <c r="O123" s="11">
        <v>2382434</v>
      </c>
      <c r="P123" s="11">
        <v>325064</v>
      </c>
      <c r="Q123" s="11">
        <v>35401</v>
      </c>
      <c r="R123" s="11">
        <v>7476656</v>
      </c>
      <c r="S123" s="11">
        <v>7476656</v>
      </c>
      <c r="T123" s="133">
        <v>1373333</v>
      </c>
      <c r="U123" s="133"/>
      <c r="V123" s="133">
        <v>0</v>
      </c>
      <c r="W123" s="133"/>
    </row>
    <row r="124" spans="1:23" ht="20.25" customHeight="1">
      <c r="A124" s="132"/>
      <c r="B124" s="132"/>
      <c r="C124" s="132"/>
      <c r="D124" s="132"/>
      <c r="E124" s="132"/>
      <c r="F124" s="12" t="s">
        <v>39</v>
      </c>
      <c r="G124" s="133">
        <v>-1076512</v>
      </c>
      <c r="H124" s="133"/>
      <c r="I124" s="11">
        <v>-321033</v>
      </c>
      <c r="J124" s="11">
        <v>-319119</v>
      </c>
      <c r="K124" s="11">
        <v>-63834</v>
      </c>
      <c r="L124" s="11">
        <v>-255285</v>
      </c>
      <c r="M124" s="11">
        <v>0</v>
      </c>
      <c r="N124" s="11">
        <v>-1914</v>
      </c>
      <c r="O124" s="11">
        <v>0</v>
      </c>
      <c r="P124" s="11">
        <v>0</v>
      </c>
      <c r="Q124" s="11">
        <v>0</v>
      </c>
      <c r="R124" s="11">
        <v>-755479</v>
      </c>
      <c r="S124" s="11">
        <v>-755479</v>
      </c>
      <c r="T124" s="133">
        <v>0</v>
      </c>
      <c r="U124" s="133"/>
      <c r="V124" s="133">
        <v>0</v>
      </c>
      <c r="W124" s="133"/>
    </row>
    <row r="125" spans="1:23" ht="19.5" customHeight="1">
      <c r="A125" s="132"/>
      <c r="B125" s="132"/>
      <c r="C125" s="132"/>
      <c r="D125" s="132"/>
      <c r="E125" s="132"/>
      <c r="F125" s="12" t="s">
        <v>40</v>
      </c>
      <c r="G125" s="133">
        <v>2213913</v>
      </c>
      <c r="H125" s="133"/>
      <c r="I125" s="11">
        <v>1311853</v>
      </c>
      <c r="J125" s="11">
        <v>1311053</v>
      </c>
      <c r="K125" s="11">
        <v>340528</v>
      </c>
      <c r="L125" s="11">
        <v>970525</v>
      </c>
      <c r="M125" s="11">
        <v>0</v>
      </c>
      <c r="N125" s="11">
        <v>800</v>
      </c>
      <c r="O125" s="11">
        <v>0</v>
      </c>
      <c r="P125" s="11">
        <v>0</v>
      </c>
      <c r="Q125" s="11">
        <v>0</v>
      </c>
      <c r="R125" s="11">
        <v>902060</v>
      </c>
      <c r="S125" s="11">
        <v>902060</v>
      </c>
      <c r="T125" s="133">
        <v>0</v>
      </c>
      <c r="U125" s="133"/>
      <c r="V125" s="133">
        <v>0</v>
      </c>
      <c r="W125" s="133"/>
    </row>
    <row r="126" spans="1:23" ht="24.75" customHeight="1">
      <c r="A126" s="132"/>
      <c r="B126" s="132"/>
      <c r="C126" s="132"/>
      <c r="D126" s="132"/>
      <c r="E126" s="132"/>
      <c r="F126" s="12" t="s">
        <v>41</v>
      </c>
      <c r="G126" s="133">
        <v>84354475</v>
      </c>
      <c r="H126" s="133"/>
      <c r="I126" s="11">
        <v>76731238</v>
      </c>
      <c r="J126" s="11">
        <v>69636697</v>
      </c>
      <c r="K126" s="11">
        <v>42449212</v>
      </c>
      <c r="L126" s="11">
        <v>27187485</v>
      </c>
      <c r="M126" s="11">
        <v>1369658</v>
      </c>
      <c r="N126" s="11">
        <v>2981984</v>
      </c>
      <c r="O126" s="11">
        <v>2382434</v>
      </c>
      <c r="P126" s="11">
        <v>325064</v>
      </c>
      <c r="Q126" s="11">
        <v>35401</v>
      </c>
      <c r="R126" s="11">
        <v>7623237</v>
      </c>
      <c r="S126" s="11">
        <v>7623237</v>
      </c>
      <c r="T126" s="133">
        <v>1373333</v>
      </c>
      <c r="U126" s="133"/>
      <c r="V126" s="133">
        <v>0</v>
      </c>
      <c r="W126" s="133"/>
    </row>
  </sheetData>
  <sheetProtection/>
  <mergeCells count="460">
    <mergeCell ref="V126:W126"/>
    <mergeCell ref="V123:W123"/>
    <mergeCell ref="G124:H124"/>
    <mergeCell ref="T124:U124"/>
    <mergeCell ref="V124:W124"/>
    <mergeCell ref="G125:H125"/>
    <mergeCell ref="T125:U125"/>
    <mergeCell ref="V125:W125"/>
    <mergeCell ref="A119:B122"/>
    <mergeCell ref="C119:C122"/>
    <mergeCell ref="D119:E122"/>
    <mergeCell ref="A123:E126"/>
    <mergeCell ref="G123:H123"/>
    <mergeCell ref="T123:U123"/>
    <mergeCell ref="G126:H126"/>
    <mergeCell ref="T126:U126"/>
    <mergeCell ref="G121:H121"/>
    <mergeCell ref="T121:U121"/>
    <mergeCell ref="G104:H104"/>
    <mergeCell ref="T104:U104"/>
    <mergeCell ref="V104:W104"/>
    <mergeCell ref="A103:B106"/>
    <mergeCell ref="C103:C106"/>
    <mergeCell ref="D103:E106"/>
    <mergeCell ref="V101:W101"/>
    <mergeCell ref="G102:H102"/>
    <mergeCell ref="T102:U102"/>
    <mergeCell ref="V102:W102"/>
    <mergeCell ref="G106:H106"/>
    <mergeCell ref="T106:U106"/>
    <mergeCell ref="V106:W106"/>
    <mergeCell ref="G103:H103"/>
    <mergeCell ref="T103:U103"/>
    <mergeCell ref="V103:W103"/>
    <mergeCell ref="T99:U99"/>
    <mergeCell ref="V99:W99"/>
    <mergeCell ref="G100:H100"/>
    <mergeCell ref="T100:U100"/>
    <mergeCell ref="V100:W100"/>
    <mergeCell ref="G105:H105"/>
    <mergeCell ref="T105:U105"/>
    <mergeCell ref="V105:W105"/>
    <mergeCell ref="G101:H101"/>
    <mergeCell ref="T101:U101"/>
    <mergeCell ref="C95:C98"/>
    <mergeCell ref="D95:E98"/>
    <mergeCell ref="A99:B102"/>
    <mergeCell ref="C99:C102"/>
    <mergeCell ref="D99:E102"/>
    <mergeCell ref="G99:H99"/>
    <mergeCell ref="V98:W98"/>
    <mergeCell ref="V95:W95"/>
    <mergeCell ref="G96:H96"/>
    <mergeCell ref="T96:U96"/>
    <mergeCell ref="V96:W96"/>
    <mergeCell ref="G97:H97"/>
    <mergeCell ref="T97:U97"/>
    <mergeCell ref="V97:W97"/>
    <mergeCell ref="A91:B94"/>
    <mergeCell ref="C91:C94"/>
    <mergeCell ref="D91:E94"/>
    <mergeCell ref="G95:H95"/>
    <mergeCell ref="T95:U95"/>
    <mergeCell ref="G98:H98"/>
    <mergeCell ref="T98:U98"/>
    <mergeCell ref="G94:H94"/>
    <mergeCell ref="T94:U94"/>
    <mergeCell ref="A95:B98"/>
    <mergeCell ref="G58:H58"/>
    <mergeCell ref="T58:U58"/>
    <mergeCell ref="V58:W58"/>
    <mergeCell ref="G56:H56"/>
    <mergeCell ref="T56:U56"/>
    <mergeCell ref="V56:W56"/>
    <mergeCell ref="G57:H57"/>
    <mergeCell ref="T57:U57"/>
    <mergeCell ref="V57:W57"/>
    <mergeCell ref="G54:H54"/>
    <mergeCell ref="T54:U54"/>
    <mergeCell ref="V54:W54"/>
    <mergeCell ref="G55:H55"/>
    <mergeCell ref="T55:U55"/>
    <mergeCell ref="V55:W55"/>
    <mergeCell ref="V51:W51"/>
    <mergeCell ref="G52:H52"/>
    <mergeCell ref="T52:U52"/>
    <mergeCell ref="V52:W52"/>
    <mergeCell ref="G53:H53"/>
    <mergeCell ref="T53:U53"/>
    <mergeCell ref="V53:W53"/>
    <mergeCell ref="O1:U1"/>
    <mergeCell ref="I5:I9"/>
    <mergeCell ref="J5:Q6"/>
    <mergeCell ref="R5:R9"/>
    <mergeCell ref="S5:W5"/>
    <mergeCell ref="A4:B9"/>
    <mergeCell ref="C4:C9"/>
    <mergeCell ref="P7:P9"/>
    <mergeCell ref="D4:F9"/>
    <mergeCell ref="G4:H9"/>
    <mergeCell ref="I4:W4"/>
    <mergeCell ref="Q7:Q9"/>
    <mergeCell ref="T8:U9"/>
    <mergeCell ref="T6:U7"/>
    <mergeCell ref="V19:W19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T13:U13"/>
    <mergeCell ref="V13:W13"/>
    <mergeCell ref="V6:W9"/>
    <mergeCell ref="T12:U12"/>
    <mergeCell ref="V10:W10"/>
    <mergeCell ref="V11:W11"/>
    <mergeCell ref="T14:U14"/>
    <mergeCell ref="A11:B14"/>
    <mergeCell ref="C11:C14"/>
    <mergeCell ref="D11:E14"/>
    <mergeCell ref="G11:H11"/>
    <mergeCell ref="T11:U11"/>
    <mergeCell ref="G12:H12"/>
    <mergeCell ref="G13:H13"/>
    <mergeCell ref="V12:W12"/>
    <mergeCell ref="G14:H14"/>
    <mergeCell ref="V16:W16"/>
    <mergeCell ref="G17:H17"/>
    <mergeCell ref="V18:W18"/>
    <mergeCell ref="G18:H18"/>
    <mergeCell ref="G16:H16"/>
    <mergeCell ref="V14:W14"/>
    <mergeCell ref="T17:U17"/>
    <mergeCell ref="V17:W17"/>
    <mergeCell ref="V15:W15"/>
    <mergeCell ref="V23:W23"/>
    <mergeCell ref="T22:U22"/>
    <mergeCell ref="T18:U18"/>
    <mergeCell ref="T16:U16"/>
    <mergeCell ref="G20:H20"/>
    <mergeCell ref="T20:U20"/>
    <mergeCell ref="G24:H24"/>
    <mergeCell ref="T24:U24"/>
    <mergeCell ref="V24:W24"/>
    <mergeCell ref="V20:W20"/>
    <mergeCell ref="G21:H21"/>
    <mergeCell ref="A15:B18"/>
    <mergeCell ref="C15:C18"/>
    <mergeCell ref="D15:E18"/>
    <mergeCell ref="G15:H15"/>
    <mergeCell ref="T15:U15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A39:B42"/>
    <mergeCell ref="C39:C42"/>
    <mergeCell ref="D39:E42"/>
    <mergeCell ref="G39:H39"/>
    <mergeCell ref="T39:U39"/>
    <mergeCell ref="V39:W39"/>
    <mergeCell ref="T41:U41"/>
    <mergeCell ref="V41:W41"/>
    <mergeCell ref="T42:U42"/>
    <mergeCell ref="V42:W42"/>
    <mergeCell ref="V37:W37"/>
    <mergeCell ref="G38:H38"/>
    <mergeCell ref="T38:U38"/>
    <mergeCell ref="V38:W38"/>
    <mergeCell ref="G37:H37"/>
    <mergeCell ref="T37:U37"/>
    <mergeCell ref="T43:U43"/>
    <mergeCell ref="G44:H44"/>
    <mergeCell ref="T44:U44"/>
    <mergeCell ref="V44:W44"/>
    <mergeCell ref="V43:W43"/>
    <mergeCell ref="G40:H40"/>
    <mergeCell ref="T40:U40"/>
    <mergeCell ref="V40:W40"/>
    <mergeCell ref="G41:H41"/>
    <mergeCell ref="G42:H42"/>
    <mergeCell ref="G45:H45"/>
    <mergeCell ref="T45:U45"/>
    <mergeCell ref="V45:W45"/>
    <mergeCell ref="A43:B46"/>
    <mergeCell ref="C43:C46"/>
    <mergeCell ref="D43:E46"/>
    <mergeCell ref="G46:H46"/>
    <mergeCell ref="T46:U46"/>
    <mergeCell ref="V46:W46"/>
    <mergeCell ref="G43:H43"/>
    <mergeCell ref="G47:H47"/>
    <mergeCell ref="T47:U47"/>
    <mergeCell ref="A47:B50"/>
    <mergeCell ref="C47:C50"/>
    <mergeCell ref="D47:E50"/>
    <mergeCell ref="V50:W50"/>
    <mergeCell ref="G50:H50"/>
    <mergeCell ref="T50:U50"/>
    <mergeCell ref="V47:W47"/>
    <mergeCell ref="G48:H48"/>
    <mergeCell ref="T48:U48"/>
    <mergeCell ref="V48:W48"/>
    <mergeCell ref="G49:H49"/>
    <mergeCell ref="T49:U49"/>
    <mergeCell ref="V49:W49"/>
    <mergeCell ref="A51:B54"/>
    <mergeCell ref="C51:C54"/>
    <mergeCell ref="D51:E54"/>
    <mergeCell ref="G51:H51"/>
    <mergeCell ref="T51:U51"/>
    <mergeCell ref="A55:B58"/>
    <mergeCell ref="C55:C58"/>
    <mergeCell ref="D55:E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T65:U65"/>
    <mergeCell ref="V65:W65"/>
    <mergeCell ref="G61:H61"/>
    <mergeCell ref="T61:U61"/>
    <mergeCell ref="V61:W61"/>
    <mergeCell ref="G62:H62"/>
    <mergeCell ref="T62:U62"/>
    <mergeCell ref="V62:W62"/>
    <mergeCell ref="G66:H66"/>
    <mergeCell ref="T66:U66"/>
    <mergeCell ref="V66:W66"/>
    <mergeCell ref="G63:H63"/>
    <mergeCell ref="T63:U63"/>
    <mergeCell ref="V63:W63"/>
    <mergeCell ref="G64:H64"/>
    <mergeCell ref="T64:U64"/>
    <mergeCell ref="V64:W64"/>
    <mergeCell ref="G65:H65"/>
    <mergeCell ref="A63:B66"/>
    <mergeCell ref="C63:C66"/>
    <mergeCell ref="D63:E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T89:U89"/>
    <mergeCell ref="V89:W89"/>
    <mergeCell ref="G90:H90"/>
    <mergeCell ref="T90:U90"/>
    <mergeCell ref="V90:W90"/>
    <mergeCell ref="G91:H91"/>
    <mergeCell ref="T91:U91"/>
    <mergeCell ref="V91:W91"/>
    <mergeCell ref="V94:W94"/>
    <mergeCell ref="G92:H92"/>
    <mergeCell ref="T92:U92"/>
    <mergeCell ref="V92:W92"/>
    <mergeCell ref="G93:H93"/>
    <mergeCell ref="T93:U93"/>
    <mergeCell ref="V93:W93"/>
    <mergeCell ref="A107:B110"/>
    <mergeCell ref="C107:C110"/>
    <mergeCell ref="D107:E110"/>
    <mergeCell ref="G107:H107"/>
    <mergeCell ref="T107:U107"/>
    <mergeCell ref="V107:W107"/>
    <mergeCell ref="G108:H108"/>
    <mergeCell ref="T108:U108"/>
    <mergeCell ref="V108:W108"/>
    <mergeCell ref="G109:H109"/>
    <mergeCell ref="T109:U109"/>
    <mergeCell ref="V109:W109"/>
    <mergeCell ref="G110:H110"/>
    <mergeCell ref="T110:U110"/>
    <mergeCell ref="V110:W110"/>
    <mergeCell ref="A111:B114"/>
    <mergeCell ref="C111:C114"/>
    <mergeCell ref="D111:E114"/>
    <mergeCell ref="G111:H111"/>
    <mergeCell ref="T111:U111"/>
    <mergeCell ref="V111:W111"/>
    <mergeCell ref="G112:H112"/>
    <mergeCell ref="T112:U112"/>
    <mergeCell ref="V112:W112"/>
    <mergeCell ref="G113:H113"/>
    <mergeCell ref="T113:U113"/>
    <mergeCell ref="V113:W113"/>
    <mergeCell ref="G114:H114"/>
    <mergeCell ref="T114:U114"/>
    <mergeCell ref="V114:W114"/>
    <mergeCell ref="A115:B118"/>
    <mergeCell ref="C115:C118"/>
    <mergeCell ref="D115:E118"/>
    <mergeCell ref="G115:H115"/>
    <mergeCell ref="T115:U115"/>
    <mergeCell ref="V115:W115"/>
    <mergeCell ref="G116:H116"/>
    <mergeCell ref="T116:U116"/>
    <mergeCell ref="V116:W116"/>
    <mergeCell ref="G117:H117"/>
    <mergeCell ref="T117:U117"/>
    <mergeCell ref="V117:W117"/>
    <mergeCell ref="G118:H118"/>
    <mergeCell ref="T118:U118"/>
    <mergeCell ref="V118:W118"/>
    <mergeCell ref="G122:H122"/>
    <mergeCell ref="T122:U122"/>
    <mergeCell ref="V122:W122"/>
    <mergeCell ref="G119:H119"/>
    <mergeCell ref="T119:U119"/>
    <mergeCell ref="V119:W119"/>
    <mergeCell ref="G120:H120"/>
    <mergeCell ref="T120:U120"/>
    <mergeCell ref="V120:W120"/>
    <mergeCell ref="V121:W1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view="pageLayout" workbookViewId="0" topLeftCell="A1">
      <selection activeCell="L5" sqref="L5"/>
    </sheetView>
  </sheetViews>
  <sheetFormatPr defaultColWidth="9.33203125" defaultRowHeight="12.75"/>
  <cols>
    <col min="1" max="1" width="6.5" style="22" customWidth="1"/>
    <col min="2" max="2" width="8" style="22" customWidth="1"/>
    <col min="3" max="3" width="9" style="22" customWidth="1"/>
    <col min="4" max="4" width="29.16015625" style="22" customWidth="1"/>
    <col min="5" max="5" width="14.83203125" style="22" customWidth="1"/>
    <col min="6" max="6" width="12.83203125" style="22" customWidth="1"/>
    <col min="7" max="7" width="16.33203125" style="22" customWidth="1"/>
    <col min="8" max="8" width="11.83203125" style="22" customWidth="1"/>
    <col min="9" max="9" width="15.33203125" style="22" customWidth="1"/>
    <col min="10" max="10" width="12.83203125" style="22" customWidth="1"/>
    <col min="11" max="11" width="19.5" style="22" customWidth="1"/>
    <col min="12" max="16384" width="9.33203125" style="22" customWidth="1"/>
  </cols>
  <sheetData>
    <row r="1" spans="1:11" ht="18">
      <c r="A1" s="134" t="s">
        <v>115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35" t="s">
        <v>0</v>
      </c>
    </row>
    <row r="3" spans="1:11" s="24" customFormat="1" ht="19.5" customHeight="1">
      <c r="A3" s="135" t="s">
        <v>114</v>
      </c>
      <c r="B3" s="135" t="s">
        <v>1</v>
      </c>
      <c r="C3" s="135" t="s">
        <v>113</v>
      </c>
      <c r="D3" s="136" t="s">
        <v>112</v>
      </c>
      <c r="E3" s="136" t="s">
        <v>111</v>
      </c>
      <c r="F3" s="136"/>
      <c r="G3" s="136"/>
      <c r="H3" s="136"/>
      <c r="I3" s="136"/>
      <c r="J3" s="136"/>
      <c r="K3" s="136" t="s">
        <v>110</v>
      </c>
    </row>
    <row r="4" spans="1:11" s="24" customFormat="1" ht="19.5" customHeight="1">
      <c r="A4" s="135"/>
      <c r="B4" s="135"/>
      <c r="C4" s="135"/>
      <c r="D4" s="136"/>
      <c r="E4" s="136" t="s">
        <v>109</v>
      </c>
      <c r="F4" s="136" t="s">
        <v>108</v>
      </c>
      <c r="G4" s="136"/>
      <c r="H4" s="136"/>
      <c r="I4" s="136"/>
      <c r="J4" s="136"/>
      <c r="K4" s="136"/>
    </row>
    <row r="5" spans="1:11" s="24" customFormat="1" ht="19.5" customHeight="1">
      <c r="A5" s="135"/>
      <c r="B5" s="135"/>
      <c r="C5" s="135"/>
      <c r="D5" s="136"/>
      <c r="E5" s="136"/>
      <c r="F5" s="143" t="s">
        <v>107</v>
      </c>
      <c r="G5" s="140" t="s">
        <v>106</v>
      </c>
      <c r="H5" s="34" t="s">
        <v>28</v>
      </c>
      <c r="I5" s="143" t="s">
        <v>105</v>
      </c>
      <c r="J5" s="144" t="s">
        <v>104</v>
      </c>
      <c r="K5" s="136"/>
    </row>
    <row r="6" spans="1:11" s="24" customFormat="1" ht="29.25" customHeight="1">
      <c r="A6" s="135"/>
      <c r="B6" s="135"/>
      <c r="C6" s="135"/>
      <c r="D6" s="136"/>
      <c r="E6" s="136"/>
      <c r="F6" s="141"/>
      <c r="G6" s="141"/>
      <c r="H6" s="147" t="s">
        <v>103</v>
      </c>
      <c r="I6" s="141"/>
      <c r="J6" s="145"/>
      <c r="K6" s="136"/>
    </row>
    <row r="7" spans="1:11" s="24" customFormat="1" ht="19.5" customHeight="1">
      <c r="A7" s="135"/>
      <c r="B7" s="135"/>
      <c r="C7" s="135"/>
      <c r="D7" s="136"/>
      <c r="E7" s="136"/>
      <c r="F7" s="141"/>
      <c r="G7" s="141"/>
      <c r="H7" s="147"/>
      <c r="I7" s="141"/>
      <c r="J7" s="145"/>
      <c r="K7" s="136"/>
    </row>
    <row r="8" spans="1:11" s="24" customFormat="1" ht="51.75" customHeight="1">
      <c r="A8" s="135"/>
      <c r="B8" s="135"/>
      <c r="C8" s="135"/>
      <c r="D8" s="136"/>
      <c r="E8" s="136"/>
      <c r="F8" s="142"/>
      <c r="G8" s="142"/>
      <c r="H8" s="147"/>
      <c r="I8" s="142"/>
      <c r="J8" s="146"/>
      <c r="K8" s="136"/>
    </row>
    <row r="9" spans="1:11" ht="7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</row>
    <row r="10" spans="1:11" ht="93.75" customHeight="1">
      <c r="A10" s="31" t="s">
        <v>102</v>
      </c>
      <c r="B10" s="31">
        <v>600</v>
      </c>
      <c r="C10" s="31">
        <v>60013</v>
      </c>
      <c r="D10" s="29" t="s">
        <v>285</v>
      </c>
      <c r="E10" s="30">
        <v>100000</v>
      </c>
      <c r="F10" s="30">
        <v>100000</v>
      </c>
      <c r="G10" s="30">
        <v>0</v>
      </c>
      <c r="H10" s="30">
        <v>0</v>
      </c>
      <c r="I10" s="29" t="s">
        <v>81</v>
      </c>
      <c r="J10" s="28">
        <v>0</v>
      </c>
      <c r="K10" s="27" t="s">
        <v>64</v>
      </c>
    </row>
    <row r="11" spans="1:11" ht="57" customHeight="1">
      <c r="A11" s="31" t="s">
        <v>100</v>
      </c>
      <c r="B11" s="31">
        <v>600</v>
      </c>
      <c r="C11" s="31">
        <v>60014</v>
      </c>
      <c r="D11" s="29" t="s">
        <v>101</v>
      </c>
      <c r="E11" s="30">
        <v>14760</v>
      </c>
      <c r="F11" s="30">
        <v>14760</v>
      </c>
      <c r="G11" s="30">
        <v>0</v>
      </c>
      <c r="H11" s="30">
        <v>0</v>
      </c>
      <c r="I11" s="29" t="s">
        <v>96</v>
      </c>
      <c r="J11" s="28">
        <v>0</v>
      </c>
      <c r="K11" s="27" t="s">
        <v>93</v>
      </c>
    </row>
    <row r="12" spans="1:11" ht="51" customHeight="1">
      <c r="A12" s="31" t="s">
        <v>98</v>
      </c>
      <c r="B12" s="31">
        <v>600</v>
      </c>
      <c r="C12" s="31">
        <v>60014</v>
      </c>
      <c r="D12" s="29" t="s">
        <v>99</v>
      </c>
      <c r="E12" s="30">
        <v>56580</v>
      </c>
      <c r="F12" s="30">
        <v>56580</v>
      </c>
      <c r="G12" s="30">
        <v>0</v>
      </c>
      <c r="H12" s="30">
        <v>0</v>
      </c>
      <c r="I12" s="29" t="s">
        <v>96</v>
      </c>
      <c r="J12" s="28">
        <v>0</v>
      </c>
      <c r="K12" s="27" t="s">
        <v>93</v>
      </c>
    </row>
    <row r="13" spans="1:11" ht="51" customHeight="1">
      <c r="A13" s="31" t="s">
        <v>95</v>
      </c>
      <c r="B13" s="31">
        <v>600</v>
      </c>
      <c r="C13" s="31">
        <v>60014</v>
      </c>
      <c r="D13" s="29" t="s">
        <v>97</v>
      </c>
      <c r="E13" s="30">
        <v>28660</v>
      </c>
      <c r="F13" s="30">
        <v>28660</v>
      </c>
      <c r="G13" s="30">
        <v>0</v>
      </c>
      <c r="H13" s="30">
        <v>0</v>
      </c>
      <c r="I13" s="29" t="s">
        <v>96</v>
      </c>
      <c r="J13" s="28">
        <v>0</v>
      </c>
      <c r="K13" s="27" t="s">
        <v>93</v>
      </c>
    </row>
    <row r="14" spans="1:11" ht="149.25" customHeight="1">
      <c r="A14" s="31" t="s">
        <v>92</v>
      </c>
      <c r="B14" s="31">
        <v>600</v>
      </c>
      <c r="C14" s="31">
        <v>60014</v>
      </c>
      <c r="D14" s="29" t="s">
        <v>94</v>
      </c>
      <c r="E14" s="30">
        <v>1297221</v>
      </c>
      <c r="F14" s="30">
        <v>311334</v>
      </c>
      <c r="G14" s="30">
        <v>0</v>
      </c>
      <c r="H14" s="30">
        <v>0</v>
      </c>
      <c r="I14" s="29" t="s">
        <v>229</v>
      </c>
      <c r="J14" s="28">
        <v>0</v>
      </c>
      <c r="K14" s="27" t="s">
        <v>93</v>
      </c>
    </row>
    <row r="15" spans="1:11" ht="87.75" customHeight="1">
      <c r="A15" s="31" t="s">
        <v>90</v>
      </c>
      <c r="B15" s="31">
        <v>600</v>
      </c>
      <c r="C15" s="31">
        <v>60014</v>
      </c>
      <c r="D15" s="29" t="s">
        <v>230</v>
      </c>
      <c r="E15" s="30">
        <v>27806</v>
      </c>
      <c r="F15" s="30">
        <v>13991</v>
      </c>
      <c r="G15" s="30">
        <v>0</v>
      </c>
      <c r="H15" s="30">
        <v>0</v>
      </c>
      <c r="I15" s="29" t="s">
        <v>231</v>
      </c>
      <c r="J15" s="28">
        <v>0</v>
      </c>
      <c r="K15" s="27" t="s">
        <v>93</v>
      </c>
    </row>
    <row r="16" spans="1:11" ht="74.25" customHeight="1">
      <c r="A16" s="31" t="s">
        <v>88</v>
      </c>
      <c r="B16" s="31">
        <v>600</v>
      </c>
      <c r="C16" s="31">
        <v>60014</v>
      </c>
      <c r="D16" s="29" t="s">
        <v>190</v>
      </c>
      <c r="E16" s="30">
        <v>120876</v>
      </c>
      <c r="F16" s="30">
        <v>60439</v>
      </c>
      <c r="G16" s="30">
        <v>0</v>
      </c>
      <c r="H16" s="30">
        <v>0</v>
      </c>
      <c r="I16" s="29" t="s">
        <v>191</v>
      </c>
      <c r="J16" s="28">
        <v>0</v>
      </c>
      <c r="K16" s="27" t="s">
        <v>93</v>
      </c>
    </row>
    <row r="17" spans="1:11" ht="80.25" customHeight="1">
      <c r="A17" s="31" t="s">
        <v>86</v>
      </c>
      <c r="B17" s="31">
        <v>600</v>
      </c>
      <c r="C17" s="31">
        <v>60014</v>
      </c>
      <c r="D17" s="29" t="s">
        <v>192</v>
      </c>
      <c r="E17" s="30">
        <v>118936</v>
      </c>
      <c r="F17" s="30">
        <v>59469</v>
      </c>
      <c r="G17" s="30">
        <v>0</v>
      </c>
      <c r="H17" s="30">
        <v>0</v>
      </c>
      <c r="I17" s="29" t="s">
        <v>193</v>
      </c>
      <c r="J17" s="28">
        <v>0</v>
      </c>
      <c r="K17" s="27" t="s">
        <v>93</v>
      </c>
    </row>
    <row r="18" spans="1:11" ht="69" customHeight="1">
      <c r="A18" s="31" t="s">
        <v>84</v>
      </c>
      <c r="B18" s="31">
        <v>600</v>
      </c>
      <c r="C18" s="31">
        <v>60014</v>
      </c>
      <c r="D18" s="29" t="s">
        <v>194</v>
      </c>
      <c r="E18" s="30">
        <v>129459</v>
      </c>
      <c r="F18" s="30">
        <v>37230</v>
      </c>
      <c r="G18" s="30">
        <v>0</v>
      </c>
      <c r="H18" s="30">
        <v>0</v>
      </c>
      <c r="I18" s="29" t="s">
        <v>259</v>
      </c>
      <c r="J18" s="28">
        <v>0</v>
      </c>
      <c r="K18" s="27" t="s">
        <v>93</v>
      </c>
    </row>
    <row r="19" spans="1:11" ht="66.75" customHeight="1">
      <c r="A19" s="31" t="s">
        <v>83</v>
      </c>
      <c r="B19" s="31">
        <v>600</v>
      </c>
      <c r="C19" s="31">
        <v>60014</v>
      </c>
      <c r="D19" s="29" t="s">
        <v>195</v>
      </c>
      <c r="E19" s="30">
        <v>120721</v>
      </c>
      <c r="F19" s="30">
        <v>32861</v>
      </c>
      <c r="G19" s="30">
        <v>0</v>
      </c>
      <c r="H19" s="30">
        <v>0</v>
      </c>
      <c r="I19" s="29" t="s">
        <v>260</v>
      </c>
      <c r="J19" s="28">
        <v>0</v>
      </c>
      <c r="K19" s="27" t="s">
        <v>93</v>
      </c>
    </row>
    <row r="20" spans="1:11" ht="94.5" customHeight="1">
      <c r="A20" s="31" t="s">
        <v>79</v>
      </c>
      <c r="B20" s="31">
        <v>600</v>
      </c>
      <c r="C20" s="31">
        <v>60014</v>
      </c>
      <c r="D20" s="29" t="s">
        <v>196</v>
      </c>
      <c r="E20" s="30">
        <v>107085</v>
      </c>
      <c r="F20" s="30">
        <v>38543</v>
      </c>
      <c r="G20" s="30">
        <v>0</v>
      </c>
      <c r="H20" s="30">
        <v>0</v>
      </c>
      <c r="I20" s="29" t="s">
        <v>261</v>
      </c>
      <c r="J20" s="28">
        <v>0</v>
      </c>
      <c r="K20" s="27" t="s">
        <v>93</v>
      </c>
    </row>
    <row r="21" spans="1:11" ht="47.25" customHeight="1">
      <c r="A21" s="31" t="s">
        <v>78</v>
      </c>
      <c r="B21" s="31">
        <v>710</v>
      </c>
      <c r="C21" s="31">
        <v>71012</v>
      </c>
      <c r="D21" s="29" t="s">
        <v>91</v>
      </c>
      <c r="E21" s="30">
        <f>F21</f>
        <v>10000</v>
      </c>
      <c r="F21" s="30">
        <v>10000</v>
      </c>
      <c r="G21" s="30">
        <v>0</v>
      </c>
      <c r="H21" s="30">
        <v>0</v>
      </c>
      <c r="I21" s="29" t="s">
        <v>81</v>
      </c>
      <c r="J21" s="28">
        <v>0</v>
      </c>
      <c r="K21" s="27" t="s">
        <v>64</v>
      </c>
    </row>
    <row r="22" spans="1:11" ht="47.25" customHeight="1">
      <c r="A22" s="31" t="s">
        <v>74</v>
      </c>
      <c r="B22" s="31">
        <v>710</v>
      </c>
      <c r="C22" s="31">
        <v>71015</v>
      </c>
      <c r="D22" s="29" t="s">
        <v>73</v>
      </c>
      <c r="E22" s="30">
        <f>F22</f>
        <v>47490</v>
      </c>
      <c r="F22" s="30">
        <v>47490</v>
      </c>
      <c r="G22" s="30">
        <v>0</v>
      </c>
      <c r="H22" s="30">
        <v>0</v>
      </c>
      <c r="I22" s="29" t="s">
        <v>81</v>
      </c>
      <c r="J22" s="28">
        <v>0</v>
      </c>
      <c r="K22" s="27" t="s">
        <v>89</v>
      </c>
    </row>
    <row r="23" spans="1:11" ht="47.25" customHeight="1">
      <c r="A23" s="31" t="s">
        <v>71</v>
      </c>
      <c r="B23" s="31">
        <v>750</v>
      </c>
      <c r="C23" s="31">
        <v>75020</v>
      </c>
      <c r="D23" s="29" t="s">
        <v>87</v>
      </c>
      <c r="E23" s="30">
        <v>356000</v>
      </c>
      <c r="F23" s="30">
        <v>356000</v>
      </c>
      <c r="G23" s="30">
        <v>0</v>
      </c>
      <c r="H23" s="30">
        <v>0</v>
      </c>
      <c r="I23" s="29" t="s">
        <v>81</v>
      </c>
      <c r="J23" s="28">
        <v>0</v>
      </c>
      <c r="K23" s="27" t="s">
        <v>64</v>
      </c>
    </row>
    <row r="24" spans="1:11" ht="45">
      <c r="A24" s="31" t="s">
        <v>70</v>
      </c>
      <c r="B24" s="31">
        <v>750</v>
      </c>
      <c r="C24" s="31">
        <v>75020</v>
      </c>
      <c r="D24" s="29" t="s">
        <v>85</v>
      </c>
      <c r="E24" s="30">
        <v>55000</v>
      </c>
      <c r="F24" s="30">
        <v>55000</v>
      </c>
      <c r="G24" s="30">
        <v>0</v>
      </c>
      <c r="H24" s="30">
        <v>0</v>
      </c>
      <c r="I24" s="29" t="s">
        <v>81</v>
      </c>
      <c r="J24" s="28">
        <v>0</v>
      </c>
      <c r="K24" s="27" t="s">
        <v>64</v>
      </c>
    </row>
    <row r="25" spans="1:11" ht="45">
      <c r="A25" s="31" t="s">
        <v>69</v>
      </c>
      <c r="B25" s="31">
        <v>750</v>
      </c>
      <c r="C25" s="31">
        <v>75020</v>
      </c>
      <c r="D25" s="29" t="s">
        <v>73</v>
      </c>
      <c r="E25" s="30">
        <v>125000</v>
      </c>
      <c r="F25" s="30">
        <v>125000</v>
      </c>
      <c r="G25" s="30">
        <v>0</v>
      </c>
      <c r="H25" s="30">
        <v>0</v>
      </c>
      <c r="I25" s="29" t="s">
        <v>81</v>
      </c>
      <c r="J25" s="28">
        <v>0</v>
      </c>
      <c r="K25" s="27" t="s">
        <v>64</v>
      </c>
    </row>
    <row r="26" spans="1:11" ht="45">
      <c r="A26" s="31" t="s">
        <v>66</v>
      </c>
      <c r="B26" s="31">
        <v>754</v>
      </c>
      <c r="C26" s="31">
        <v>75411</v>
      </c>
      <c r="D26" s="29" t="s">
        <v>82</v>
      </c>
      <c r="E26" s="30">
        <v>4300</v>
      </c>
      <c r="F26" s="30">
        <v>4300</v>
      </c>
      <c r="G26" s="30">
        <v>0</v>
      </c>
      <c r="H26" s="30">
        <v>0</v>
      </c>
      <c r="I26" s="29" t="s">
        <v>81</v>
      </c>
      <c r="J26" s="28">
        <v>0</v>
      </c>
      <c r="K26" s="27" t="s">
        <v>80</v>
      </c>
    </row>
    <row r="27" spans="1:11" ht="45">
      <c r="A27" s="31" t="s">
        <v>65</v>
      </c>
      <c r="B27" s="31">
        <v>754</v>
      </c>
      <c r="C27" s="31">
        <v>75411</v>
      </c>
      <c r="D27" s="29" t="s">
        <v>216</v>
      </c>
      <c r="E27" s="30">
        <v>33000</v>
      </c>
      <c r="F27" s="30">
        <v>33000</v>
      </c>
      <c r="G27" s="30">
        <v>0</v>
      </c>
      <c r="H27" s="30">
        <v>0</v>
      </c>
      <c r="I27" s="29" t="s">
        <v>81</v>
      </c>
      <c r="J27" s="28">
        <v>0</v>
      </c>
      <c r="K27" s="27" t="s">
        <v>80</v>
      </c>
    </row>
    <row r="28" spans="1:11" ht="45">
      <c r="A28" s="31" t="s">
        <v>63</v>
      </c>
      <c r="B28" s="31">
        <v>754</v>
      </c>
      <c r="C28" s="31">
        <v>75411</v>
      </c>
      <c r="D28" s="68" t="s">
        <v>274</v>
      </c>
      <c r="E28" s="30">
        <v>9853</v>
      </c>
      <c r="F28" s="30">
        <v>9853</v>
      </c>
      <c r="G28" s="30">
        <v>0</v>
      </c>
      <c r="H28" s="30">
        <v>0</v>
      </c>
      <c r="I28" s="29" t="s">
        <v>81</v>
      </c>
      <c r="J28" s="28">
        <v>0</v>
      </c>
      <c r="K28" s="27" t="s">
        <v>80</v>
      </c>
    </row>
    <row r="29" spans="1:11" ht="76.5" customHeight="1">
      <c r="A29" s="31" t="s">
        <v>116</v>
      </c>
      <c r="B29" s="31">
        <v>801</v>
      </c>
      <c r="C29" s="31">
        <v>80195</v>
      </c>
      <c r="D29" s="29" t="s">
        <v>262</v>
      </c>
      <c r="E29" s="30">
        <v>115001</v>
      </c>
      <c r="F29" s="30">
        <v>115001</v>
      </c>
      <c r="G29" s="30">
        <v>0</v>
      </c>
      <c r="H29" s="30">
        <v>0</v>
      </c>
      <c r="I29" s="29" t="s">
        <v>76</v>
      </c>
      <c r="J29" s="28">
        <v>0</v>
      </c>
      <c r="K29" s="27" t="s">
        <v>64</v>
      </c>
    </row>
    <row r="30" spans="1:11" ht="98.25" customHeight="1">
      <c r="A30" s="31" t="s">
        <v>197</v>
      </c>
      <c r="B30" s="31">
        <v>801</v>
      </c>
      <c r="C30" s="31">
        <v>80195</v>
      </c>
      <c r="D30" s="29" t="s">
        <v>222</v>
      </c>
      <c r="E30" s="30">
        <v>36835</v>
      </c>
      <c r="F30" s="30">
        <v>36835</v>
      </c>
      <c r="G30" s="30">
        <v>0</v>
      </c>
      <c r="H30" s="30">
        <v>0</v>
      </c>
      <c r="I30" s="29" t="s">
        <v>76</v>
      </c>
      <c r="J30" s="28">
        <v>0</v>
      </c>
      <c r="K30" s="27" t="s">
        <v>64</v>
      </c>
    </row>
    <row r="31" spans="1:11" ht="54" customHeight="1">
      <c r="A31" s="31" t="s">
        <v>198</v>
      </c>
      <c r="B31" s="31">
        <v>801</v>
      </c>
      <c r="C31" s="31">
        <v>80195</v>
      </c>
      <c r="D31" s="29" t="s">
        <v>77</v>
      </c>
      <c r="E31" s="30">
        <v>10000</v>
      </c>
      <c r="F31" s="30">
        <v>10000</v>
      </c>
      <c r="G31" s="30">
        <v>0</v>
      </c>
      <c r="H31" s="30">
        <v>0</v>
      </c>
      <c r="I31" s="29" t="s">
        <v>76</v>
      </c>
      <c r="J31" s="28">
        <v>0</v>
      </c>
      <c r="K31" s="27" t="s">
        <v>75</v>
      </c>
    </row>
    <row r="32" spans="1:11" ht="54" customHeight="1">
      <c r="A32" s="31" t="s">
        <v>199</v>
      </c>
      <c r="B32" s="31">
        <v>852</v>
      </c>
      <c r="C32" s="31">
        <v>85201</v>
      </c>
      <c r="D32" s="29" t="s">
        <v>73</v>
      </c>
      <c r="E32" s="30">
        <v>48200</v>
      </c>
      <c r="F32" s="30">
        <v>48200</v>
      </c>
      <c r="G32" s="30">
        <v>0</v>
      </c>
      <c r="H32" s="30">
        <v>0</v>
      </c>
      <c r="I32" s="29" t="s">
        <v>61</v>
      </c>
      <c r="J32" s="28">
        <v>0</v>
      </c>
      <c r="K32" s="27" t="s">
        <v>72</v>
      </c>
    </row>
    <row r="33" spans="1:11" ht="60.75" customHeight="1">
      <c r="A33" s="31" t="s">
        <v>200</v>
      </c>
      <c r="B33" s="31">
        <v>852</v>
      </c>
      <c r="C33" s="31">
        <v>85201</v>
      </c>
      <c r="D33" s="29" t="s">
        <v>117</v>
      </c>
      <c r="E33" s="30">
        <v>90543</v>
      </c>
      <c r="F33" s="30">
        <v>46390</v>
      </c>
      <c r="G33" s="30">
        <v>0</v>
      </c>
      <c r="H33" s="30">
        <v>0</v>
      </c>
      <c r="I33" s="29" t="s">
        <v>166</v>
      </c>
      <c r="J33" s="28">
        <v>0</v>
      </c>
      <c r="K33" s="27" t="s">
        <v>64</v>
      </c>
    </row>
    <row r="34" spans="1:11" ht="53.25" customHeight="1">
      <c r="A34" s="31" t="s">
        <v>201</v>
      </c>
      <c r="B34" s="31">
        <v>852</v>
      </c>
      <c r="C34" s="31">
        <v>85202</v>
      </c>
      <c r="D34" s="29" t="s">
        <v>68</v>
      </c>
      <c r="E34" s="30">
        <v>107171</v>
      </c>
      <c r="F34" s="30">
        <v>107171</v>
      </c>
      <c r="G34" s="30">
        <v>0</v>
      </c>
      <c r="H34" s="30">
        <v>0</v>
      </c>
      <c r="I34" s="29" t="s">
        <v>61</v>
      </c>
      <c r="J34" s="28">
        <v>0</v>
      </c>
      <c r="K34" s="27" t="s">
        <v>67</v>
      </c>
    </row>
    <row r="35" spans="1:11" ht="53.25" customHeight="1">
      <c r="A35" s="31" t="s">
        <v>203</v>
      </c>
      <c r="B35" s="31">
        <v>852</v>
      </c>
      <c r="C35" s="31">
        <v>85202</v>
      </c>
      <c r="D35" s="29" t="s">
        <v>276</v>
      </c>
      <c r="E35" s="30">
        <v>45000</v>
      </c>
      <c r="F35" s="30">
        <v>45000</v>
      </c>
      <c r="G35" s="30">
        <v>0</v>
      </c>
      <c r="H35" s="30">
        <v>0</v>
      </c>
      <c r="I35" s="29" t="s">
        <v>61</v>
      </c>
      <c r="J35" s="28">
        <v>0</v>
      </c>
      <c r="K35" s="27" t="s">
        <v>67</v>
      </c>
    </row>
    <row r="36" spans="1:11" s="73" customFormat="1" ht="53.25" customHeight="1">
      <c r="A36" s="31" t="s">
        <v>211</v>
      </c>
      <c r="B36" s="31">
        <v>852</v>
      </c>
      <c r="C36" s="31">
        <v>85202</v>
      </c>
      <c r="D36" s="29" t="s">
        <v>219</v>
      </c>
      <c r="E36" s="30">
        <v>5200</v>
      </c>
      <c r="F36" s="30">
        <v>5200</v>
      </c>
      <c r="G36" s="30">
        <v>0</v>
      </c>
      <c r="H36" s="30">
        <v>0</v>
      </c>
      <c r="I36" s="29" t="s">
        <v>61</v>
      </c>
      <c r="J36" s="28">
        <v>0</v>
      </c>
      <c r="K36" s="27" t="s">
        <v>218</v>
      </c>
    </row>
    <row r="37" spans="1:11" s="73" customFormat="1" ht="53.25" customHeight="1">
      <c r="A37" s="31" t="s">
        <v>217</v>
      </c>
      <c r="B37" s="31">
        <v>852</v>
      </c>
      <c r="C37" s="31">
        <v>85202</v>
      </c>
      <c r="D37" s="29" t="s">
        <v>62</v>
      </c>
      <c r="E37" s="30">
        <v>129900</v>
      </c>
      <c r="F37" s="30">
        <v>129900</v>
      </c>
      <c r="G37" s="30">
        <v>0</v>
      </c>
      <c r="H37" s="30">
        <v>0</v>
      </c>
      <c r="I37" s="29" t="s">
        <v>61</v>
      </c>
      <c r="J37" s="28">
        <v>0</v>
      </c>
      <c r="K37" s="27" t="s">
        <v>224</v>
      </c>
    </row>
    <row r="38" spans="1:11" s="73" customFormat="1" ht="57" customHeight="1">
      <c r="A38" s="31" t="s">
        <v>221</v>
      </c>
      <c r="B38" s="31">
        <v>852</v>
      </c>
      <c r="C38" s="31">
        <v>85202</v>
      </c>
      <c r="D38" s="29" t="s">
        <v>225</v>
      </c>
      <c r="E38" s="30">
        <v>60000</v>
      </c>
      <c r="F38" s="30">
        <v>60000</v>
      </c>
      <c r="G38" s="30">
        <v>0</v>
      </c>
      <c r="H38" s="30">
        <v>0</v>
      </c>
      <c r="I38" s="29" t="s">
        <v>61</v>
      </c>
      <c r="J38" s="28">
        <v>0</v>
      </c>
      <c r="K38" s="27" t="s">
        <v>224</v>
      </c>
    </row>
    <row r="39" spans="1:11" s="73" customFormat="1" ht="57" customHeight="1">
      <c r="A39" s="31" t="s">
        <v>223</v>
      </c>
      <c r="B39" s="31">
        <v>852</v>
      </c>
      <c r="C39" s="31">
        <v>85202</v>
      </c>
      <c r="D39" s="29" t="s">
        <v>276</v>
      </c>
      <c r="E39" s="30">
        <v>6000</v>
      </c>
      <c r="F39" s="30">
        <v>6000</v>
      </c>
      <c r="G39" s="30">
        <v>0</v>
      </c>
      <c r="H39" s="30">
        <v>0</v>
      </c>
      <c r="I39" s="29" t="s">
        <v>61</v>
      </c>
      <c r="J39" s="28">
        <v>0</v>
      </c>
      <c r="K39" s="27" t="s">
        <v>224</v>
      </c>
    </row>
    <row r="40" spans="1:11" s="73" customFormat="1" ht="57" customHeight="1">
      <c r="A40" s="31" t="s">
        <v>232</v>
      </c>
      <c r="B40" s="31">
        <v>852</v>
      </c>
      <c r="C40" s="31">
        <v>85202</v>
      </c>
      <c r="D40" s="29" t="s">
        <v>275</v>
      </c>
      <c r="E40" s="30">
        <v>9600</v>
      </c>
      <c r="F40" s="30">
        <v>9600</v>
      </c>
      <c r="G40" s="30">
        <v>0</v>
      </c>
      <c r="H40" s="30">
        <v>0</v>
      </c>
      <c r="I40" s="29" t="s">
        <v>61</v>
      </c>
      <c r="J40" s="28">
        <v>0</v>
      </c>
      <c r="K40" s="27" t="s">
        <v>224</v>
      </c>
    </row>
    <row r="41" spans="1:11" ht="53.25" customHeight="1">
      <c r="A41" s="31" t="s">
        <v>273</v>
      </c>
      <c r="B41" s="31">
        <v>852</v>
      </c>
      <c r="C41" s="31">
        <v>85203</v>
      </c>
      <c r="D41" s="29" t="s">
        <v>128</v>
      </c>
      <c r="E41" s="30">
        <v>400000</v>
      </c>
      <c r="F41" s="30">
        <v>400000</v>
      </c>
      <c r="G41" s="30">
        <v>0</v>
      </c>
      <c r="H41" s="30">
        <v>0</v>
      </c>
      <c r="I41" s="29" t="s">
        <v>61</v>
      </c>
      <c r="J41" s="28">
        <v>0</v>
      </c>
      <c r="K41" s="27" t="s">
        <v>127</v>
      </c>
    </row>
    <row r="42" spans="1:11" ht="62.25" customHeight="1">
      <c r="A42" s="31" t="s">
        <v>272</v>
      </c>
      <c r="B42" s="31">
        <v>852</v>
      </c>
      <c r="C42" s="31">
        <v>85295</v>
      </c>
      <c r="D42" s="29" t="s">
        <v>208</v>
      </c>
      <c r="E42" s="30">
        <v>164078</v>
      </c>
      <c r="F42" s="30">
        <v>164078</v>
      </c>
      <c r="G42" s="30">
        <v>0</v>
      </c>
      <c r="H42" s="30">
        <v>0</v>
      </c>
      <c r="I42" s="29" t="s">
        <v>61</v>
      </c>
      <c r="J42" s="28">
        <v>0</v>
      </c>
      <c r="K42" s="27" t="s">
        <v>127</v>
      </c>
    </row>
    <row r="43" spans="1:11" ht="62.25" customHeight="1">
      <c r="A43" s="31" t="s">
        <v>271</v>
      </c>
      <c r="B43" s="31">
        <v>852</v>
      </c>
      <c r="C43" s="31">
        <v>85295</v>
      </c>
      <c r="D43" s="32" t="s">
        <v>210</v>
      </c>
      <c r="E43" s="30">
        <v>63016</v>
      </c>
      <c r="F43" s="30">
        <v>63016</v>
      </c>
      <c r="G43" s="30">
        <v>0</v>
      </c>
      <c r="H43" s="30">
        <v>0</v>
      </c>
      <c r="I43" s="29" t="s">
        <v>61</v>
      </c>
      <c r="J43" s="28">
        <v>0</v>
      </c>
      <c r="K43" s="27" t="s">
        <v>64</v>
      </c>
    </row>
    <row r="44" spans="1:11" ht="108" customHeight="1">
      <c r="A44" s="31" t="s">
        <v>270</v>
      </c>
      <c r="B44" s="31">
        <v>852</v>
      </c>
      <c r="C44" s="31">
        <v>85295</v>
      </c>
      <c r="D44" s="32" t="s">
        <v>209</v>
      </c>
      <c r="E44" s="30">
        <v>165460</v>
      </c>
      <c r="F44" s="30">
        <v>165460</v>
      </c>
      <c r="G44" s="30">
        <v>0</v>
      </c>
      <c r="H44" s="30">
        <v>0</v>
      </c>
      <c r="I44" s="29" t="s">
        <v>61</v>
      </c>
      <c r="J44" s="28">
        <v>0</v>
      </c>
      <c r="K44" s="27" t="s">
        <v>64</v>
      </c>
    </row>
    <row r="45" spans="1:11" ht="137.25" customHeight="1">
      <c r="A45" s="31" t="s">
        <v>267</v>
      </c>
      <c r="B45" s="31">
        <v>852</v>
      </c>
      <c r="C45" s="31">
        <v>85295</v>
      </c>
      <c r="D45" s="32" t="s">
        <v>263</v>
      </c>
      <c r="E45" s="30">
        <v>312150</v>
      </c>
      <c r="F45" s="30">
        <v>312150</v>
      </c>
      <c r="G45" s="30">
        <v>0</v>
      </c>
      <c r="H45" s="30">
        <v>0</v>
      </c>
      <c r="I45" s="29" t="s">
        <v>61</v>
      </c>
      <c r="J45" s="28">
        <v>0</v>
      </c>
      <c r="K45" s="27" t="s">
        <v>64</v>
      </c>
    </row>
    <row r="46" spans="1:11" ht="48" customHeight="1">
      <c r="A46" s="31" t="s">
        <v>280</v>
      </c>
      <c r="B46" s="31">
        <v>854</v>
      </c>
      <c r="C46" s="31">
        <v>85403</v>
      </c>
      <c r="D46" s="29" t="s">
        <v>269</v>
      </c>
      <c r="E46" s="30">
        <v>33210</v>
      </c>
      <c r="F46" s="30">
        <v>33210</v>
      </c>
      <c r="G46" s="30">
        <v>0</v>
      </c>
      <c r="H46" s="30">
        <v>0</v>
      </c>
      <c r="I46" s="29" t="s">
        <v>61</v>
      </c>
      <c r="J46" s="28">
        <v>0</v>
      </c>
      <c r="K46" s="27" t="s">
        <v>268</v>
      </c>
    </row>
    <row r="47" spans="1:11" ht="48" customHeight="1">
      <c r="A47" s="31" t="s">
        <v>281</v>
      </c>
      <c r="B47" s="31">
        <v>854</v>
      </c>
      <c r="C47" s="31">
        <v>85403</v>
      </c>
      <c r="D47" s="29" t="s">
        <v>62</v>
      </c>
      <c r="E47" s="30">
        <v>145000</v>
      </c>
      <c r="F47" s="30">
        <v>145000</v>
      </c>
      <c r="G47" s="30">
        <v>0</v>
      </c>
      <c r="H47" s="30">
        <v>0</v>
      </c>
      <c r="I47" s="29" t="s">
        <v>61</v>
      </c>
      <c r="J47" s="28">
        <v>0</v>
      </c>
      <c r="K47" s="27" t="s">
        <v>268</v>
      </c>
    </row>
    <row r="48" spans="1:11" ht="48" customHeight="1">
      <c r="A48" s="31" t="s">
        <v>282</v>
      </c>
      <c r="B48" s="31">
        <v>854</v>
      </c>
      <c r="C48" s="31">
        <v>85403</v>
      </c>
      <c r="D48" s="29" t="s">
        <v>62</v>
      </c>
      <c r="E48" s="30">
        <v>145000</v>
      </c>
      <c r="F48" s="30">
        <v>145000</v>
      </c>
      <c r="G48" s="30">
        <v>0</v>
      </c>
      <c r="H48" s="30">
        <v>0</v>
      </c>
      <c r="I48" s="29" t="s">
        <v>61</v>
      </c>
      <c r="J48" s="28">
        <v>0</v>
      </c>
      <c r="K48" s="27" t="s">
        <v>277</v>
      </c>
    </row>
    <row r="49" spans="1:11" ht="48" customHeight="1">
      <c r="A49" s="31" t="s">
        <v>283</v>
      </c>
      <c r="B49" s="31">
        <v>854</v>
      </c>
      <c r="C49" s="31">
        <v>85403</v>
      </c>
      <c r="D49" s="29" t="s">
        <v>62</v>
      </c>
      <c r="E49" s="30">
        <v>145000</v>
      </c>
      <c r="F49" s="30">
        <v>145000</v>
      </c>
      <c r="G49" s="30">
        <v>0</v>
      </c>
      <c r="H49" s="30">
        <v>0</v>
      </c>
      <c r="I49" s="29" t="s">
        <v>61</v>
      </c>
      <c r="J49" s="28">
        <v>0</v>
      </c>
      <c r="K49" s="27" t="s">
        <v>278</v>
      </c>
    </row>
    <row r="50" spans="1:11" ht="61.5" customHeight="1">
      <c r="A50" s="31" t="s">
        <v>284</v>
      </c>
      <c r="B50" s="31">
        <v>854</v>
      </c>
      <c r="C50" s="31">
        <v>85403</v>
      </c>
      <c r="D50" s="29" t="s">
        <v>279</v>
      </c>
      <c r="E50" s="30">
        <v>326400</v>
      </c>
      <c r="F50" s="30">
        <v>326400</v>
      </c>
      <c r="G50" s="30">
        <v>0</v>
      </c>
      <c r="H50" s="30">
        <v>0</v>
      </c>
      <c r="I50" s="29" t="s">
        <v>61</v>
      </c>
      <c r="J50" s="28">
        <v>0</v>
      </c>
      <c r="K50" s="27" t="s">
        <v>60</v>
      </c>
    </row>
    <row r="51" spans="1:11" ht="48.75" customHeight="1">
      <c r="A51" s="137" t="s">
        <v>59</v>
      </c>
      <c r="B51" s="138"/>
      <c r="C51" s="138"/>
      <c r="D51" s="139"/>
      <c r="E51" s="26">
        <f>SUM(E10:E50)</f>
        <v>5325511</v>
      </c>
      <c r="F51" s="26">
        <f>SUM(F10:F50)</f>
        <v>3913121</v>
      </c>
      <c r="G51" s="26">
        <f>SUM(G10:G50)</f>
        <v>0</v>
      </c>
      <c r="H51" s="26">
        <f>SUM(H10:H50)</f>
        <v>0</v>
      </c>
      <c r="I51" s="100">
        <v>1412390</v>
      </c>
      <c r="J51" s="26">
        <f>SUM(J10:J50)</f>
        <v>0</v>
      </c>
      <c r="K51" s="103" t="s">
        <v>58</v>
      </c>
    </row>
    <row r="52" spans="1:11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2.75">
      <c r="A53" s="105" t="s">
        <v>57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12.75">
      <c r="A54" s="105" t="s">
        <v>56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ht="12.75">
      <c r="A55" s="24" t="s">
        <v>55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>
      <c r="A56" s="24" t="s">
        <v>54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.75">
      <c r="A57" s="24" t="s">
        <v>53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</row>
    <row r="58" spans="1:1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1" ht="12.75">
      <c r="E61" s="23"/>
    </row>
  </sheetData>
  <sheetProtection/>
  <mergeCells count="15">
    <mergeCell ref="A51:D51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Rady Powiatu w Opatowie Nr XXV.55.2016
z dnia 30 listopada 2016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view="pageLayout" workbookViewId="0" topLeftCell="A1">
      <selection activeCell="E7" sqref="E7"/>
    </sheetView>
  </sheetViews>
  <sheetFormatPr defaultColWidth="9.33203125" defaultRowHeight="12.75"/>
  <cols>
    <col min="1" max="1" width="9.33203125" style="36" customWidth="1"/>
    <col min="2" max="2" width="69.33203125" style="36" customWidth="1"/>
    <col min="3" max="3" width="18" style="36" customWidth="1"/>
    <col min="4" max="4" width="19.5" style="36" customWidth="1"/>
    <col min="5" max="16384" width="9.33203125" style="36" customWidth="1"/>
  </cols>
  <sheetData>
    <row r="1" spans="1:4" ht="12.75">
      <c r="A1" s="54"/>
      <c r="B1" s="54"/>
      <c r="C1" s="54"/>
      <c r="D1" s="54"/>
    </row>
    <row r="2" spans="1:4" ht="18">
      <c r="A2" s="149" t="s">
        <v>165</v>
      </c>
      <c r="B2" s="149"/>
      <c r="C2" s="149"/>
      <c r="D2" s="149"/>
    </row>
    <row r="3" spans="1:4" ht="12.75">
      <c r="A3" s="53"/>
      <c r="B3" s="52"/>
      <c r="C3" s="52"/>
      <c r="D3" s="52"/>
    </row>
    <row r="4" spans="1:8" ht="12.75">
      <c r="A4" s="52"/>
      <c r="B4" s="52"/>
      <c r="C4" s="52"/>
      <c r="D4" s="51" t="s">
        <v>0</v>
      </c>
      <c r="H4" s="50"/>
    </row>
    <row r="5" spans="1:8" ht="12.75">
      <c r="A5" s="148" t="s">
        <v>114</v>
      </c>
      <c r="B5" s="148" t="s">
        <v>164</v>
      </c>
      <c r="C5" s="150" t="s">
        <v>163</v>
      </c>
      <c r="D5" s="150" t="s">
        <v>162</v>
      </c>
      <c r="H5" s="50"/>
    </row>
    <row r="6" spans="1:8" ht="12.75">
      <c r="A6" s="148"/>
      <c r="B6" s="148"/>
      <c r="C6" s="148"/>
      <c r="D6" s="150"/>
      <c r="H6" s="50"/>
    </row>
    <row r="7" spans="1:8" ht="12.75">
      <c r="A7" s="148"/>
      <c r="B7" s="148"/>
      <c r="C7" s="148"/>
      <c r="D7" s="150"/>
      <c r="H7" s="50"/>
    </row>
    <row r="8" spans="1:4" ht="10.5" customHeight="1">
      <c r="A8" s="49">
        <v>1</v>
      </c>
      <c r="B8" s="49">
        <v>2</v>
      </c>
      <c r="C8" s="49">
        <v>3</v>
      </c>
      <c r="D8" s="49">
        <v>4</v>
      </c>
    </row>
    <row r="9" spans="1:4" ht="30" customHeight="1">
      <c r="A9" s="148" t="s">
        <v>161</v>
      </c>
      <c r="B9" s="148"/>
      <c r="C9" s="45"/>
      <c r="D9" s="48">
        <f>SUM(D10:D18)</f>
        <v>3148409</v>
      </c>
    </row>
    <row r="10" spans="1:4" ht="30" customHeight="1">
      <c r="A10" s="45" t="s">
        <v>102</v>
      </c>
      <c r="B10" s="47" t="s">
        <v>160</v>
      </c>
      <c r="C10" s="45" t="s">
        <v>158</v>
      </c>
      <c r="D10" s="44">
        <v>0</v>
      </c>
    </row>
    <row r="11" spans="1:4" ht="30" customHeight="1">
      <c r="A11" s="45" t="s">
        <v>100</v>
      </c>
      <c r="B11" s="47" t="s">
        <v>159</v>
      </c>
      <c r="C11" s="45" t="s">
        <v>158</v>
      </c>
      <c r="D11" s="44">
        <v>0</v>
      </c>
    </row>
    <row r="12" spans="1:4" ht="30" customHeight="1">
      <c r="A12" s="45" t="s">
        <v>98</v>
      </c>
      <c r="B12" s="46" t="s">
        <v>157</v>
      </c>
      <c r="C12" s="45" t="s">
        <v>156</v>
      </c>
      <c r="D12" s="44">
        <v>0</v>
      </c>
    </row>
    <row r="13" spans="1:4" ht="30" customHeight="1">
      <c r="A13" s="45" t="s">
        <v>95</v>
      </c>
      <c r="B13" s="47" t="s">
        <v>155</v>
      </c>
      <c r="C13" s="45" t="s">
        <v>154</v>
      </c>
      <c r="D13" s="44">
        <v>0</v>
      </c>
    </row>
    <row r="14" spans="1:4" ht="30" customHeight="1">
      <c r="A14" s="45" t="s">
        <v>92</v>
      </c>
      <c r="B14" s="47" t="s">
        <v>153</v>
      </c>
      <c r="C14" s="45" t="s">
        <v>152</v>
      </c>
      <c r="D14" s="44">
        <v>0</v>
      </c>
    </row>
    <row r="15" spans="1:4" ht="30" customHeight="1">
      <c r="A15" s="45" t="s">
        <v>90</v>
      </c>
      <c r="B15" s="47" t="s">
        <v>151</v>
      </c>
      <c r="C15" s="45" t="s">
        <v>150</v>
      </c>
      <c r="D15" s="44">
        <v>0</v>
      </c>
    </row>
    <row r="16" spans="1:4" ht="30" customHeight="1">
      <c r="A16" s="45" t="s">
        <v>88</v>
      </c>
      <c r="B16" s="47" t="s">
        <v>149</v>
      </c>
      <c r="C16" s="45" t="s">
        <v>148</v>
      </c>
      <c r="D16" s="44">
        <v>0</v>
      </c>
    </row>
    <row r="17" spans="1:4" ht="30" customHeight="1">
      <c r="A17" s="45" t="s">
        <v>86</v>
      </c>
      <c r="B17" s="47" t="s">
        <v>147</v>
      </c>
      <c r="C17" s="45" t="s">
        <v>146</v>
      </c>
      <c r="D17" s="44">
        <v>3148409</v>
      </c>
    </row>
    <row r="18" spans="1:4" ht="30" customHeight="1">
      <c r="A18" s="45" t="s">
        <v>84</v>
      </c>
      <c r="B18" s="47" t="s">
        <v>145</v>
      </c>
      <c r="C18" s="45" t="s">
        <v>133</v>
      </c>
      <c r="D18" s="44">
        <v>0</v>
      </c>
    </row>
    <row r="19" spans="1:4" ht="30" customHeight="1">
      <c r="A19" s="148" t="s">
        <v>144</v>
      </c>
      <c r="B19" s="148"/>
      <c r="C19" s="45"/>
      <c r="D19" s="48">
        <f>SUM(D20:D26)</f>
        <v>281584</v>
      </c>
    </row>
    <row r="20" spans="1:4" ht="30" customHeight="1">
      <c r="A20" s="45" t="s">
        <v>102</v>
      </c>
      <c r="B20" s="47" t="s">
        <v>143</v>
      </c>
      <c r="C20" s="45" t="s">
        <v>139</v>
      </c>
      <c r="D20" s="44">
        <v>0</v>
      </c>
    </row>
    <row r="21" spans="1:4" ht="30" customHeight="1">
      <c r="A21" s="45" t="s">
        <v>142</v>
      </c>
      <c r="B21" s="46" t="s">
        <v>141</v>
      </c>
      <c r="C21" s="45" t="s">
        <v>139</v>
      </c>
      <c r="D21" s="44">
        <v>0</v>
      </c>
    </row>
    <row r="22" spans="1:4" ht="30" customHeight="1">
      <c r="A22" s="45" t="s">
        <v>100</v>
      </c>
      <c r="B22" s="47" t="s">
        <v>140</v>
      </c>
      <c r="C22" s="45" t="s">
        <v>139</v>
      </c>
      <c r="D22" s="44">
        <v>281584</v>
      </c>
    </row>
    <row r="23" spans="1:4" ht="30" customHeight="1">
      <c r="A23" s="45" t="s">
        <v>98</v>
      </c>
      <c r="B23" s="46" t="s">
        <v>138</v>
      </c>
      <c r="C23" s="45" t="s">
        <v>137</v>
      </c>
      <c r="D23" s="44">
        <v>0</v>
      </c>
    </row>
    <row r="24" spans="1:4" ht="30" customHeight="1">
      <c r="A24" s="45" t="s">
        <v>95</v>
      </c>
      <c r="B24" s="47" t="s">
        <v>136</v>
      </c>
      <c r="C24" s="45" t="s">
        <v>135</v>
      </c>
      <c r="D24" s="44">
        <v>0</v>
      </c>
    </row>
    <row r="25" spans="1:4" ht="30" customHeight="1">
      <c r="A25" s="45" t="s">
        <v>92</v>
      </c>
      <c r="B25" s="47" t="s">
        <v>134</v>
      </c>
      <c r="C25" s="45" t="s">
        <v>133</v>
      </c>
      <c r="D25" s="44">
        <v>0</v>
      </c>
    </row>
    <row r="26" spans="1:4" ht="30" customHeight="1">
      <c r="A26" s="45" t="s">
        <v>90</v>
      </c>
      <c r="B26" s="46" t="s">
        <v>132</v>
      </c>
      <c r="C26" s="45" t="s">
        <v>131</v>
      </c>
      <c r="D26" s="44">
        <v>0</v>
      </c>
    </row>
    <row r="27" spans="1:4" ht="30" customHeight="1">
      <c r="A27" s="45" t="s">
        <v>88</v>
      </c>
      <c r="B27" s="46" t="s">
        <v>130</v>
      </c>
      <c r="C27" s="45" t="s">
        <v>129</v>
      </c>
      <c r="D27" s="44">
        <v>0</v>
      </c>
    </row>
    <row r="28" spans="1:4" ht="12.75">
      <c r="A28" s="37"/>
      <c r="B28" s="37"/>
      <c r="C28" s="37"/>
      <c r="D28" s="37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&amp;RZałącznik nr &amp;A
do uchwały Rady Powiatu w Opatowie Nr XXV.55.2016
z dnia 30 listopada 2016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22" customWidth="1"/>
    <col min="2" max="2" width="11" style="22" customWidth="1"/>
    <col min="3" max="3" width="8.66015625" style="22" customWidth="1"/>
    <col min="4" max="4" width="15" style="22" customWidth="1"/>
    <col min="5" max="5" width="16.83203125" style="22" customWidth="1"/>
    <col min="6" max="6" width="14.16015625" style="22" customWidth="1"/>
    <col min="7" max="7" width="14.33203125" style="22" customWidth="1"/>
    <col min="8" max="8" width="14.5" style="22" customWidth="1"/>
    <col min="9" max="9" width="11.33203125" style="22" customWidth="1"/>
    <col min="10" max="10" width="12.66015625" style="22" customWidth="1"/>
    <col min="11" max="11" width="10.83203125" style="36" customWidth="1"/>
    <col min="12" max="12" width="15" style="36" customWidth="1"/>
    <col min="13" max="14" width="12.33203125" style="36" bestFit="1" customWidth="1"/>
    <col min="15" max="15" width="12.16015625" style="36" customWidth="1"/>
    <col min="16" max="16384" width="9.33203125" style="36" customWidth="1"/>
  </cols>
  <sheetData>
    <row r="1" spans="1:17" ht="36" customHeight="1">
      <c r="A1" s="152" t="s">
        <v>257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9"/>
    </row>
    <row r="2" spans="1:16" s="91" customFormat="1" ht="14.25" customHeight="1">
      <c r="A2" s="43"/>
      <c r="B2" s="43"/>
      <c r="C2" s="43"/>
      <c r="D2" s="43"/>
      <c r="E2" s="43"/>
      <c r="F2" s="43"/>
      <c r="G2" s="42"/>
      <c r="H2" s="42"/>
      <c r="I2" s="42"/>
      <c r="J2" s="42"/>
      <c r="K2" s="42"/>
      <c r="L2" s="41"/>
      <c r="M2" s="41"/>
      <c r="N2" s="41"/>
      <c r="O2" s="41"/>
      <c r="P2" s="40" t="s">
        <v>126</v>
      </c>
    </row>
    <row r="3" spans="1:16" s="91" customFormat="1" ht="12.75">
      <c r="A3" s="153" t="s">
        <v>1</v>
      </c>
      <c r="B3" s="153" t="s">
        <v>2</v>
      </c>
      <c r="C3" s="153" t="s">
        <v>3</v>
      </c>
      <c r="D3" s="153" t="s">
        <v>228</v>
      </c>
      <c r="E3" s="156" t="s">
        <v>227</v>
      </c>
      <c r="F3" s="159" t="s">
        <v>26</v>
      </c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6" s="91" customFormat="1" ht="12.75">
      <c r="A4" s="154"/>
      <c r="B4" s="154"/>
      <c r="C4" s="154"/>
      <c r="D4" s="154"/>
      <c r="E4" s="157"/>
      <c r="F4" s="156" t="s">
        <v>125</v>
      </c>
      <c r="G4" s="162" t="s">
        <v>26</v>
      </c>
      <c r="H4" s="162"/>
      <c r="I4" s="162"/>
      <c r="J4" s="162"/>
      <c r="K4" s="162"/>
      <c r="L4" s="156" t="s">
        <v>124</v>
      </c>
      <c r="M4" s="163" t="s">
        <v>26</v>
      </c>
      <c r="N4" s="164"/>
      <c r="O4" s="164"/>
      <c r="P4" s="165"/>
    </row>
    <row r="5" spans="1:16" s="91" customFormat="1" ht="15" customHeight="1">
      <c r="A5" s="154"/>
      <c r="B5" s="154"/>
      <c r="C5" s="154"/>
      <c r="D5" s="154"/>
      <c r="E5" s="157"/>
      <c r="F5" s="157"/>
      <c r="G5" s="159" t="s">
        <v>123</v>
      </c>
      <c r="H5" s="161"/>
      <c r="I5" s="156" t="s">
        <v>122</v>
      </c>
      <c r="J5" s="156" t="s">
        <v>121</v>
      </c>
      <c r="K5" s="156" t="s">
        <v>120</v>
      </c>
      <c r="L5" s="157"/>
      <c r="M5" s="159" t="s">
        <v>29</v>
      </c>
      <c r="N5" s="98" t="s">
        <v>28</v>
      </c>
      <c r="O5" s="162" t="s">
        <v>119</v>
      </c>
      <c r="P5" s="162" t="s">
        <v>226</v>
      </c>
    </row>
    <row r="6" spans="1:16" s="91" customFormat="1" ht="76.5" customHeight="1">
      <c r="A6" s="155"/>
      <c r="B6" s="155"/>
      <c r="C6" s="155"/>
      <c r="D6" s="155"/>
      <c r="E6" s="158"/>
      <c r="F6" s="158"/>
      <c r="G6" s="97" t="s">
        <v>19</v>
      </c>
      <c r="H6" s="97" t="s">
        <v>118</v>
      </c>
      <c r="I6" s="158"/>
      <c r="J6" s="158"/>
      <c r="K6" s="158"/>
      <c r="L6" s="158"/>
      <c r="M6" s="162"/>
      <c r="N6" s="96" t="s">
        <v>23</v>
      </c>
      <c r="O6" s="162"/>
      <c r="P6" s="162"/>
    </row>
    <row r="7" spans="1:16" s="91" customFormat="1" ht="10.5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</row>
    <row r="8" spans="1:16" s="91" customFormat="1" ht="13.5">
      <c r="A8" s="89" t="s">
        <v>256</v>
      </c>
      <c r="B8" s="94"/>
      <c r="C8" s="83"/>
      <c r="D8" s="86">
        <f>SUM(D9:D9)</f>
        <v>6000</v>
      </c>
      <c r="E8" s="86">
        <f>SUM(E9:E9)</f>
        <v>6000</v>
      </c>
      <c r="F8" s="86">
        <f>SUM(F9:F9)</f>
        <v>6000</v>
      </c>
      <c r="G8" s="86">
        <f>SUM(G9:G9)</f>
        <v>0</v>
      </c>
      <c r="H8" s="86">
        <f>SUM(H9:H9)</f>
        <v>6000</v>
      </c>
      <c r="I8" s="86">
        <v>0</v>
      </c>
      <c r="J8" s="86">
        <v>0</v>
      </c>
      <c r="K8" s="86">
        <v>0</v>
      </c>
      <c r="L8" s="86">
        <f>SUM(L9:L9)</f>
        <v>0</v>
      </c>
      <c r="M8" s="86">
        <f>SUM(M9:M9)</f>
        <v>0</v>
      </c>
      <c r="N8" s="86">
        <f>SUM(N9:N9)</f>
        <v>0</v>
      </c>
      <c r="O8" s="86">
        <v>0</v>
      </c>
      <c r="P8" s="86">
        <v>0</v>
      </c>
    </row>
    <row r="9" spans="1:16" s="91" customFormat="1" ht="12.75">
      <c r="A9" s="93" t="s">
        <v>256</v>
      </c>
      <c r="B9" s="39" t="s">
        <v>255</v>
      </c>
      <c r="C9" s="81">
        <v>2110</v>
      </c>
      <c r="D9" s="80">
        <v>6000</v>
      </c>
      <c r="E9" s="80">
        <f>F9+L9</f>
        <v>6000</v>
      </c>
      <c r="F9" s="80">
        <f>H9</f>
        <v>6000</v>
      </c>
      <c r="G9" s="79">
        <v>0</v>
      </c>
      <c r="H9" s="79">
        <v>6000</v>
      </c>
      <c r="I9" s="79">
        <v>0</v>
      </c>
      <c r="J9" s="79">
        <v>0</v>
      </c>
      <c r="K9" s="79">
        <f>-T9</f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</row>
    <row r="10" spans="1:16" s="91" customFormat="1" ht="13.5">
      <c r="A10" s="84">
        <v>600</v>
      </c>
      <c r="B10" s="87"/>
      <c r="C10" s="83"/>
      <c r="D10" s="86">
        <f aca="true" t="shared" si="0" ref="D10:N10">SUM(D11:D11)</f>
        <v>1218</v>
      </c>
      <c r="E10" s="86">
        <f t="shared" si="0"/>
        <v>1218</v>
      </c>
      <c r="F10" s="86">
        <f t="shared" si="0"/>
        <v>1218</v>
      </c>
      <c r="G10" s="86">
        <f t="shared" si="0"/>
        <v>0</v>
      </c>
      <c r="H10" s="86">
        <f t="shared" si="0"/>
        <v>1218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86">
        <f>O12+O14</f>
        <v>0</v>
      </c>
      <c r="P10" s="86">
        <f>P12+P14</f>
        <v>0</v>
      </c>
    </row>
    <row r="11" spans="1:16" s="91" customFormat="1" ht="12.75">
      <c r="A11" s="74">
        <v>600</v>
      </c>
      <c r="B11" s="82">
        <v>60095</v>
      </c>
      <c r="C11" s="81">
        <v>2110</v>
      </c>
      <c r="D11" s="80">
        <v>1218</v>
      </c>
      <c r="E11" s="80">
        <f>SUM(F11)</f>
        <v>1218</v>
      </c>
      <c r="F11" s="80">
        <f>SUM(H11)</f>
        <v>1218</v>
      </c>
      <c r="G11" s="79">
        <v>0</v>
      </c>
      <c r="H11" s="79">
        <v>1218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f>SUM(O11+Q11+R11)</f>
        <v>0</v>
      </c>
      <c r="O11" s="79">
        <v>0</v>
      </c>
      <c r="P11" s="79">
        <v>0</v>
      </c>
    </row>
    <row r="12" spans="1:16" s="91" customFormat="1" ht="13.5">
      <c r="A12" s="89" t="s">
        <v>254</v>
      </c>
      <c r="B12" s="88"/>
      <c r="C12" s="83"/>
      <c r="D12" s="86">
        <f aca="true" t="shared" si="1" ref="D12:M12">SUM(D13)</f>
        <v>70000</v>
      </c>
      <c r="E12" s="86">
        <f t="shared" si="1"/>
        <v>70000</v>
      </c>
      <c r="F12" s="86">
        <f t="shared" si="1"/>
        <v>70000</v>
      </c>
      <c r="G12" s="86">
        <f t="shared" si="1"/>
        <v>35000</v>
      </c>
      <c r="H12" s="86">
        <f t="shared" si="1"/>
        <v>35000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86">
        <v>0</v>
      </c>
      <c r="O12" s="86">
        <f>SUM(O13)</f>
        <v>0</v>
      </c>
      <c r="P12" s="86">
        <f>SUM(P13)</f>
        <v>0</v>
      </c>
    </row>
    <row r="13" spans="1:18" s="91" customFormat="1" ht="12.75">
      <c r="A13" s="74">
        <v>700</v>
      </c>
      <c r="B13" s="82">
        <v>70005</v>
      </c>
      <c r="C13" s="81">
        <v>2110</v>
      </c>
      <c r="D13" s="80">
        <v>70000</v>
      </c>
      <c r="E13" s="80">
        <f>SUM(F13)</f>
        <v>70000</v>
      </c>
      <c r="F13" s="80">
        <f>SUM(G13:H13)</f>
        <v>70000</v>
      </c>
      <c r="G13" s="79">
        <v>35000</v>
      </c>
      <c r="H13" s="79">
        <v>35000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f>SUM(O13+Q13+R13)</f>
        <v>0</v>
      </c>
      <c r="O13" s="79">
        <v>0</v>
      </c>
      <c r="P13" s="79">
        <v>0</v>
      </c>
      <c r="Q13" s="85"/>
      <c r="R13" s="85"/>
    </row>
    <row r="14" spans="1:18" s="91" customFormat="1" ht="13.5">
      <c r="A14" s="84">
        <v>710</v>
      </c>
      <c r="B14" s="87"/>
      <c r="C14" s="83"/>
      <c r="D14" s="86">
        <f aca="true" t="shared" si="2" ref="D14:P14">SUM(D15:D17)</f>
        <v>484500</v>
      </c>
      <c r="E14" s="86">
        <f t="shared" si="2"/>
        <v>484500</v>
      </c>
      <c r="F14" s="86">
        <f t="shared" si="2"/>
        <v>437010</v>
      </c>
      <c r="G14" s="86">
        <f t="shared" si="2"/>
        <v>395990</v>
      </c>
      <c r="H14" s="86">
        <f t="shared" si="2"/>
        <v>41020</v>
      </c>
      <c r="I14" s="86">
        <f t="shared" si="2"/>
        <v>0</v>
      </c>
      <c r="J14" s="86">
        <f t="shared" si="2"/>
        <v>0</v>
      </c>
      <c r="K14" s="86">
        <f t="shared" si="2"/>
        <v>0</v>
      </c>
      <c r="L14" s="86">
        <f t="shared" si="2"/>
        <v>47490</v>
      </c>
      <c r="M14" s="86">
        <f t="shared" si="2"/>
        <v>47490</v>
      </c>
      <c r="N14" s="86">
        <f t="shared" si="2"/>
        <v>0</v>
      </c>
      <c r="O14" s="86">
        <f t="shared" si="2"/>
        <v>0</v>
      </c>
      <c r="P14" s="86">
        <f t="shared" si="2"/>
        <v>0</v>
      </c>
      <c r="Q14" s="92"/>
      <c r="R14" s="92"/>
    </row>
    <row r="15" spans="1:18" s="91" customFormat="1" ht="12.75">
      <c r="A15" s="74">
        <v>710</v>
      </c>
      <c r="B15" s="82">
        <v>71012</v>
      </c>
      <c r="C15" s="81">
        <v>2110</v>
      </c>
      <c r="D15" s="80">
        <v>114000</v>
      </c>
      <c r="E15" s="80">
        <f>SUM(N15+F15)</f>
        <v>114000</v>
      </c>
      <c r="F15" s="80">
        <f>SUM(G15:K15)</f>
        <v>114000</v>
      </c>
      <c r="G15" s="79">
        <v>114000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f>SUM(O15+Q15+R15)</f>
        <v>0</v>
      </c>
      <c r="O15" s="79">
        <v>0</v>
      </c>
      <c r="P15" s="79">
        <v>0</v>
      </c>
      <c r="Q15" s="85"/>
      <c r="R15" s="85"/>
    </row>
    <row r="16" spans="1:16" s="91" customFormat="1" ht="12.75">
      <c r="A16" s="74">
        <v>710</v>
      </c>
      <c r="B16" s="82">
        <v>71015</v>
      </c>
      <c r="C16" s="81">
        <v>2110</v>
      </c>
      <c r="D16" s="80">
        <v>323010</v>
      </c>
      <c r="E16" s="80">
        <f>SUM(F16)</f>
        <v>323010</v>
      </c>
      <c r="F16" s="80">
        <f>SUM(G16:H16)</f>
        <v>323010</v>
      </c>
      <c r="G16" s="79">
        <v>281990</v>
      </c>
      <c r="H16" s="79">
        <v>41020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f>SUM(O16+Q16+R16)</f>
        <v>0</v>
      </c>
      <c r="O16" s="79">
        <v>0</v>
      </c>
      <c r="P16" s="79">
        <v>0</v>
      </c>
    </row>
    <row r="17" spans="1:16" s="91" customFormat="1" ht="12.75">
      <c r="A17" s="74"/>
      <c r="B17" s="82"/>
      <c r="C17" s="81">
        <v>6410</v>
      </c>
      <c r="D17" s="80">
        <v>47490</v>
      </c>
      <c r="E17" s="80">
        <f>F17+L17</f>
        <v>47490</v>
      </c>
      <c r="F17" s="80">
        <f>H17</f>
        <v>0</v>
      </c>
      <c r="G17" s="79">
        <v>0</v>
      </c>
      <c r="H17" s="79">
        <v>0</v>
      </c>
      <c r="I17" s="79">
        <v>0</v>
      </c>
      <c r="J17" s="79">
        <v>0</v>
      </c>
      <c r="K17" s="79">
        <f>-T17</f>
        <v>0</v>
      </c>
      <c r="L17" s="79">
        <v>47490</v>
      </c>
      <c r="M17" s="79">
        <v>47490</v>
      </c>
      <c r="N17" s="79">
        <v>0</v>
      </c>
      <c r="O17" s="79">
        <v>0</v>
      </c>
      <c r="P17" s="79">
        <v>0</v>
      </c>
    </row>
    <row r="18" spans="1:16" s="91" customFormat="1" ht="13.5">
      <c r="A18" s="84">
        <v>750</v>
      </c>
      <c r="B18" s="87"/>
      <c r="C18" s="83"/>
      <c r="D18" s="86">
        <f aca="true" t="shared" si="3" ref="D18:P18">SUM(D19:D20)</f>
        <v>15753</v>
      </c>
      <c r="E18" s="86">
        <f t="shared" si="3"/>
        <v>15753</v>
      </c>
      <c r="F18" s="86">
        <f t="shared" si="3"/>
        <v>15753</v>
      </c>
      <c r="G18" s="86">
        <f t="shared" si="3"/>
        <v>11366</v>
      </c>
      <c r="H18" s="86">
        <f t="shared" si="3"/>
        <v>4387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0</v>
      </c>
    </row>
    <row r="19" spans="1:16" s="91" customFormat="1" ht="12.75">
      <c r="A19" s="74">
        <v>750</v>
      </c>
      <c r="B19" s="82">
        <v>75011</v>
      </c>
      <c r="C19" s="81">
        <v>2110</v>
      </c>
      <c r="D19" s="80">
        <v>2279</v>
      </c>
      <c r="E19" s="80">
        <f>SUM(N19+F19)</f>
        <v>2279</v>
      </c>
      <c r="F19" s="80">
        <f>SUM(G19:K19)</f>
        <v>2279</v>
      </c>
      <c r="G19" s="79">
        <v>2279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f>SUM(O19+Q19+R19)</f>
        <v>0</v>
      </c>
      <c r="O19" s="79">
        <v>0</v>
      </c>
      <c r="P19" s="79">
        <v>0</v>
      </c>
    </row>
    <row r="20" spans="1:16" s="91" customFormat="1" ht="12.75">
      <c r="A20" s="74">
        <v>750</v>
      </c>
      <c r="B20" s="82">
        <v>75045</v>
      </c>
      <c r="C20" s="81">
        <v>2110</v>
      </c>
      <c r="D20" s="80">
        <v>13474</v>
      </c>
      <c r="E20" s="80">
        <f>SUM(F20)</f>
        <v>13474</v>
      </c>
      <c r="F20" s="80">
        <f>SUM(G20:H20)</f>
        <v>13474</v>
      </c>
      <c r="G20" s="79">
        <v>9087</v>
      </c>
      <c r="H20" s="79">
        <v>4387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f>SUM(O20+Q20+R20)</f>
        <v>0</v>
      </c>
      <c r="O20" s="79">
        <v>0</v>
      </c>
      <c r="P20" s="79">
        <v>0</v>
      </c>
    </row>
    <row r="21" spans="1:16" s="90" customFormat="1" ht="14.25" customHeight="1">
      <c r="A21" s="84">
        <v>754</v>
      </c>
      <c r="B21" s="87"/>
      <c r="C21" s="83"/>
      <c r="D21" s="86">
        <f>SUM(D22:D23)</f>
        <v>3627465</v>
      </c>
      <c r="E21" s="86">
        <f>SUM(E22:E23)</f>
        <v>3627465</v>
      </c>
      <c r="F21" s="86">
        <f>SUM(F22:F23)</f>
        <v>3580312</v>
      </c>
      <c r="G21" s="86">
        <f>SUM(G22:G23)</f>
        <v>3098456</v>
      </c>
      <c r="H21" s="86">
        <f>SUM(H22:H23)</f>
        <v>307649</v>
      </c>
      <c r="I21" s="86">
        <f>SUM(I22)</f>
        <v>0</v>
      </c>
      <c r="J21" s="86">
        <f>SUM(J22:J23)</f>
        <v>174207</v>
      </c>
      <c r="K21" s="86">
        <f>SUM(K22)</f>
        <v>0</v>
      </c>
      <c r="L21" s="86">
        <f>SUM(L22:L23)</f>
        <v>47153</v>
      </c>
      <c r="M21" s="86">
        <f>SUM(M22:M23)</f>
        <v>47153</v>
      </c>
      <c r="N21" s="86">
        <f>SUM(N22)</f>
        <v>0</v>
      </c>
      <c r="O21" s="86">
        <f>SUM(O22)</f>
        <v>0</v>
      </c>
      <c r="P21" s="86">
        <f>SUM(P22)</f>
        <v>0</v>
      </c>
    </row>
    <row r="22" spans="1:16" ht="12.75" customHeight="1">
      <c r="A22" s="74">
        <v>754</v>
      </c>
      <c r="B22" s="82">
        <v>75411</v>
      </c>
      <c r="C22" s="81">
        <v>2110</v>
      </c>
      <c r="D22" s="80">
        <v>3580312</v>
      </c>
      <c r="E22" s="80">
        <f>F22+L22</f>
        <v>3580312</v>
      </c>
      <c r="F22" s="80">
        <f>SUM(G22:J22)</f>
        <v>3580312</v>
      </c>
      <c r="G22" s="79">
        <v>3098456</v>
      </c>
      <c r="H22" s="79">
        <v>307649</v>
      </c>
      <c r="I22" s="79">
        <v>0</v>
      </c>
      <c r="J22" s="79">
        <v>174207</v>
      </c>
      <c r="K22" s="79">
        <v>0</v>
      </c>
      <c r="L22" s="79">
        <v>0</v>
      </c>
      <c r="M22" s="79">
        <v>0</v>
      </c>
      <c r="N22" s="79">
        <f>SUM(O22+Q22+R22)</f>
        <v>0</v>
      </c>
      <c r="O22" s="79">
        <v>0</v>
      </c>
      <c r="P22" s="79"/>
    </row>
    <row r="23" spans="1:16" ht="12.75" customHeight="1">
      <c r="A23" s="74"/>
      <c r="B23" s="82"/>
      <c r="C23" s="81">
        <v>6410</v>
      </c>
      <c r="D23" s="80">
        <v>47153</v>
      </c>
      <c r="E23" s="80">
        <f>F23+L23</f>
        <v>47153</v>
      </c>
      <c r="F23" s="80">
        <f>SUM(G23:J23)</f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47153</v>
      </c>
      <c r="M23" s="79">
        <v>47153</v>
      </c>
      <c r="N23" s="79">
        <f>SUM(O23+Q23+R23)</f>
        <v>0</v>
      </c>
      <c r="O23" s="79">
        <v>0</v>
      </c>
      <c r="P23" s="79"/>
    </row>
    <row r="24" spans="1:16" ht="12.75" customHeight="1">
      <c r="A24" s="89" t="s">
        <v>253</v>
      </c>
      <c r="B24" s="88"/>
      <c r="C24" s="83"/>
      <c r="D24" s="86">
        <f aca="true" t="shared" si="4" ref="D24:M24">SUM(D25)</f>
        <v>123600</v>
      </c>
      <c r="E24" s="86">
        <f t="shared" si="4"/>
        <v>123600</v>
      </c>
      <c r="F24" s="86">
        <f t="shared" si="4"/>
        <v>123600</v>
      </c>
      <c r="G24" s="86">
        <f t="shared" si="4"/>
        <v>0</v>
      </c>
      <c r="H24" s="86">
        <f t="shared" si="4"/>
        <v>63654</v>
      </c>
      <c r="I24" s="86">
        <f t="shared" si="4"/>
        <v>59946</v>
      </c>
      <c r="J24" s="86">
        <f t="shared" si="4"/>
        <v>0</v>
      </c>
      <c r="K24" s="86">
        <f t="shared" si="4"/>
        <v>0</v>
      </c>
      <c r="L24" s="86">
        <f t="shared" si="4"/>
        <v>0</v>
      </c>
      <c r="M24" s="86">
        <f t="shared" si="4"/>
        <v>0</v>
      </c>
      <c r="N24" s="86">
        <v>0</v>
      </c>
      <c r="O24" s="86">
        <f>SUM(O25)</f>
        <v>0</v>
      </c>
      <c r="P24" s="86">
        <f>SUM(P25)</f>
        <v>0</v>
      </c>
    </row>
    <row r="25" spans="1:16" ht="12.75" customHeight="1">
      <c r="A25" s="74">
        <v>755</v>
      </c>
      <c r="B25" s="82">
        <v>75515</v>
      </c>
      <c r="C25" s="81">
        <v>2110</v>
      </c>
      <c r="D25" s="80">
        <v>123600</v>
      </c>
      <c r="E25" s="80">
        <f>SUM(F25)</f>
        <v>123600</v>
      </c>
      <c r="F25" s="79">
        <f>SUM(G25:K25)</f>
        <v>123600</v>
      </c>
      <c r="G25" s="79">
        <v>0</v>
      </c>
      <c r="H25" s="79">
        <v>63654</v>
      </c>
      <c r="I25" s="79">
        <v>59946</v>
      </c>
      <c r="J25" s="79">
        <v>0</v>
      </c>
      <c r="K25" s="79">
        <v>0</v>
      </c>
      <c r="L25" s="79">
        <v>0</v>
      </c>
      <c r="M25" s="79">
        <v>0</v>
      </c>
      <c r="N25" s="79">
        <f>SUM(O25+Q25+R25)</f>
        <v>0</v>
      </c>
      <c r="O25" s="79">
        <v>0</v>
      </c>
      <c r="P25" s="79">
        <v>0</v>
      </c>
    </row>
    <row r="26" spans="1:16" ht="12.75" customHeight="1">
      <c r="A26" s="84">
        <v>801</v>
      </c>
      <c r="B26" s="87"/>
      <c r="C26" s="83"/>
      <c r="D26" s="86">
        <f aca="true" t="shared" si="5" ref="D26:P26">SUM(D27:D28)</f>
        <v>9790</v>
      </c>
      <c r="E26" s="86">
        <f t="shared" si="5"/>
        <v>9790</v>
      </c>
      <c r="F26" s="86">
        <f t="shared" si="5"/>
        <v>9790</v>
      </c>
      <c r="G26" s="86">
        <f t="shared" si="5"/>
        <v>0</v>
      </c>
      <c r="H26" s="86">
        <f t="shared" si="5"/>
        <v>9790</v>
      </c>
      <c r="I26" s="86">
        <f t="shared" si="5"/>
        <v>0</v>
      </c>
      <c r="J26" s="86">
        <f t="shared" si="5"/>
        <v>0</v>
      </c>
      <c r="K26" s="86">
        <f t="shared" si="5"/>
        <v>0</v>
      </c>
      <c r="L26" s="86">
        <f t="shared" si="5"/>
        <v>0</v>
      </c>
      <c r="M26" s="86">
        <f t="shared" si="5"/>
        <v>0</v>
      </c>
      <c r="N26" s="86">
        <f t="shared" si="5"/>
        <v>0</v>
      </c>
      <c r="O26" s="86">
        <f t="shared" si="5"/>
        <v>0</v>
      </c>
      <c r="P26" s="86">
        <f t="shared" si="5"/>
        <v>0</v>
      </c>
    </row>
    <row r="27" spans="1:16" ht="12.75" customHeight="1">
      <c r="A27" s="74">
        <v>801</v>
      </c>
      <c r="B27" s="82">
        <v>80102</v>
      </c>
      <c r="C27" s="81">
        <v>2110</v>
      </c>
      <c r="D27" s="80">
        <v>5240</v>
      </c>
      <c r="E27" s="80">
        <f>SUM(N27+F27)</f>
        <v>5240</v>
      </c>
      <c r="F27" s="80">
        <f>SUM(G27:K27)</f>
        <v>5240</v>
      </c>
      <c r="G27" s="79">
        <v>0</v>
      </c>
      <c r="H27" s="79">
        <v>5240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f>SUM(O27+Q27+R27)</f>
        <v>0</v>
      </c>
      <c r="O27" s="79">
        <v>0</v>
      </c>
      <c r="P27" s="79">
        <v>0</v>
      </c>
    </row>
    <row r="28" spans="1:16" ht="12.75" customHeight="1">
      <c r="A28" s="74">
        <v>801</v>
      </c>
      <c r="B28" s="82">
        <v>80111</v>
      </c>
      <c r="C28" s="81">
        <v>2110</v>
      </c>
      <c r="D28" s="80">
        <v>4550</v>
      </c>
      <c r="E28" s="80">
        <f>SUM(F28)</f>
        <v>4550</v>
      </c>
      <c r="F28" s="80">
        <f>SUM(G28:H28)</f>
        <v>4550</v>
      </c>
      <c r="G28" s="79">
        <v>0</v>
      </c>
      <c r="H28" s="79">
        <v>4550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f>SUM(O28+Q28+R28)</f>
        <v>0</v>
      </c>
      <c r="O28" s="79">
        <v>0</v>
      </c>
      <c r="P28" s="79">
        <v>0</v>
      </c>
    </row>
    <row r="29" spans="1:16" ht="13.5">
      <c r="A29" s="84">
        <v>851</v>
      </c>
      <c r="B29" s="104"/>
      <c r="C29" s="83"/>
      <c r="D29" s="78">
        <f>D30</f>
        <v>2696241</v>
      </c>
      <c r="E29" s="78">
        <f aca="true" t="shared" si="6" ref="E29:P29">SUM(E30)</f>
        <v>2696241</v>
      </c>
      <c r="F29" s="78">
        <f t="shared" si="6"/>
        <v>2696241</v>
      </c>
      <c r="G29" s="78">
        <f t="shared" si="6"/>
        <v>0</v>
      </c>
      <c r="H29" s="78">
        <f t="shared" si="6"/>
        <v>2696241</v>
      </c>
      <c r="I29" s="78">
        <f t="shared" si="6"/>
        <v>0</v>
      </c>
      <c r="J29" s="78">
        <f t="shared" si="6"/>
        <v>0</v>
      </c>
      <c r="K29" s="78">
        <f t="shared" si="6"/>
        <v>0</v>
      </c>
      <c r="L29" s="78">
        <f t="shared" si="6"/>
        <v>0</v>
      </c>
      <c r="M29" s="78">
        <f t="shared" si="6"/>
        <v>0</v>
      </c>
      <c r="N29" s="78">
        <f t="shared" si="6"/>
        <v>0</v>
      </c>
      <c r="O29" s="78">
        <f t="shared" si="6"/>
        <v>0</v>
      </c>
      <c r="P29" s="78">
        <f t="shared" si="6"/>
        <v>0</v>
      </c>
    </row>
    <row r="30" spans="1:17" ht="12.75">
      <c r="A30" s="74">
        <v>851</v>
      </c>
      <c r="B30" s="82">
        <v>85156</v>
      </c>
      <c r="C30" s="81">
        <v>2110</v>
      </c>
      <c r="D30" s="79">
        <v>2696241</v>
      </c>
      <c r="E30" s="80">
        <f>SUM(H30)</f>
        <v>2696241</v>
      </c>
      <c r="F30" s="80">
        <f>SUM(H30)</f>
        <v>2696241</v>
      </c>
      <c r="G30" s="79">
        <v>0</v>
      </c>
      <c r="H30" s="79">
        <v>2696241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>SUM(O30+Q30+R30)</f>
        <v>0</v>
      </c>
      <c r="O30" s="79">
        <v>0</v>
      </c>
      <c r="P30" s="79">
        <v>0</v>
      </c>
      <c r="Q30" s="85"/>
    </row>
    <row r="31" spans="1:17" ht="13.5">
      <c r="A31" s="84">
        <v>852</v>
      </c>
      <c r="B31" s="104"/>
      <c r="C31" s="83"/>
      <c r="D31" s="86">
        <f>SUM(D32:D33)</f>
        <v>239771</v>
      </c>
      <c r="E31" s="86">
        <f>SUM(E32:E33)</f>
        <v>239771</v>
      </c>
      <c r="F31" s="86">
        <f>SUM(F32:F33)</f>
        <v>239771</v>
      </c>
      <c r="G31" s="78">
        <f>G32</f>
        <v>1900</v>
      </c>
      <c r="H31" s="86">
        <f>SUM(H32:H33)</f>
        <v>873</v>
      </c>
      <c r="I31" s="78">
        <f>SUM(I32)</f>
        <v>0</v>
      </c>
      <c r="J31" s="86">
        <f>SUM(J32:J33)</f>
        <v>236998</v>
      </c>
      <c r="K31" s="78">
        <f aca="true" t="shared" si="7" ref="K31:P31">SUM(K32)</f>
        <v>0</v>
      </c>
      <c r="L31" s="78">
        <f t="shared" si="7"/>
        <v>0</v>
      </c>
      <c r="M31" s="78">
        <f t="shared" si="7"/>
        <v>0</v>
      </c>
      <c r="N31" s="78">
        <f t="shared" si="7"/>
        <v>0</v>
      </c>
      <c r="O31" s="78">
        <f t="shared" si="7"/>
        <v>0</v>
      </c>
      <c r="P31" s="78">
        <f t="shared" si="7"/>
        <v>0</v>
      </c>
      <c r="Q31" s="85"/>
    </row>
    <row r="32" spans="1:17" ht="12.75">
      <c r="A32" s="74">
        <v>852</v>
      </c>
      <c r="B32" s="82">
        <v>85204</v>
      </c>
      <c r="C32" s="81">
        <v>2160</v>
      </c>
      <c r="D32" s="79">
        <v>228557</v>
      </c>
      <c r="E32" s="80">
        <f>SUM(H32+G32+J32)</f>
        <v>228557</v>
      </c>
      <c r="F32" s="79">
        <f>SUM(G32:K32)</f>
        <v>228557</v>
      </c>
      <c r="G32" s="79">
        <v>1900</v>
      </c>
      <c r="H32" s="79">
        <v>383</v>
      </c>
      <c r="I32" s="79">
        <v>0</v>
      </c>
      <c r="J32" s="79">
        <v>226274</v>
      </c>
      <c r="K32" s="79">
        <v>0</v>
      </c>
      <c r="L32" s="79">
        <v>0</v>
      </c>
      <c r="M32" s="79">
        <f>SUM(N32+P32+Q32)</f>
        <v>0</v>
      </c>
      <c r="N32" s="79">
        <v>0</v>
      </c>
      <c r="O32" s="79">
        <v>0</v>
      </c>
      <c r="P32" s="79">
        <v>0</v>
      </c>
      <c r="Q32" s="85"/>
    </row>
    <row r="33" spans="1:17" ht="12.75">
      <c r="A33" s="74">
        <v>852</v>
      </c>
      <c r="B33" s="82">
        <v>85231</v>
      </c>
      <c r="C33" s="81">
        <v>2110</v>
      </c>
      <c r="D33" s="79">
        <v>11214</v>
      </c>
      <c r="E33" s="80">
        <f>SUM(H33+G33+J33)</f>
        <v>11214</v>
      </c>
      <c r="F33" s="79">
        <f>SUM(G33:K33)</f>
        <v>11214</v>
      </c>
      <c r="G33" s="79">
        <v>0</v>
      </c>
      <c r="H33" s="79">
        <v>490</v>
      </c>
      <c r="I33" s="79">
        <v>0</v>
      </c>
      <c r="J33" s="79">
        <v>10724</v>
      </c>
      <c r="K33" s="79">
        <v>0</v>
      </c>
      <c r="L33" s="79">
        <v>0</v>
      </c>
      <c r="M33" s="79">
        <f>SUM(N33+P33+Q33)</f>
        <v>0</v>
      </c>
      <c r="N33" s="79">
        <v>0</v>
      </c>
      <c r="O33" s="79">
        <v>0</v>
      </c>
      <c r="P33" s="79">
        <v>0</v>
      </c>
      <c r="Q33" s="85"/>
    </row>
    <row r="34" spans="1:16" ht="13.5">
      <c r="A34" s="84">
        <v>853</v>
      </c>
      <c r="B34" s="102"/>
      <c r="C34" s="83"/>
      <c r="D34" s="78">
        <f>SUM(D35)</f>
        <v>399714</v>
      </c>
      <c r="E34" s="78">
        <f>E35</f>
        <v>399714</v>
      </c>
      <c r="F34" s="78">
        <f>F35</f>
        <v>399714</v>
      </c>
      <c r="G34" s="78">
        <f>G35</f>
        <v>347260</v>
      </c>
      <c r="H34" s="78">
        <f>H35</f>
        <v>52454</v>
      </c>
      <c r="I34" s="78">
        <f aca="true" t="shared" si="8" ref="I34:P34">SUM(I35)</f>
        <v>0</v>
      </c>
      <c r="J34" s="78">
        <f t="shared" si="8"/>
        <v>0</v>
      </c>
      <c r="K34" s="78">
        <f t="shared" si="8"/>
        <v>0</v>
      </c>
      <c r="L34" s="78">
        <f t="shared" si="8"/>
        <v>0</v>
      </c>
      <c r="M34" s="78">
        <f t="shared" si="8"/>
        <v>0</v>
      </c>
      <c r="N34" s="78">
        <f t="shared" si="8"/>
        <v>0</v>
      </c>
      <c r="O34" s="78">
        <f t="shared" si="8"/>
        <v>0</v>
      </c>
      <c r="P34" s="78">
        <f t="shared" si="8"/>
        <v>0</v>
      </c>
    </row>
    <row r="35" spans="1:16" ht="12.75">
      <c r="A35" s="74">
        <v>853</v>
      </c>
      <c r="B35" s="82">
        <v>85321</v>
      </c>
      <c r="C35" s="81">
        <v>2110</v>
      </c>
      <c r="D35" s="79">
        <v>399714</v>
      </c>
      <c r="E35" s="80">
        <f>SUM(H35+G35+E42)</f>
        <v>399714</v>
      </c>
      <c r="F35" s="79">
        <f>SUM(G35:K35)</f>
        <v>399714</v>
      </c>
      <c r="G35" s="79">
        <v>347260</v>
      </c>
      <c r="H35" s="79">
        <v>52454</v>
      </c>
      <c r="I35" s="79">
        <v>0</v>
      </c>
      <c r="J35" s="79">
        <v>0</v>
      </c>
      <c r="K35" s="79">
        <v>0</v>
      </c>
      <c r="L35" s="79">
        <v>0</v>
      </c>
      <c r="M35" s="79">
        <f>SUM(N35+P35+Q35)</f>
        <v>0</v>
      </c>
      <c r="N35" s="79">
        <v>0</v>
      </c>
      <c r="O35" s="79">
        <v>0</v>
      </c>
      <c r="P35" s="79">
        <v>0</v>
      </c>
    </row>
    <row r="36" spans="1:16" ht="13.5">
      <c r="A36" s="84">
        <v>853</v>
      </c>
      <c r="B36" s="102"/>
      <c r="C36" s="83"/>
      <c r="D36" s="78">
        <f>SUM(D37)</f>
        <v>41210</v>
      </c>
      <c r="E36" s="78">
        <f>E37</f>
        <v>41210</v>
      </c>
      <c r="F36" s="78">
        <f>F37</f>
        <v>41210</v>
      </c>
      <c r="G36" s="78">
        <f>G37</f>
        <v>0</v>
      </c>
      <c r="H36" s="78">
        <f>H37</f>
        <v>0</v>
      </c>
      <c r="I36" s="78">
        <f aca="true" t="shared" si="9" ref="I36:P36">SUM(I37)</f>
        <v>0</v>
      </c>
      <c r="J36" s="78">
        <f t="shared" si="9"/>
        <v>41210</v>
      </c>
      <c r="K36" s="78">
        <f t="shared" si="9"/>
        <v>0</v>
      </c>
      <c r="L36" s="78">
        <f t="shared" si="9"/>
        <v>0</v>
      </c>
      <c r="M36" s="78">
        <f t="shared" si="9"/>
        <v>0</v>
      </c>
      <c r="N36" s="78">
        <f t="shared" si="9"/>
        <v>0</v>
      </c>
      <c r="O36" s="78">
        <f t="shared" si="9"/>
        <v>0</v>
      </c>
      <c r="P36" s="78">
        <f t="shared" si="9"/>
        <v>0</v>
      </c>
    </row>
    <row r="37" spans="1:16" ht="12.75">
      <c r="A37" s="74">
        <v>853</v>
      </c>
      <c r="B37" s="82">
        <v>85334</v>
      </c>
      <c r="C37" s="81">
        <v>2110</v>
      </c>
      <c r="D37" s="79">
        <v>41210</v>
      </c>
      <c r="E37" s="80">
        <f>SUM(H37+G37+J37)</f>
        <v>41210</v>
      </c>
      <c r="F37" s="79">
        <f>SUM(G37:K37)</f>
        <v>41210</v>
      </c>
      <c r="G37" s="79">
        <v>0</v>
      </c>
      <c r="H37" s="79">
        <v>0</v>
      </c>
      <c r="I37" s="79">
        <v>0</v>
      </c>
      <c r="J37" s="79">
        <v>41210</v>
      </c>
      <c r="K37" s="79">
        <v>0</v>
      </c>
      <c r="L37" s="79">
        <v>0</v>
      </c>
      <c r="M37" s="79">
        <f>SUM(N37+P37+Q37)</f>
        <v>0</v>
      </c>
      <c r="N37" s="79">
        <v>0</v>
      </c>
      <c r="O37" s="79">
        <v>0</v>
      </c>
      <c r="P37" s="79">
        <v>0</v>
      </c>
    </row>
    <row r="38" spans="1:16" ht="14.25">
      <c r="A38" s="151" t="s">
        <v>59</v>
      </c>
      <c r="B38" s="151"/>
      <c r="C38" s="151"/>
      <c r="D38" s="78">
        <f aca="true" t="shared" si="10" ref="D38:J38">SUM(D8+D10+D12+D14+D18+D21+D24+D26+D29+D31+D34+D36)</f>
        <v>7715262</v>
      </c>
      <c r="E38" s="78">
        <f t="shared" si="10"/>
        <v>7715262</v>
      </c>
      <c r="F38" s="78">
        <f t="shared" si="10"/>
        <v>7620619</v>
      </c>
      <c r="G38" s="78">
        <f t="shared" si="10"/>
        <v>3889972</v>
      </c>
      <c r="H38" s="78">
        <f t="shared" si="10"/>
        <v>3218286</v>
      </c>
      <c r="I38" s="78">
        <f t="shared" si="10"/>
        <v>59946</v>
      </c>
      <c r="J38" s="78">
        <f t="shared" si="10"/>
        <v>452415</v>
      </c>
      <c r="K38" s="78">
        <f>SUM(K8+K10+K12+K14+K18+K21+K24+K26+K29+K31+K34)</f>
        <v>0</v>
      </c>
      <c r="L38" s="78">
        <f>SUM(L8+L10+L12+L14+L18+L21+L24+L26+L29+L31+L34+L36)</f>
        <v>94643</v>
      </c>
      <c r="M38" s="78">
        <f>SUM(M8+M10+M12+M14+M18+M21+M24+M26+M29+M31+M34+M36)</f>
        <v>94643</v>
      </c>
      <c r="N38" s="77">
        <f>SUM(N8+N10+N12+N14+N18+N21+N24+N29+N31+N34)</f>
        <v>0</v>
      </c>
      <c r="O38" s="77">
        <f>SUM(O8+O10+O12+O14+O18+O21+O29+O34)</f>
        <v>0</v>
      </c>
      <c r="P38" s="77">
        <f>SUM(P8+P10+P12+P14+P18+P21+P29+P34)</f>
        <v>0</v>
      </c>
    </row>
    <row r="39" spans="1:16" ht="12.75">
      <c r="A39" s="38"/>
      <c r="B39" s="38"/>
      <c r="C39" s="38"/>
      <c r="D39" s="38"/>
      <c r="E39" s="76"/>
      <c r="F39" s="38"/>
      <c r="G39" s="38"/>
      <c r="H39" s="38"/>
      <c r="I39" s="38"/>
      <c r="J39" s="38"/>
      <c r="K39" s="37"/>
      <c r="L39" s="37"/>
      <c r="M39" s="37"/>
      <c r="N39" s="37"/>
      <c r="O39" s="37"/>
      <c r="P39" s="37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7"/>
      <c r="L40" s="37"/>
      <c r="M40" s="37"/>
      <c r="N40" s="37"/>
      <c r="O40" s="37"/>
      <c r="P40" s="37"/>
    </row>
    <row r="41" spans="1:16" ht="12.75">
      <c r="A41" s="38"/>
      <c r="B41" s="38"/>
      <c r="C41" s="38"/>
      <c r="D41" s="38"/>
      <c r="E41" s="38"/>
      <c r="F41" s="38"/>
      <c r="G41" s="75"/>
      <c r="H41" s="75"/>
      <c r="I41" s="38"/>
      <c r="J41" s="38"/>
      <c r="K41" s="37"/>
      <c r="L41" s="37"/>
      <c r="M41" s="37"/>
      <c r="N41" s="37"/>
      <c r="O41" s="37"/>
      <c r="P41" s="37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23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XXV.55.2016
z dnia 30 listopada 2016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35"/>
  <sheetViews>
    <sheetView view="pageLayout" zoomScale="78" zoomScalePageLayoutView="78" workbookViewId="0" topLeftCell="A1">
      <selection activeCell="T5" sqref="T5"/>
    </sheetView>
  </sheetViews>
  <sheetFormatPr defaultColWidth="9.33203125" defaultRowHeight="12.75"/>
  <cols>
    <col min="1" max="1" width="32.16015625" style="56" customWidth="1"/>
    <col min="2" max="2" width="4.66015625" style="56" customWidth="1"/>
    <col min="3" max="3" width="6.83203125" style="56" customWidth="1"/>
    <col min="4" max="4" width="9.16015625" style="56" customWidth="1"/>
    <col min="5" max="5" width="13.33203125" style="56" customWidth="1"/>
    <col min="6" max="6" width="14.5" style="56" customWidth="1"/>
    <col min="7" max="7" width="13.66015625" style="56" customWidth="1"/>
    <col min="8" max="8" width="11.16015625" style="56" customWidth="1"/>
    <col min="9" max="9" width="13.16015625" style="56" customWidth="1"/>
    <col min="10" max="10" width="12.5" style="56" customWidth="1"/>
    <col min="11" max="12" width="9.83203125" style="56" customWidth="1"/>
    <col min="13" max="13" width="7.5" style="56" customWidth="1"/>
    <col min="14" max="14" width="9" style="56" customWidth="1"/>
    <col min="15" max="15" width="13.83203125" style="56" customWidth="1"/>
    <col min="16" max="16" width="14.33203125" style="55" customWidth="1"/>
    <col min="17" max="17" width="12.5" style="55" customWidth="1"/>
    <col min="18" max="18" width="8.83203125" style="55" customWidth="1"/>
    <col min="19" max="19" width="11.5" style="55" customWidth="1"/>
    <col min="20" max="20" width="9.33203125" style="55" customWidth="1"/>
    <col min="21" max="21" width="10.83203125" style="55" bestFit="1" customWidth="1"/>
    <col min="22" max="16384" width="9.33203125" style="55" customWidth="1"/>
  </cols>
  <sheetData>
    <row r="1" spans="1:19" ht="18.75" customHeight="1">
      <c r="A1" s="181" t="s">
        <v>188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18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2.75">
      <c r="A3" s="43"/>
      <c r="B3" s="43"/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  <c r="O3" s="42"/>
      <c r="P3" s="41"/>
      <c r="Q3" s="41"/>
      <c r="R3" s="41"/>
      <c r="S3" s="40" t="s">
        <v>126</v>
      </c>
    </row>
    <row r="4" spans="1:19" s="67" customFormat="1" ht="11.25">
      <c r="A4" s="170" t="s">
        <v>187</v>
      </c>
      <c r="B4" s="167" t="s">
        <v>1</v>
      </c>
      <c r="C4" s="167" t="s">
        <v>2</v>
      </c>
      <c r="D4" s="170" t="s">
        <v>3</v>
      </c>
      <c r="E4" s="170" t="s">
        <v>186</v>
      </c>
      <c r="F4" s="170" t="s">
        <v>185</v>
      </c>
      <c r="G4" s="173" t="s">
        <v>26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4"/>
    </row>
    <row r="5" spans="1:19" s="67" customFormat="1" ht="11.25">
      <c r="A5" s="171"/>
      <c r="B5" s="168"/>
      <c r="C5" s="168"/>
      <c r="D5" s="171"/>
      <c r="E5" s="171"/>
      <c r="F5" s="171"/>
      <c r="G5" s="170" t="s">
        <v>125</v>
      </c>
      <c r="H5" s="166" t="s">
        <v>26</v>
      </c>
      <c r="I5" s="166"/>
      <c r="J5" s="166"/>
      <c r="K5" s="166"/>
      <c r="L5" s="166"/>
      <c r="M5" s="166"/>
      <c r="N5" s="166"/>
      <c r="O5" s="170" t="s">
        <v>124</v>
      </c>
      <c r="P5" s="177" t="s">
        <v>26</v>
      </c>
      <c r="Q5" s="178"/>
      <c r="R5" s="178"/>
      <c r="S5" s="179"/>
    </row>
    <row r="6" spans="1:19" s="67" customFormat="1" ht="11.25">
      <c r="A6" s="171"/>
      <c r="B6" s="168"/>
      <c r="C6" s="168"/>
      <c r="D6" s="171"/>
      <c r="E6" s="171"/>
      <c r="F6" s="171"/>
      <c r="G6" s="171"/>
      <c r="H6" s="173" t="s">
        <v>123</v>
      </c>
      <c r="I6" s="174"/>
      <c r="J6" s="170" t="s">
        <v>122</v>
      </c>
      <c r="K6" s="170" t="s">
        <v>121</v>
      </c>
      <c r="L6" s="170" t="s">
        <v>120</v>
      </c>
      <c r="M6" s="170" t="s">
        <v>184</v>
      </c>
      <c r="N6" s="170" t="s">
        <v>183</v>
      </c>
      <c r="O6" s="171"/>
      <c r="P6" s="173" t="s">
        <v>29</v>
      </c>
      <c r="Q6" s="70" t="s">
        <v>28</v>
      </c>
      <c r="R6" s="166" t="s">
        <v>119</v>
      </c>
      <c r="S6" s="166" t="s">
        <v>182</v>
      </c>
    </row>
    <row r="7" spans="1:19" s="67" customFormat="1" ht="94.5">
      <c r="A7" s="172"/>
      <c r="B7" s="169"/>
      <c r="C7" s="169"/>
      <c r="D7" s="172"/>
      <c r="E7" s="172"/>
      <c r="F7" s="172"/>
      <c r="G7" s="172"/>
      <c r="H7" s="71" t="s">
        <v>19</v>
      </c>
      <c r="I7" s="71" t="s">
        <v>118</v>
      </c>
      <c r="J7" s="172"/>
      <c r="K7" s="172"/>
      <c r="L7" s="172"/>
      <c r="M7" s="172"/>
      <c r="N7" s="172"/>
      <c r="O7" s="172"/>
      <c r="P7" s="166"/>
      <c r="Q7" s="72" t="s">
        <v>23</v>
      </c>
      <c r="R7" s="166"/>
      <c r="S7" s="166"/>
    </row>
    <row r="8" spans="1:19" ht="12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  <c r="Q8" s="66">
        <v>17</v>
      </c>
      <c r="R8" s="66">
        <v>18</v>
      </c>
      <c r="S8" s="66">
        <v>19</v>
      </c>
    </row>
    <row r="9" spans="1:21" ht="48.75" customHeight="1">
      <c r="A9" s="180" t="s">
        <v>181</v>
      </c>
      <c r="B9" s="180"/>
      <c r="C9" s="180"/>
      <c r="D9" s="62"/>
      <c r="E9" s="61">
        <f aca="true" t="shared" si="0" ref="E9:S9">SUM(E10:E14)</f>
        <v>1919979</v>
      </c>
      <c r="F9" s="61">
        <f t="shared" si="0"/>
        <v>485533</v>
      </c>
      <c r="G9" s="61">
        <f t="shared" si="0"/>
        <v>485533</v>
      </c>
      <c r="H9" s="61">
        <f t="shared" si="0"/>
        <v>8400</v>
      </c>
      <c r="I9" s="61">
        <f t="shared" si="0"/>
        <v>0</v>
      </c>
      <c r="J9" s="61">
        <f t="shared" si="0"/>
        <v>477133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0</v>
      </c>
      <c r="S9" s="61">
        <f t="shared" si="0"/>
        <v>0</v>
      </c>
      <c r="U9" s="65"/>
    </row>
    <row r="10" spans="1:19" ht="29.25" customHeight="1">
      <c r="A10" s="60" t="s">
        <v>180</v>
      </c>
      <c r="B10" s="59">
        <v>852</v>
      </c>
      <c r="C10" s="59">
        <v>85201</v>
      </c>
      <c r="D10" s="39">
        <v>2320</v>
      </c>
      <c r="E10" s="58">
        <v>1839579</v>
      </c>
      <c r="F10" s="58">
        <f>G10</f>
        <v>93200</v>
      </c>
      <c r="G10" s="58">
        <f>H10+I10+J10+K10+L10+M10+N10</f>
        <v>93200</v>
      </c>
      <c r="H10" s="58">
        <v>0</v>
      </c>
      <c r="I10" s="58">
        <v>0</v>
      </c>
      <c r="J10" s="58">
        <v>93200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24.75" customHeight="1">
      <c r="A11" s="60" t="s">
        <v>179</v>
      </c>
      <c r="B11" s="59">
        <v>852</v>
      </c>
      <c r="C11" s="59">
        <v>85204</v>
      </c>
      <c r="D11" s="39">
        <v>2320</v>
      </c>
      <c r="E11" s="58">
        <v>72000</v>
      </c>
      <c r="F11" s="58">
        <f>G11</f>
        <v>101000</v>
      </c>
      <c r="G11" s="58">
        <f>H11+I11+J11+K11+L11+M11+N11</f>
        <v>101000</v>
      </c>
      <c r="H11" s="58">
        <v>0</v>
      </c>
      <c r="I11" s="58">
        <v>0</v>
      </c>
      <c r="J11" s="58">
        <v>101000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s="64" customFormat="1" ht="20.25" customHeight="1">
      <c r="A12" s="60" t="s">
        <v>178</v>
      </c>
      <c r="B12" s="59">
        <v>853</v>
      </c>
      <c r="C12" s="59">
        <v>85321</v>
      </c>
      <c r="D12" s="39">
        <v>2320</v>
      </c>
      <c r="E12" s="58">
        <v>8400</v>
      </c>
      <c r="F12" s="58">
        <f>G12</f>
        <v>8400</v>
      </c>
      <c r="G12" s="58">
        <f>H12+I12+J12+K12+L12+M12+N12</f>
        <v>8400</v>
      </c>
      <c r="H12" s="58">
        <v>8400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63">
        <v>0</v>
      </c>
      <c r="Q12" s="63">
        <v>0</v>
      </c>
      <c r="R12" s="63">
        <v>0</v>
      </c>
      <c r="S12" s="63">
        <v>0</v>
      </c>
    </row>
    <row r="13" spans="1:19" ht="21.75" customHeight="1">
      <c r="A13" s="60" t="s">
        <v>177</v>
      </c>
      <c r="B13" s="59">
        <v>853</v>
      </c>
      <c r="C13" s="59">
        <v>85311</v>
      </c>
      <c r="D13" s="39">
        <v>2580</v>
      </c>
      <c r="E13" s="63">
        <v>0</v>
      </c>
      <c r="F13" s="58">
        <f>G13</f>
        <v>277933</v>
      </c>
      <c r="G13" s="58">
        <f>H13+I13+J13+K13+L13+M13+N13</f>
        <v>277933</v>
      </c>
      <c r="H13" s="58">
        <v>0</v>
      </c>
      <c r="I13" s="58">
        <v>0</v>
      </c>
      <c r="J13" s="58">
        <v>277933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63">
        <v>0</v>
      </c>
      <c r="Q13" s="63">
        <v>0</v>
      </c>
      <c r="R13" s="63">
        <v>0</v>
      </c>
      <c r="S13" s="63">
        <v>0</v>
      </c>
    </row>
    <row r="14" spans="1:19" ht="27.75" customHeight="1">
      <c r="A14" s="60" t="s">
        <v>176</v>
      </c>
      <c r="B14" s="59">
        <v>921</v>
      </c>
      <c r="C14" s="59">
        <v>92116</v>
      </c>
      <c r="D14" s="39">
        <v>2310</v>
      </c>
      <c r="E14" s="63">
        <v>0</v>
      </c>
      <c r="F14" s="58">
        <f>G14</f>
        <v>5000</v>
      </c>
      <c r="G14" s="58">
        <f>H14+I14+J14+K14+L14+M14+N14</f>
        <v>5000</v>
      </c>
      <c r="H14" s="58">
        <v>0</v>
      </c>
      <c r="I14" s="58">
        <v>0</v>
      </c>
      <c r="J14" s="58">
        <v>5000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63">
        <v>0</v>
      </c>
      <c r="Q14" s="58">
        <v>0</v>
      </c>
      <c r="R14" s="63">
        <v>0</v>
      </c>
      <c r="S14" s="63">
        <v>0</v>
      </c>
    </row>
    <row r="15" spans="1:19" ht="45.75" customHeight="1">
      <c r="A15" s="180" t="s">
        <v>175</v>
      </c>
      <c r="B15" s="180"/>
      <c r="C15" s="180"/>
      <c r="D15" s="62"/>
      <c r="E15" s="61">
        <f aca="true" t="shared" si="1" ref="E15:S15">SUM(E16:E30)</f>
        <v>1314845</v>
      </c>
      <c r="F15" s="61">
        <f t="shared" si="1"/>
        <v>5926715</v>
      </c>
      <c r="G15" s="61">
        <f t="shared" si="1"/>
        <v>3182293</v>
      </c>
      <c r="H15" s="61">
        <f t="shared" si="1"/>
        <v>0</v>
      </c>
      <c r="I15" s="61">
        <f t="shared" si="1"/>
        <v>3182293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2744422</v>
      </c>
      <c r="P15" s="61">
        <f t="shared" si="1"/>
        <v>2744422</v>
      </c>
      <c r="Q15" s="61">
        <f t="shared" si="1"/>
        <v>0</v>
      </c>
      <c r="R15" s="61">
        <f t="shared" si="1"/>
        <v>0</v>
      </c>
      <c r="S15" s="61">
        <f t="shared" si="1"/>
        <v>0</v>
      </c>
    </row>
    <row r="16" spans="1:19" ht="83.25" customHeight="1">
      <c r="A16" s="60" t="s">
        <v>174</v>
      </c>
      <c r="B16" s="59">
        <v>600</v>
      </c>
      <c r="C16" s="59">
        <v>60013</v>
      </c>
      <c r="D16" s="39" t="s">
        <v>172</v>
      </c>
      <c r="E16" s="58">
        <v>0</v>
      </c>
      <c r="F16" s="58">
        <f>(G16+O16)</f>
        <v>15000</v>
      </c>
      <c r="G16" s="58">
        <f aca="true" t="shared" si="2" ref="G16:G30">H16+I16+J16+K16+L16+M16+N16</f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15000</v>
      </c>
      <c r="P16" s="58">
        <v>15000</v>
      </c>
      <c r="Q16" s="58">
        <v>0</v>
      </c>
      <c r="R16" s="58">
        <v>0</v>
      </c>
      <c r="S16" s="58">
        <v>0</v>
      </c>
    </row>
    <row r="17" spans="1:19" ht="78.75" customHeight="1">
      <c r="A17" s="60" t="s">
        <v>173</v>
      </c>
      <c r="B17" s="59">
        <v>600</v>
      </c>
      <c r="C17" s="59">
        <v>60013</v>
      </c>
      <c r="D17" s="39" t="s">
        <v>172</v>
      </c>
      <c r="E17" s="58">
        <v>0</v>
      </c>
      <c r="F17" s="58">
        <f>(G17+O17)</f>
        <v>26519</v>
      </c>
      <c r="G17" s="58">
        <f t="shared" si="2"/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26519</v>
      </c>
      <c r="P17" s="58">
        <v>26519</v>
      </c>
      <c r="Q17" s="58">
        <v>0</v>
      </c>
      <c r="R17" s="58">
        <v>0</v>
      </c>
      <c r="S17" s="58">
        <v>0</v>
      </c>
    </row>
    <row r="18" spans="1:19" ht="69.75" customHeight="1">
      <c r="A18" s="60" t="s">
        <v>285</v>
      </c>
      <c r="B18" s="59">
        <v>600</v>
      </c>
      <c r="C18" s="59">
        <v>60013</v>
      </c>
      <c r="D18" s="39" t="s">
        <v>172</v>
      </c>
      <c r="E18" s="58">
        <v>0</v>
      </c>
      <c r="F18" s="58">
        <f>(G18+O18)</f>
        <v>100000</v>
      </c>
      <c r="G18" s="58">
        <f>H18+I18+J18+K18+L18+M18+N18</f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100000</v>
      </c>
      <c r="P18" s="58">
        <v>100000</v>
      </c>
      <c r="Q18" s="58">
        <v>0</v>
      </c>
      <c r="R18" s="58">
        <v>0</v>
      </c>
      <c r="S18" s="58">
        <v>0</v>
      </c>
    </row>
    <row r="19" spans="1:19" ht="53.25" customHeight="1">
      <c r="A19" s="60" t="s">
        <v>117</v>
      </c>
      <c r="B19" s="59">
        <v>852</v>
      </c>
      <c r="C19" s="59">
        <v>85201</v>
      </c>
      <c r="D19" s="39" t="s">
        <v>167</v>
      </c>
      <c r="E19" s="58">
        <v>44153</v>
      </c>
      <c r="F19" s="58">
        <f>(G19+O19)</f>
        <v>90543</v>
      </c>
      <c r="G19" s="58">
        <f t="shared" si="2"/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90543</v>
      </c>
      <c r="P19" s="58">
        <v>90543</v>
      </c>
      <c r="Q19" s="58">
        <v>0</v>
      </c>
      <c r="R19" s="58">
        <v>0</v>
      </c>
      <c r="S19" s="58">
        <v>0</v>
      </c>
    </row>
    <row r="20" spans="1:19" ht="114" customHeight="1">
      <c r="A20" s="60" t="s">
        <v>171</v>
      </c>
      <c r="B20" s="59">
        <v>600</v>
      </c>
      <c r="C20" s="59">
        <v>60014</v>
      </c>
      <c r="D20" s="39" t="s">
        <v>169</v>
      </c>
      <c r="E20" s="58">
        <v>170867</v>
      </c>
      <c r="F20" s="58">
        <f>G20</f>
        <v>657180</v>
      </c>
      <c r="G20" s="58">
        <f t="shared" si="2"/>
        <v>657180</v>
      </c>
      <c r="H20" s="58">
        <v>0</v>
      </c>
      <c r="I20" s="58">
        <v>657180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</row>
    <row r="21" spans="1:19" ht="126.75" customHeight="1">
      <c r="A21" s="60" t="s">
        <v>94</v>
      </c>
      <c r="B21" s="59">
        <v>600</v>
      </c>
      <c r="C21" s="59">
        <v>60014</v>
      </c>
      <c r="D21" s="39" t="s">
        <v>167</v>
      </c>
      <c r="E21" s="58">
        <v>337277</v>
      </c>
      <c r="F21" s="58">
        <f>O21</f>
        <v>1297221</v>
      </c>
      <c r="G21" s="58">
        <f t="shared" si="2"/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f>P21</f>
        <v>1297221</v>
      </c>
      <c r="P21" s="58">
        <v>1297221</v>
      </c>
      <c r="Q21" s="58">
        <v>0</v>
      </c>
      <c r="R21" s="58">
        <v>0</v>
      </c>
      <c r="S21" s="58">
        <v>0</v>
      </c>
    </row>
    <row r="22" spans="1:19" ht="48" customHeight="1">
      <c r="A22" s="60" t="s">
        <v>194</v>
      </c>
      <c r="B22" s="59">
        <v>600</v>
      </c>
      <c r="C22" s="59">
        <v>60014</v>
      </c>
      <c r="D22" s="39" t="s">
        <v>167</v>
      </c>
      <c r="E22" s="58">
        <v>27500</v>
      </c>
      <c r="F22" s="58">
        <f>O22</f>
        <v>129459</v>
      </c>
      <c r="G22" s="58">
        <f>H22+I22+J22+K22+L22+M22+N22</f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f>P22</f>
        <v>129459</v>
      </c>
      <c r="P22" s="58">
        <v>129459</v>
      </c>
      <c r="Q22" s="58">
        <v>0</v>
      </c>
      <c r="R22" s="58">
        <v>0</v>
      </c>
      <c r="S22" s="58">
        <v>0</v>
      </c>
    </row>
    <row r="23" spans="1:19" ht="42.75" customHeight="1">
      <c r="A23" s="60" t="s">
        <v>195</v>
      </c>
      <c r="B23" s="59">
        <v>600</v>
      </c>
      <c r="C23" s="59">
        <v>60014</v>
      </c>
      <c r="D23" s="39" t="s">
        <v>167</v>
      </c>
      <c r="E23" s="58">
        <v>27500</v>
      </c>
      <c r="F23" s="58">
        <f>O23</f>
        <v>120721</v>
      </c>
      <c r="G23" s="58">
        <f>H23+I23+J23+K23+L23+M23+N23</f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f>P23</f>
        <v>120721</v>
      </c>
      <c r="P23" s="58">
        <v>120721</v>
      </c>
      <c r="Q23" s="58">
        <v>0</v>
      </c>
      <c r="R23" s="58">
        <v>0</v>
      </c>
      <c r="S23" s="58">
        <v>0</v>
      </c>
    </row>
    <row r="24" spans="1:19" ht="63.75" customHeight="1">
      <c r="A24" s="60" t="s">
        <v>196</v>
      </c>
      <c r="B24" s="59">
        <v>600</v>
      </c>
      <c r="C24" s="59">
        <v>60014</v>
      </c>
      <c r="D24" s="39" t="s">
        <v>167</v>
      </c>
      <c r="E24" s="58">
        <v>15000</v>
      </c>
      <c r="F24" s="58">
        <f>O24</f>
        <v>107085</v>
      </c>
      <c r="G24" s="58">
        <f>H24+I24+J24+K24+L24+M24+N24</f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f>P24</f>
        <v>107085</v>
      </c>
      <c r="P24" s="58">
        <v>107085</v>
      </c>
      <c r="Q24" s="58">
        <v>0</v>
      </c>
      <c r="R24" s="58">
        <v>0</v>
      </c>
      <c r="S24" s="58">
        <v>0</v>
      </c>
    </row>
    <row r="25" spans="1:19" ht="78.75" customHeight="1">
      <c r="A25" s="60" t="s">
        <v>189</v>
      </c>
      <c r="B25" s="59">
        <v>600</v>
      </c>
      <c r="C25" s="59">
        <v>60078</v>
      </c>
      <c r="D25" s="39" t="s">
        <v>169</v>
      </c>
      <c r="E25" s="58">
        <v>20000</v>
      </c>
      <c r="F25" s="58">
        <f>G25</f>
        <v>213911</v>
      </c>
      <c r="G25" s="58">
        <f t="shared" si="2"/>
        <v>213911</v>
      </c>
      <c r="H25" s="58">
        <v>0</v>
      </c>
      <c r="I25" s="58">
        <v>213911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</row>
    <row r="26" spans="1:19" ht="59.25" customHeight="1">
      <c r="A26" s="60" t="s">
        <v>202</v>
      </c>
      <c r="B26" s="59">
        <v>600</v>
      </c>
      <c r="C26" s="59">
        <v>60078</v>
      </c>
      <c r="D26" s="39" t="s">
        <v>169</v>
      </c>
      <c r="E26" s="58">
        <v>96622</v>
      </c>
      <c r="F26" s="58">
        <f>G26</f>
        <v>483104</v>
      </c>
      <c r="G26" s="58">
        <f t="shared" si="2"/>
        <v>483104</v>
      </c>
      <c r="H26" s="58">
        <v>0</v>
      </c>
      <c r="I26" s="58">
        <v>483104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</row>
    <row r="27" spans="1:19" ht="73.5" customHeight="1">
      <c r="A27" s="60" t="s">
        <v>170</v>
      </c>
      <c r="B27" s="59">
        <v>600</v>
      </c>
      <c r="C27" s="59">
        <v>60014</v>
      </c>
      <c r="D27" s="39" t="s">
        <v>169</v>
      </c>
      <c r="E27" s="58">
        <v>127312</v>
      </c>
      <c r="F27" s="58">
        <f>G27</f>
        <v>127312</v>
      </c>
      <c r="G27" s="58">
        <f t="shared" si="2"/>
        <v>127312</v>
      </c>
      <c r="H27" s="58">
        <v>0</v>
      </c>
      <c r="I27" s="58">
        <v>127312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</row>
    <row r="28" spans="1:19" ht="38.25" customHeight="1">
      <c r="A28" s="60" t="s">
        <v>258</v>
      </c>
      <c r="B28" s="59">
        <v>600</v>
      </c>
      <c r="C28" s="59">
        <v>60014</v>
      </c>
      <c r="D28" s="39" t="s">
        <v>169</v>
      </c>
      <c r="E28" s="58">
        <v>22405</v>
      </c>
      <c r="F28" s="58">
        <f>G28</f>
        <v>22405</v>
      </c>
      <c r="G28" s="58">
        <f>H28+I28+J28+K28+L28+M28+N28</f>
        <v>22405</v>
      </c>
      <c r="H28" s="58">
        <v>0</v>
      </c>
      <c r="I28" s="58">
        <v>22405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</row>
    <row r="29" spans="1:19" ht="38.25" customHeight="1">
      <c r="A29" s="60" t="s">
        <v>220</v>
      </c>
      <c r="B29" s="59">
        <v>600</v>
      </c>
      <c r="C29" s="59">
        <v>60014</v>
      </c>
      <c r="D29" s="39" t="s">
        <v>169</v>
      </c>
      <c r="E29" s="58">
        <v>9253</v>
      </c>
      <c r="F29" s="58">
        <f>G29</f>
        <v>9253</v>
      </c>
      <c r="G29" s="58">
        <f t="shared" si="2"/>
        <v>9253</v>
      </c>
      <c r="H29" s="58">
        <v>0</v>
      </c>
      <c r="I29" s="58">
        <v>9253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</row>
    <row r="30" spans="1:19" ht="282.75" customHeight="1">
      <c r="A30" s="60" t="s">
        <v>168</v>
      </c>
      <c r="B30" s="59">
        <v>600</v>
      </c>
      <c r="C30" s="59">
        <v>60014</v>
      </c>
      <c r="D30" s="39" t="s">
        <v>167</v>
      </c>
      <c r="E30" s="58">
        <v>416956</v>
      </c>
      <c r="F30" s="58">
        <f>(G30+O30)</f>
        <v>2527002</v>
      </c>
      <c r="G30" s="58">
        <f t="shared" si="2"/>
        <v>1669128</v>
      </c>
      <c r="H30" s="58">
        <v>0</v>
      </c>
      <c r="I30" s="58">
        <v>1669128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857874</v>
      </c>
      <c r="P30" s="58">
        <v>857874</v>
      </c>
      <c r="Q30" s="58">
        <v>0</v>
      </c>
      <c r="R30" s="58">
        <v>0</v>
      </c>
      <c r="S30" s="58">
        <v>0</v>
      </c>
    </row>
    <row r="31" spans="1:19" ht="30.75" customHeight="1">
      <c r="A31" s="175" t="s">
        <v>59</v>
      </c>
      <c r="B31" s="175"/>
      <c r="C31" s="175"/>
      <c r="D31" s="69"/>
      <c r="E31" s="61">
        <f aca="true" t="shared" si="3" ref="E31:S31">SUM(E9+E15)</f>
        <v>3234824</v>
      </c>
      <c r="F31" s="61">
        <f t="shared" si="3"/>
        <v>6412248</v>
      </c>
      <c r="G31" s="61">
        <f t="shared" si="3"/>
        <v>3667826</v>
      </c>
      <c r="H31" s="61">
        <f t="shared" si="3"/>
        <v>8400</v>
      </c>
      <c r="I31" s="61">
        <f t="shared" si="3"/>
        <v>3182293</v>
      </c>
      <c r="J31" s="61">
        <f t="shared" si="3"/>
        <v>477133</v>
      </c>
      <c r="K31" s="61">
        <f t="shared" si="3"/>
        <v>0</v>
      </c>
      <c r="L31" s="61">
        <f t="shared" si="3"/>
        <v>0</v>
      </c>
      <c r="M31" s="61">
        <f t="shared" si="3"/>
        <v>0</v>
      </c>
      <c r="N31" s="61">
        <f t="shared" si="3"/>
        <v>0</v>
      </c>
      <c r="O31" s="61">
        <f t="shared" si="3"/>
        <v>2744422</v>
      </c>
      <c r="P31" s="61">
        <f t="shared" si="3"/>
        <v>2744422</v>
      </c>
      <c r="Q31" s="61">
        <f t="shared" si="3"/>
        <v>0</v>
      </c>
      <c r="R31" s="61">
        <f t="shared" si="3"/>
        <v>0</v>
      </c>
      <c r="S31" s="61">
        <f t="shared" si="3"/>
        <v>0</v>
      </c>
    </row>
    <row r="33" ht="12.75">
      <c r="E33" s="57"/>
    </row>
    <row r="35" spans="5:9" ht="12.75">
      <c r="E35" s="57"/>
      <c r="F35" s="57"/>
      <c r="G35" s="57"/>
      <c r="H35" s="57"/>
      <c r="I35" s="57"/>
    </row>
  </sheetData>
  <sheetProtection/>
  <mergeCells count="24">
    <mergeCell ref="A1:S2"/>
    <mergeCell ref="A15:C15"/>
    <mergeCell ref="O5:O7"/>
    <mergeCell ref="A4:A7"/>
    <mergeCell ref="J6:J7"/>
    <mergeCell ref="B4:B7"/>
    <mergeCell ref="A31:C31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S6:S7"/>
    <mergeCell ref="H5:N5"/>
    <mergeCell ref="C4:C7"/>
    <mergeCell ref="D4:D7"/>
    <mergeCell ref="F4:F7"/>
    <mergeCell ref="K6:K7"/>
    <mergeCell ref="L6:L7"/>
    <mergeCell ref="H6:I6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XXV.55.2016
z dnia 30 listopada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2016-11-21T09:24:50Z</cp:lastPrinted>
  <dcterms:created xsi:type="dcterms:W3CDTF">2014-11-12T06:55:05Z</dcterms:created>
  <dcterms:modified xsi:type="dcterms:W3CDTF">2016-12-06T08:37:47Z</dcterms:modified>
  <cp:category/>
  <cp:version/>
  <cp:contentType/>
  <cp:contentStatus/>
</cp:coreProperties>
</file>