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2315" windowHeight="82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<sst xmlns="http://schemas.openxmlformats.org/spreadsheetml/2006/main" count="348" uniqueCount="151">
  <si>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</si>
  <si>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</si>
  <si>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</si>
  <si>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</si>
  <si>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</si>
  <si>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</si>
  <si>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</si>
  <si>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</si>
  <si>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</si>
  <si>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</si>
  <si>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</si>
  <si>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</si>
  <si>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</si>
  <si>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</si>
  <si>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</si>
  <si>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</si>
  <si>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</si>
  <si>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</si>
  <si>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</si>
  <si>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</si>
  <si>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</si>
  <si>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</si>
  <si>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</si>
  <si>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zakup i objęcie akcji i udziałów oraz wniesienie wkładów do spółek prawa handlowego.</t>
  </si>
  <si>
    <t>na programy finansowane z udziałem środków, o których mowa w art. 5 ust. 1 pkt 2 i 3,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</si>
  <si>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</si>
  <si>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</si>
  <si>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</si>
  <si>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</si>
  <si>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</si>
  <si>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</si>
  <si>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</si>
  <si>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8</t>
  </si>
  <si>
    <t>7</t>
  </si>
  <si>
    <t>6</t>
  </si>
  <si>
    <t>5</t>
  </si>
  <si>
    <t>4</t>
  </si>
  <si>
    <t>3</t>
  </si>
  <si>
    <t>2</t>
  </si>
  <si>
    <t>1</t>
  </si>
  <si>
    <t>Plan po zmianach 
(5+6+7)</t>
  </si>
  <si>
    <t>Zwiększenie</t>
  </si>
  <si>
    <t>Zmniejszenie</t>
  </si>
  <si>
    <t>Plan przed zmianą</t>
  </si>
  <si>
    <t>§</t>
  </si>
  <si>
    <t>w złotych</t>
  </si>
  <si>
    <t>1 133 333,00</t>
  </si>
  <si>
    <t>Dochody budżetu powiatu na 2016 rok</t>
  </si>
  <si>
    <t>Zmiany w planie wydatków budżetowych w 2016 roku</t>
  </si>
  <si>
    <t>Ogółem</t>
  </si>
  <si>
    <t>755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</si>
  <si>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</si>
  <si>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</si>
  <si>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</si>
  <si>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</si>
  <si>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</si>
  <si>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</si>
  <si>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</si>
  <si>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</si>
  <si>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</si>
  <si>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</si>
  <si>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</si>
  <si>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</si>
  <si>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2016 r.</t>
  </si>
  <si>
    <t>Dotacje ogółem</t>
  </si>
  <si>
    <t>w  złotych</t>
  </si>
  <si>
    <t>Dochody i wydatki związane z realizacją zadań z zakresu administracji rządowej i innych zadań zleconych odrębnymi ustawami w  2016 r.</t>
  </si>
  <si>
    <t>1 439 219,00</t>
  </si>
  <si>
    <t>2 572 552,00</t>
  </si>
  <si>
    <t>Oświata i wychowanie</t>
  </si>
  <si>
    <t>Docieplenie i modernizacja ścian zewnętrznych i dachu budynku mieszkalnego Placówki Opiekuńczo - Wychowawczej w Nieskurzowie Nowym</t>
  </si>
  <si>
    <t>Przebudowa obiektów mostowych o nr ewid. (JNI): 30000627 w km 0+706 i o nr ewid. (JNI): 30000628 w km 1+838 w ciągu drogi powiatowej nr 0732T w miejscowości Słabuszewice oraz przebudowa drogi powiatowej nr 0732T Męczennice - Słabuszewice - Gołębiów Szlachecki w m. Słabuszewice, Gołębiów Szlachecki w km 0+700 - 4+955 km odc. dł. 4,255 km</t>
  </si>
  <si>
    <t>600</t>
  </si>
  <si>
    <t>Transport i łączność</t>
  </si>
  <si>
    <t>5 396 059,00</t>
  </si>
  <si>
    <t>1 416 268,00</t>
  </si>
  <si>
    <t>Pomoc społeczna</t>
  </si>
  <si>
    <t>75 586 779,00</t>
  </si>
  <si>
    <t>754</t>
  </si>
  <si>
    <t>Bezpieczeństwo publiczne i ochrona przeciwpożarowa</t>
  </si>
  <si>
    <t>75411</t>
  </si>
  <si>
    <t>Komendy powiatowe Państwowej Straży Pożarnej</t>
  </si>
  <si>
    <t>3 388 405,00</t>
  </si>
  <si>
    <t>78 975 184,00</t>
  </si>
  <si>
    <t>Drogi publiczne powiatowe</t>
  </si>
  <si>
    <t>Licea ogólnokształcące</t>
  </si>
  <si>
    <t>Edukacyjna opieka wychowawcza</t>
  </si>
  <si>
    <t>Różne rozliczenia</t>
  </si>
  <si>
    <t>Rezerwy ogólne i celowe</t>
  </si>
  <si>
    <t>Domy pomocy społecznej</t>
  </si>
  <si>
    <t>Kultura fizyczna</t>
  </si>
  <si>
    <t>Zadania w zakresie kultury fizycznej</t>
  </si>
  <si>
    <t>6300</t>
  </si>
  <si>
    <t>,,Remont drogi powiatowej nr 0690T Jelenia Góra - Magonie - Boria - Podgórze - Wiktoryn - Teofilów - Duranów - Brzozowa - Wólka Lipowa - Cegielnia - Julianów - Tadeuszów - Słupia Nadbrzeżna w m. Teofilów, Duranów, Brzozowa, Wólka Lipowa, Cegielnia, Julianów, Tadeuszów, Słupia Nadbrzeżna w km 7+970 - 25+604 odc. o łącznej dł. 17,634 km'' będącego przedmiotem wniosku w ramach Programu rozwoju gminnej i powiatowej infrastruktury drogowej na lata 2016-2019, obejmującego swym zakresem część inwestycyjną polegającą na przebudowie odcinków drogi, tj. od km 8+345 do km 9+100, od km 13+520 do km 14+500, od km 15+120 do km 16+108, od km 19+100 do km 20+060 oraz część remontową odcinków drogi, tj.: od km 7+970 do km 8+345, od km 9+100 do km 13+520, od km 14+500 do km 15+120, od km 16+108 do km 19+100, od km 20+060 do km 25+604</t>
  </si>
  <si>
    <t>2710</t>
  </si>
  <si>
    <t>Remont chodnika w ciągu drogi powiatowej nr 0693T Ożarów - Stróża - Śródborze - Klin - Łysowody - dr. woj. nr 755 na odc. Ożarów, Stróża, Śródborze w km 0+995 -1+800 odc. dł. 0,805 km</t>
  </si>
  <si>
    <t>Remont drogi powiatowej nr 0693T Ożarów - Stróża - Śródborze - Klin - Łysowody - dr. woj. nr 755 w m. Ożarów, Stróża, Śródborze w km 0+505 -5+895 odc. dł. 5,390 km</t>
  </si>
  <si>
    <t>Remont drogi powiatowej nr 0708T gr. pow. opatowskiego - Krowiniec - Wszachów - Porąbki Górne - Iwaniska w m. Wszachów w km 4+782 - 6+910 odc. dł. 2,128 km</t>
  </si>
  <si>
    <t>Remont drogi powiatowej nr 0717T Łężyce - Biskupice - Czekaj - Gołoszyce - Modliborzyce - Piskrzyn - Baranówek - Janczyce - Stobiec - Zaldów w m. Oziębłów, Gołoszyce, Modliborzyce w km 2+410 - 4+730 i w km 4+955 - 7+515 o łącznej dł. odc. 4,880 km w ramach Programu rozwoju gminnej i powiatowej infrastruktury drogowej na lata 2016-2019</t>
  </si>
  <si>
    <t>6630</t>
  </si>
  <si>
    <t>Pomoc finansowa dla Województwa Świętokrzyskiego na opracowanie dokumentacji projektowej dla zadania pn. ,,Budowa chodnika przy drodze wojewódzkiej nr 757 na terenie miejscowości Iwaniska od km 13+914 do km 14+530’’</t>
  </si>
  <si>
    <t>Pomoc finansowa dla Województwa Świętokrzyskiego na opracowanie dokumentacji projektowej dla zadania inwestycyjnego pn. ,,Budowa chodnika przy drodze wojewódzkiej nr 757 w miejscowości Kobylany na długości ok. 750 mb’’</t>
  </si>
  <si>
    <t>II. Dochody i wydatki związane z pomocą rzeczową lub finansową realizowaną na podstawie porozumień między j.s.t.</t>
  </si>
  <si>
    <t>Biblioteka publiczna</t>
  </si>
  <si>
    <t>Rehabilitacja osób niepełnosprawnych</t>
  </si>
  <si>
    <t>Orzekanie o niepełnosprawności</t>
  </si>
  <si>
    <t>Utrzymanie dzieci w rodzinach</t>
  </si>
  <si>
    <t xml:space="preserve">Utrzymanie dzieci w placówkach 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</si>
  <si>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</si>
  <si>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</si>
  <si>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</si>
  <si>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</si>
  <si>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</si>
  <si>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</si>
  <si>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</si>
  <si>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2016 r.</t>
  </si>
  <si>
    <t>Remont chodnika - działka o nr ewidencyjnym 126 obręb Kaliszany dł. ok. 0,215 km</t>
  </si>
  <si>
    <t>9 253,00</t>
  </si>
  <si>
    <t>60014</t>
  </si>
  <si>
    <t>2 947 599,00</t>
  </si>
  <si>
    <t>2 956 852,00</t>
  </si>
  <si>
    <t>Dotacja celowa otrzymana z tytułu pomocy finansowej udzielanej między jednostkami samorządu terytorialnego na dofinansowanie własnych zadań bieżących</t>
  </si>
  <si>
    <t>298 179,00</t>
  </si>
  <si>
    <t>307 432,00</t>
  </si>
  <si>
    <t>3 606 917,00</t>
  </si>
  <si>
    <t>-14 335,00</t>
  </si>
  <si>
    <t>3 592 582,00</t>
  </si>
  <si>
    <t>2110</t>
  </si>
  <si>
    <t>Dotacje celowe otrzymane z budżetu państwa na zadania bieżące z zakresu administracji rządowej oraz inne zadania zlecone ustawami realizowane przez powiat</t>
  </si>
  <si>
    <t>Szkoły podstawowe specjalne</t>
  </si>
  <si>
    <t>Przedszkola specjalne</t>
  </si>
  <si>
    <t>Gimnazja specjalne</t>
  </si>
  <si>
    <t>Szkoły zawodowe specjalne</t>
  </si>
  <si>
    <t>Kwalifikacyjne kursy zawodowe</t>
  </si>
  <si>
    <t>Specjalne ośrodki szkolno-wychowawcze</t>
  </si>
  <si>
    <t>Kultura i ochrona dziedzictwa narodowego</t>
  </si>
  <si>
    <t>Pozostała działalność</t>
  </si>
  <si>
    <t>1 161 143,00</t>
  </si>
  <si>
    <t>6 557 202,00</t>
  </si>
  <si>
    <t>60078</t>
  </si>
  <si>
    <t>Usuwanie skutków klęsk żywiołowych</t>
  </si>
  <si>
    <t>2 447 242,00</t>
  </si>
  <si>
    <t>1 151 890,00</t>
  </si>
  <si>
    <t>3 599 132,00</t>
  </si>
  <si>
    <t>2130</t>
  </si>
  <si>
    <t>Dotacje celowe otrzymane z budżetu państwa na realizację bieżących zadań własnych powiatu</t>
  </si>
  <si>
    <t>2 330 620,00</t>
  </si>
  <si>
    <t>3 482 510,00</t>
  </si>
  <si>
    <t>76 733 587,00</t>
  </si>
  <si>
    <t>80 121 992,00</t>
  </si>
  <si>
    <t>Załącznik Nr 1                                                                                                          do uchwały Zarządu Powiatu w Opatowie Nr 62.79.2016                                                                                 z dnia 21 września 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</si>
</sst>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6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8"/>
      <color indexed="8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4"/>
      <name val="Arial CE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4"/>
      <name val="Arial CE"/>
      <family val="2"/>
    </font>
    <font>
      <b/>
      <sz val="8"/>
      <name val="Arial CE"/>
      <family val="2"/>
    </font>
    <font>
      <b/>
      <sz val="10"/>
      <name val="Times New Roman"/>
      <family val="1"/>
    </font>
    <font>
      <sz val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61" fillId="27" borderId="1" applyNumberFormat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6" fillId="32" borderId="0" applyNumberFormat="0" applyBorder="0" applyAlignment="0" applyProtection="0"/>
  </cellStyleXfs>
  <cellXfs count="13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0" fontId="10" fillId="0" borderId="0" xfId="49" applyNumberFormat="1" applyFont="1" applyFill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12" fillId="33" borderId="0" xfId="49" applyNumberFormat="1" applyFont="1" applyFill="1" applyAlignment="1" applyProtection="1">
      <alignment horizontal="center" vertical="center" wrapText="1"/>
      <protection locked="0"/>
    </xf>
    <xf numFmtId="0" fontId="10" fillId="0" borderId="0" xfId="49" applyNumberFormat="1" applyFont="1" applyFill="1" applyBorder="1" applyAlignment="1" applyProtection="1">
      <alignment/>
      <protection locked="0"/>
    </xf>
    <xf numFmtId="49" fontId="13" fillId="33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>
      <alignment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41" fontId="17" fillId="0" borderId="12" xfId="50" applyNumberFormat="1" applyFont="1" applyFill="1" applyBorder="1" applyAlignment="1">
      <alignment vertical="center"/>
      <protection/>
    </xf>
    <xf numFmtId="41" fontId="15" fillId="35" borderId="12" xfId="50" applyNumberFormat="1" applyFont="1" applyFill="1" applyBorder="1" applyAlignment="1">
      <alignment vertical="center"/>
      <protection/>
    </xf>
    <xf numFmtId="41" fontId="15" fillId="35" borderId="12" xfId="50" applyNumberFormat="1" applyFont="1" applyFill="1" applyBorder="1" applyAlignment="1">
      <alignment vertical="center" wrapText="1"/>
      <protection/>
    </xf>
    <xf numFmtId="0" fontId="15" fillId="35" borderId="12" xfId="50" applyFont="1" applyFill="1" applyBorder="1" applyAlignment="1">
      <alignment horizontal="center" vertical="center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19" fillId="35" borderId="12" xfId="50" applyFont="1" applyFill="1" applyBorder="1" applyAlignment="1">
      <alignment horizontal="center" vertical="center" wrapText="1"/>
      <protection/>
    </xf>
    <xf numFmtId="41" fontId="17" fillId="35" borderId="12" xfId="50" applyNumberFormat="1" applyFont="1" applyFill="1" applyBorder="1" applyAlignment="1">
      <alignment vertical="center"/>
      <protection/>
    </xf>
    <xf numFmtId="0" fontId="17" fillId="35" borderId="12" xfId="50" applyFont="1" applyFill="1" applyBorder="1" applyAlignment="1">
      <alignment horizontal="center" vertical="center"/>
      <protection/>
    </xf>
    <xf numFmtId="0" fontId="17" fillId="35" borderId="12" xfId="50" applyFont="1" applyFill="1" applyBorder="1" applyAlignment="1">
      <alignment horizontal="center" vertical="center" wrapText="1"/>
      <protection/>
    </xf>
    <xf numFmtId="0" fontId="20" fillId="35" borderId="12" xfId="50" applyFont="1" applyFill="1" applyBorder="1" applyAlignment="1">
      <alignment horizontal="center" vertical="center" wrapText="1"/>
      <protection/>
    </xf>
    <xf numFmtId="41" fontId="21" fillId="0" borderId="0" xfId="50" applyNumberFormat="1" applyFont="1" applyBorder="1">
      <alignment/>
      <protection/>
    </xf>
    <xf numFmtId="41" fontId="17" fillId="35" borderId="12" xfId="50" applyNumberFormat="1" applyFont="1" applyFill="1" applyBorder="1" applyAlignment="1">
      <alignment vertical="center" wrapText="1"/>
      <protection/>
    </xf>
    <xf numFmtId="49" fontId="17" fillId="35" borderId="12" xfId="50" applyNumberFormat="1" applyFont="1" applyFill="1" applyBorder="1" applyAlignment="1">
      <alignment horizontal="center" vertical="center" wrapText="1"/>
      <protection/>
    </xf>
    <xf numFmtId="49" fontId="20" fillId="35" borderId="12" xfId="50" applyNumberFormat="1" applyFont="1" applyFill="1" applyBorder="1" applyAlignment="1">
      <alignment horizontal="center" vertical="center" wrapText="1"/>
      <protection/>
    </xf>
    <xf numFmtId="0" fontId="10" fillId="0" borderId="0" xfId="50" applyFont="1" applyAlignment="1">
      <alignment horizontal="center" vertical="center"/>
      <protection/>
    </xf>
    <xf numFmtId="0" fontId="22" fillId="35" borderId="12" xfId="50" applyFont="1" applyFill="1" applyBorder="1" applyAlignment="1">
      <alignment horizontal="center" vertical="center" wrapText="1"/>
      <protection/>
    </xf>
    <xf numFmtId="0" fontId="10" fillId="0" borderId="0" xfId="50" applyFont="1">
      <alignment/>
      <protection/>
    </xf>
    <xf numFmtId="0" fontId="10" fillId="0" borderId="0" xfId="50" applyFont="1" applyBorder="1">
      <alignment/>
      <protection/>
    </xf>
    <xf numFmtId="49" fontId="15" fillId="35" borderId="12" xfId="50" applyNumberFormat="1" applyFont="1" applyFill="1" applyBorder="1" applyAlignment="1">
      <alignment horizontal="center" vertical="center" wrapText="1"/>
      <protection/>
    </xf>
    <xf numFmtId="49" fontId="19" fillId="35" borderId="12" xfId="50" applyNumberFormat="1" applyFont="1" applyFill="1" applyBorder="1" applyAlignment="1">
      <alignment horizontal="center" vertical="center" wrapText="1"/>
      <protection/>
    </xf>
    <xf numFmtId="49" fontId="22" fillId="35" borderId="12" xfId="50" applyNumberFormat="1" applyFont="1" applyFill="1" applyBorder="1" applyAlignment="1">
      <alignment horizontal="center" vertical="center" wrapText="1"/>
      <protection/>
    </xf>
    <xf numFmtId="0" fontId="23" fillId="0" borderId="13" xfId="50" applyFont="1" applyFill="1" applyBorder="1" applyAlignment="1">
      <alignment horizontal="center" vertical="center" wrapText="1"/>
      <protection/>
    </xf>
    <xf numFmtId="0" fontId="24" fillId="0" borderId="12" xfId="50" applyFont="1" applyFill="1" applyBorder="1" applyAlignment="1">
      <alignment horizontal="center" vertical="center" wrapText="1"/>
      <protection/>
    </xf>
    <xf numFmtId="0" fontId="24" fillId="0" borderId="14" xfId="50" applyFont="1" applyFill="1" applyBorder="1" applyAlignment="1">
      <alignment horizontal="center" vertical="center" wrapText="1"/>
      <protection/>
    </xf>
    <xf numFmtId="0" fontId="24" fillId="0" borderId="15" xfId="50" applyFont="1" applyFill="1" applyBorder="1" applyAlignment="1">
      <alignment horizontal="center" vertical="center" wrapText="1"/>
      <protection/>
    </xf>
    <xf numFmtId="0" fontId="26" fillId="0" borderId="0" xfId="50" applyFont="1" applyAlignment="1">
      <alignment horizontal="center"/>
      <protection/>
    </xf>
    <xf numFmtId="0" fontId="19" fillId="0" borderId="0" xfId="50" applyFont="1">
      <alignment/>
      <protection/>
    </xf>
    <xf numFmtId="0" fontId="19" fillId="0" borderId="0" xfId="50" applyFont="1" applyAlignment="1">
      <alignment vertical="center"/>
      <protection/>
    </xf>
    <xf numFmtId="0" fontId="19" fillId="0" borderId="0" xfId="50" applyFont="1" applyAlignment="1">
      <alignment horizontal="center" vertical="center"/>
      <protection/>
    </xf>
    <xf numFmtId="0" fontId="27" fillId="0" borderId="0" xfId="50" applyFont="1" applyAlignment="1">
      <alignment horizontal="center" vertical="center"/>
      <protection/>
    </xf>
    <xf numFmtId="0" fontId="16" fillId="0" borderId="0" xfId="50" applyFont="1" applyAlignment="1">
      <alignment vertical="center" wrapText="1"/>
      <protection/>
    </xf>
    <xf numFmtId="0" fontId="67" fillId="0" borderId="0" xfId="50" applyFont="1">
      <alignment/>
      <protection/>
    </xf>
    <xf numFmtId="0" fontId="67" fillId="0" borderId="0" xfId="50" applyFont="1" applyAlignment="1">
      <alignment vertical="center"/>
      <protection/>
    </xf>
    <xf numFmtId="41" fontId="67" fillId="0" borderId="0" xfId="50" applyNumberFormat="1" applyFont="1" applyAlignment="1">
      <alignment vertical="center"/>
      <protection/>
    </xf>
    <xf numFmtId="41" fontId="29" fillId="35" borderId="12" xfId="50" applyNumberFormat="1" applyFont="1" applyFill="1" applyBorder="1" applyAlignment="1">
      <alignment horizontal="center" vertical="center" wrapText="1"/>
      <protection/>
    </xf>
    <xf numFmtId="41" fontId="19" fillId="35" borderId="12" xfId="50" applyNumberFormat="1" applyFont="1" applyFill="1" applyBorder="1" applyAlignment="1">
      <alignment horizontal="right" vertical="center"/>
      <protection/>
    </xf>
    <xf numFmtId="41" fontId="19" fillId="35" borderId="12" xfId="50" applyNumberFormat="1" applyFont="1" applyFill="1" applyBorder="1" applyAlignment="1">
      <alignment horizontal="center" vertical="center" wrapText="1"/>
      <protection/>
    </xf>
    <xf numFmtId="0" fontId="30" fillId="35" borderId="12" xfId="50" applyFont="1" applyFill="1" applyBorder="1" applyAlignment="1">
      <alignment horizontal="center" vertical="center"/>
      <protection/>
    </xf>
    <xf numFmtId="0" fontId="15" fillId="35" borderId="12" xfId="50" applyFont="1" applyFill="1" applyBorder="1" applyAlignment="1">
      <alignment vertical="center" wrapText="1"/>
      <protection/>
    </xf>
    <xf numFmtId="49" fontId="29" fillId="35" borderId="12" xfId="50" applyNumberFormat="1" applyFont="1" applyFill="1" applyBorder="1" applyAlignment="1">
      <alignment horizontal="center" vertical="center" wrapText="1"/>
      <protection/>
    </xf>
    <xf numFmtId="41" fontId="19" fillId="35" borderId="12" xfId="50" applyNumberFormat="1" applyFont="1" applyFill="1" applyBorder="1" applyAlignment="1">
      <alignment horizontal="center" vertical="center"/>
      <protection/>
    </xf>
    <xf numFmtId="0" fontId="67" fillId="0" borderId="0" xfId="50" applyFont="1" applyAlignment="1">
      <alignment horizontal="center" vertical="center"/>
      <protection/>
    </xf>
    <xf numFmtId="41" fontId="67" fillId="0" borderId="0" xfId="50" applyNumberFormat="1" applyFont="1">
      <alignment/>
      <protection/>
    </xf>
    <xf numFmtId="0" fontId="23" fillId="35" borderId="14" xfId="50" applyFont="1" applyFill="1" applyBorder="1" applyAlignment="1">
      <alignment horizontal="center" vertical="center" wrapText="1"/>
      <protection/>
    </xf>
    <xf numFmtId="0" fontId="68" fillId="0" borderId="0" xfId="50" applyFont="1">
      <alignment/>
      <protection/>
    </xf>
    <xf numFmtId="0" fontId="17" fillId="35" borderId="14" xfId="50" applyFont="1" applyFill="1" applyBorder="1" applyAlignment="1">
      <alignment horizontal="center" vertical="center" wrapText="1"/>
      <protection/>
    </xf>
    <xf numFmtId="0" fontId="17" fillId="35" borderId="15" xfId="50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left" vertical="center" wrapText="1" shrinkToFit="1"/>
      <protection locked="0"/>
    </xf>
    <xf numFmtId="0" fontId="4" fillId="34" borderId="16" xfId="0" applyFont="1" applyFill="1" applyBorder="1" applyAlignment="1" applyProtection="1">
      <alignment horizontal="left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9" applyNumberFormat="1" applyFont="1" applyFill="1" applyBorder="1" applyAlignment="1" applyProtection="1">
      <alignment horizontal="right" wrapText="1"/>
      <protection locked="0"/>
    </xf>
    <xf numFmtId="0" fontId="14" fillId="0" borderId="0" xfId="49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10" fillId="0" borderId="0" xfId="49" applyNumberFormat="1" applyFont="1" applyFill="1" applyBorder="1" applyAlignment="1" applyProtection="1">
      <alignment horizontal="left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4" borderId="16" xfId="0" applyFont="1" applyFill="1" applyBorder="1" applyAlignment="1" applyProtection="1">
      <alignment horizontal="center" vertical="center" wrapText="1" shrinkToFit="1"/>
      <protection locked="0"/>
    </xf>
    <xf numFmtId="0" fontId="4" fillId="34" borderId="16" xfId="0" applyFont="1" applyFill="1" applyBorder="1" applyAlignment="1" applyProtection="1">
      <alignment horizontal="left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0" fontId="4" fillId="33" borderId="0" xfId="49" applyFont="1" applyFill="1" applyAlignment="1" applyProtection="1">
      <alignment horizontal="center" vertical="center" wrapText="1" shrinkToFit="1"/>
      <protection locked="0"/>
    </xf>
    <xf numFmtId="0" fontId="5" fillId="33" borderId="0" xfId="49" applyFont="1" applyFill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18" fillId="0" borderId="12" xfId="50" applyFont="1" applyFill="1" applyBorder="1" applyAlignment="1">
      <alignment horizontal="center" vertical="center"/>
      <protection/>
    </xf>
    <xf numFmtId="0" fontId="16" fillId="0" borderId="0" xfId="50" applyFont="1" applyAlignment="1">
      <alignment horizontal="center" vertical="center" wrapText="1"/>
      <protection/>
    </xf>
    <xf numFmtId="0" fontId="17" fillId="0" borderId="18" xfId="50" applyFont="1" applyFill="1" applyBorder="1" applyAlignment="1">
      <alignment horizontal="center" vertical="center" wrapText="1"/>
      <protection/>
    </xf>
    <xf numFmtId="0" fontId="17" fillId="0" borderId="13" xfId="50" applyFont="1" applyFill="1" applyBorder="1" applyAlignment="1">
      <alignment horizontal="center" vertical="center" wrapText="1"/>
      <protection/>
    </xf>
    <xf numFmtId="0" fontId="17" fillId="0" borderId="14" xfId="50" applyFont="1" applyFill="1" applyBorder="1" applyAlignment="1">
      <alignment horizontal="center" vertical="center" wrapText="1"/>
      <protection/>
    </xf>
    <xf numFmtId="0" fontId="24" fillId="0" borderId="18" xfId="50" applyFont="1" applyFill="1" applyBorder="1" applyAlignment="1">
      <alignment horizontal="center" vertical="center" wrapText="1"/>
      <protection/>
    </xf>
    <xf numFmtId="0" fontId="24" fillId="0" borderId="13" xfId="50" applyFont="1" applyFill="1" applyBorder="1" applyAlignment="1">
      <alignment horizontal="center" vertical="center" wrapText="1"/>
      <protection/>
    </xf>
    <xf numFmtId="0" fontId="24" fillId="0" borderId="14" xfId="50" applyFont="1" applyFill="1" applyBorder="1" applyAlignment="1">
      <alignment horizontal="center" vertical="center" wrapText="1"/>
      <protection/>
    </xf>
    <xf numFmtId="0" fontId="24" fillId="0" borderId="19" xfId="50" applyFont="1" applyFill="1" applyBorder="1" applyAlignment="1">
      <alignment horizontal="center" vertical="center" wrapText="1"/>
      <protection/>
    </xf>
    <xf numFmtId="0" fontId="24" fillId="0" borderId="20" xfId="50" applyFont="1" applyFill="1" applyBorder="1" applyAlignment="1">
      <alignment horizontal="center" vertical="center" wrapText="1"/>
      <protection/>
    </xf>
    <xf numFmtId="0" fontId="24" fillId="0" borderId="15" xfId="50" applyFont="1" applyFill="1" applyBorder="1" applyAlignment="1">
      <alignment horizontal="center" vertical="center" wrapText="1"/>
      <protection/>
    </xf>
    <xf numFmtId="0" fontId="24" fillId="0" borderId="12" xfId="50" applyFont="1" applyFill="1" applyBorder="1" applyAlignment="1">
      <alignment horizontal="center" vertical="center" wrapText="1"/>
      <protection/>
    </xf>
    <xf numFmtId="0" fontId="25" fillId="0" borderId="19" xfId="50" applyFont="1" applyFill="1" applyBorder="1" applyAlignment="1">
      <alignment horizontal="center" vertical="center"/>
      <protection/>
    </xf>
    <xf numFmtId="0" fontId="25" fillId="0" borderId="20" xfId="50" applyFont="1" applyFill="1" applyBorder="1" applyAlignment="1">
      <alignment horizontal="center" vertical="center"/>
      <protection/>
    </xf>
    <xf numFmtId="0" fontId="25" fillId="0" borderId="15" xfId="50" applyFont="1" applyFill="1" applyBorder="1" applyAlignment="1">
      <alignment horizontal="center" vertical="center"/>
      <protection/>
    </xf>
    <xf numFmtId="0" fontId="17" fillId="35" borderId="18" xfId="50" applyFont="1" applyFill="1" applyBorder="1" applyAlignment="1">
      <alignment horizontal="center" vertical="center" wrapText="1"/>
      <protection/>
    </xf>
    <xf numFmtId="0" fontId="17" fillId="35" borderId="13" xfId="50" applyFont="1" applyFill="1" applyBorder="1" applyAlignment="1">
      <alignment horizontal="center" vertical="center" wrapText="1"/>
      <protection/>
    </xf>
    <xf numFmtId="0" fontId="17" fillId="35" borderId="14" xfId="50" applyFont="1" applyFill="1" applyBorder="1" applyAlignment="1">
      <alignment horizontal="center" vertical="center" wrapText="1"/>
      <protection/>
    </xf>
    <xf numFmtId="0" fontId="17" fillId="35" borderId="19" xfId="50" applyFont="1" applyFill="1" applyBorder="1" applyAlignment="1">
      <alignment horizontal="center" vertical="center" wrapText="1"/>
      <protection/>
    </xf>
    <xf numFmtId="0" fontId="17" fillId="35" borderId="15" xfId="50" applyFont="1" applyFill="1" applyBorder="1" applyAlignment="1">
      <alignment horizontal="center" vertical="center" wrapText="1"/>
      <protection/>
    </xf>
    <xf numFmtId="0" fontId="28" fillId="35" borderId="12" xfId="50" applyFont="1" applyFill="1" applyBorder="1" applyAlignment="1">
      <alignment horizontal="center" vertical="center"/>
      <protection/>
    </xf>
    <xf numFmtId="0" fontId="17" fillId="35" borderId="20" xfId="50" applyFont="1" applyFill="1" applyBorder="1" applyAlignment="1">
      <alignment horizontal="center" vertical="center" wrapText="1"/>
      <protection/>
    </xf>
    <xf numFmtId="0" fontId="15" fillId="35" borderId="19" xfId="50" applyFont="1" applyFill="1" applyBorder="1" applyAlignment="1">
      <alignment horizontal="center" vertical="center"/>
      <protection/>
    </xf>
    <xf numFmtId="0" fontId="15" fillId="35" borderId="20" xfId="50" applyFont="1" applyFill="1" applyBorder="1" applyAlignment="1">
      <alignment horizontal="center" vertical="center"/>
      <protection/>
    </xf>
    <xf numFmtId="0" fontId="15" fillId="35" borderId="15" xfId="50" applyFont="1" applyFill="1" applyBorder="1" applyAlignment="1">
      <alignment horizontal="center" vertical="center"/>
      <protection/>
    </xf>
    <xf numFmtId="0" fontId="17" fillId="35" borderId="12" xfId="50" applyFont="1" applyFill="1" applyBorder="1" applyAlignment="1">
      <alignment horizontal="center" vertical="center" wrapText="1"/>
      <protection/>
    </xf>
    <xf numFmtId="0" fontId="17" fillId="35" borderId="12" xfId="50" applyFont="1" applyFill="1" applyBorder="1" applyAlignment="1">
      <alignment vertical="center" wrapText="1"/>
      <protection/>
    </xf>
    <xf numFmtId="0" fontId="14" fillId="0" borderId="0" xfId="50" applyFont="1" applyAlignment="1">
      <alignment horizontal="center" vertical="center" wrapText="1"/>
      <protection/>
    </xf>
    <xf numFmtId="0" fontId="24" fillId="35" borderId="18" xfId="50" applyFont="1" applyFill="1" applyBorder="1" applyAlignment="1">
      <alignment horizontal="center" vertical="center" wrapText="1"/>
      <protection/>
    </xf>
    <xf numFmtId="0" fontId="24" fillId="35" borderId="13" xfId="50" applyFont="1" applyFill="1" applyBorder="1" applyAlignment="1">
      <alignment horizontal="center" vertical="center" wrapText="1"/>
      <protection/>
    </xf>
    <xf numFmtId="0" fontId="24" fillId="35" borderId="14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8"/>
  <sheetViews>
    <sheetView showGridLines="0" tabSelected="1" zoomScalePageLayoutView="0" workbookViewId="0" topLeftCell="A1">
      <selection activeCell="K1" sqref="K1:P1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89" t="s">
        <v>150</v>
      </c>
      <c r="L1" s="89"/>
      <c r="M1" s="89"/>
      <c r="N1" s="89"/>
      <c r="O1" s="89"/>
      <c r="P1" s="89"/>
      <c r="Q1" s="11"/>
    </row>
    <row r="2" spans="1:17" ht="25.5" customHeight="1">
      <c r="A2" s="90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1"/>
    </row>
    <row r="3" spans="1:17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45</v>
      </c>
      <c r="O3" s="92"/>
      <c r="P3" s="92"/>
      <c r="Q3" s="11"/>
    </row>
    <row r="4" spans="1:17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</row>
    <row r="5" spans="1:17" ht="34.5" customHeight="1">
      <c r="A5" s="2"/>
      <c r="B5" s="10" t="s">
        <v>0</v>
      </c>
      <c r="C5" s="10" t="s">
        <v>1</v>
      </c>
      <c r="D5" s="91" t="s">
        <v>44</v>
      </c>
      <c r="E5" s="91"/>
      <c r="F5" s="91" t="s">
        <v>2</v>
      </c>
      <c r="G5" s="91"/>
      <c r="H5" s="91"/>
      <c r="I5" s="91" t="s">
        <v>43</v>
      </c>
      <c r="J5" s="91"/>
      <c r="K5" s="10" t="s">
        <v>42</v>
      </c>
      <c r="L5" s="10" t="s">
        <v>41</v>
      </c>
      <c r="M5" s="91" t="s">
        <v>40</v>
      </c>
      <c r="N5" s="91"/>
      <c r="O5" s="91"/>
      <c r="P5" s="91"/>
      <c r="Q5" s="91"/>
    </row>
    <row r="6" spans="1:17" ht="11.25" customHeight="1">
      <c r="A6" s="2"/>
      <c r="B6" s="8" t="s">
        <v>39</v>
      </c>
      <c r="C6" s="8" t="s">
        <v>38</v>
      </c>
      <c r="D6" s="85" t="s">
        <v>37</v>
      </c>
      <c r="E6" s="85"/>
      <c r="F6" s="85" t="s">
        <v>36</v>
      </c>
      <c r="G6" s="85"/>
      <c r="H6" s="85"/>
      <c r="I6" s="85" t="s">
        <v>35</v>
      </c>
      <c r="J6" s="85"/>
      <c r="K6" s="8" t="s">
        <v>34</v>
      </c>
      <c r="L6" s="8" t="s">
        <v>33</v>
      </c>
      <c r="M6" s="85" t="s">
        <v>32</v>
      </c>
      <c r="N6" s="85"/>
      <c r="O6" s="85"/>
      <c r="P6" s="85"/>
      <c r="Q6" s="85"/>
    </row>
    <row r="7" spans="1:17" ht="18.75" customHeight="1">
      <c r="A7" s="2"/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ht="21.75" customHeight="1">
      <c r="A8" s="2"/>
      <c r="B8" s="8" t="s">
        <v>72</v>
      </c>
      <c r="C8" s="9"/>
      <c r="D8" s="88"/>
      <c r="E8" s="88"/>
      <c r="F8" s="86" t="s">
        <v>73</v>
      </c>
      <c r="G8" s="86"/>
      <c r="H8" s="86"/>
      <c r="I8" s="87" t="s">
        <v>74</v>
      </c>
      <c r="J8" s="87"/>
      <c r="K8" s="7" t="s">
        <v>26</v>
      </c>
      <c r="L8" s="7" t="s">
        <v>137</v>
      </c>
      <c r="M8" s="87" t="s">
        <v>138</v>
      </c>
      <c r="N8" s="87"/>
      <c r="O8" s="87"/>
      <c r="P8" s="87"/>
      <c r="Q8" s="87"/>
    </row>
    <row r="9" spans="1:17" ht="29.25" customHeight="1">
      <c r="A9" s="2"/>
      <c r="B9" s="10"/>
      <c r="C9" s="9"/>
      <c r="D9" s="88"/>
      <c r="E9" s="88"/>
      <c r="F9" s="86" t="s">
        <v>27</v>
      </c>
      <c r="G9" s="86"/>
      <c r="H9" s="86"/>
      <c r="I9" s="87" t="s">
        <v>75</v>
      </c>
      <c r="J9" s="87"/>
      <c r="K9" s="7" t="s">
        <v>26</v>
      </c>
      <c r="L9" s="7" t="s">
        <v>26</v>
      </c>
      <c r="M9" s="87" t="s">
        <v>75</v>
      </c>
      <c r="N9" s="87"/>
      <c r="O9" s="87"/>
      <c r="P9" s="87"/>
      <c r="Q9" s="87"/>
    </row>
    <row r="10" spans="1:17" ht="18.75" customHeight="1">
      <c r="A10" s="2"/>
      <c r="B10" s="9"/>
      <c r="C10" s="8" t="s">
        <v>118</v>
      </c>
      <c r="D10" s="88"/>
      <c r="E10" s="88"/>
      <c r="F10" s="86" t="s">
        <v>84</v>
      </c>
      <c r="G10" s="86"/>
      <c r="H10" s="86"/>
      <c r="I10" s="87" t="s">
        <v>119</v>
      </c>
      <c r="J10" s="87"/>
      <c r="K10" s="7" t="s">
        <v>26</v>
      </c>
      <c r="L10" s="7" t="s">
        <v>117</v>
      </c>
      <c r="M10" s="87" t="s">
        <v>120</v>
      </c>
      <c r="N10" s="87"/>
      <c r="O10" s="87"/>
      <c r="P10" s="87"/>
      <c r="Q10" s="87"/>
    </row>
    <row r="11" spans="1:17" ht="29.25" customHeight="1">
      <c r="A11" s="2"/>
      <c r="B11" s="9"/>
      <c r="C11" s="10"/>
      <c r="D11" s="88"/>
      <c r="E11" s="88"/>
      <c r="F11" s="86" t="s">
        <v>27</v>
      </c>
      <c r="G11" s="86"/>
      <c r="H11" s="86"/>
      <c r="I11" s="87" t="s">
        <v>75</v>
      </c>
      <c r="J11" s="87"/>
      <c r="K11" s="7" t="s">
        <v>26</v>
      </c>
      <c r="L11" s="7" t="s">
        <v>26</v>
      </c>
      <c r="M11" s="87" t="s">
        <v>75</v>
      </c>
      <c r="N11" s="87"/>
      <c r="O11" s="87"/>
      <c r="P11" s="87"/>
      <c r="Q11" s="87"/>
    </row>
    <row r="12" spans="1:17" ht="33.75" customHeight="1">
      <c r="A12" s="2"/>
      <c r="B12" s="9"/>
      <c r="C12" s="9"/>
      <c r="D12" s="85" t="s">
        <v>94</v>
      </c>
      <c r="E12" s="85"/>
      <c r="F12" s="86" t="s">
        <v>121</v>
      </c>
      <c r="G12" s="86"/>
      <c r="H12" s="86"/>
      <c r="I12" s="87" t="s">
        <v>122</v>
      </c>
      <c r="J12" s="87"/>
      <c r="K12" s="7" t="s">
        <v>26</v>
      </c>
      <c r="L12" s="7" t="s">
        <v>117</v>
      </c>
      <c r="M12" s="87" t="s">
        <v>123</v>
      </c>
      <c r="N12" s="87"/>
      <c r="O12" s="87"/>
      <c r="P12" s="87"/>
      <c r="Q12" s="87"/>
    </row>
    <row r="13" spans="1:17" ht="22.5" customHeight="1">
      <c r="A13" s="2"/>
      <c r="B13" s="9"/>
      <c r="C13" s="8" t="s">
        <v>139</v>
      </c>
      <c r="D13" s="88"/>
      <c r="E13" s="88"/>
      <c r="F13" s="86" t="s">
        <v>140</v>
      </c>
      <c r="G13" s="86"/>
      <c r="H13" s="86"/>
      <c r="I13" s="87" t="s">
        <v>141</v>
      </c>
      <c r="J13" s="87"/>
      <c r="K13" s="7" t="s">
        <v>26</v>
      </c>
      <c r="L13" s="7" t="s">
        <v>142</v>
      </c>
      <c r="M13" s="87" t="s">
        <v>143</v>
      </c>
      <c r="N13" s="87"/>
      <c r="O13" s="87"/>
      <c r="P13" s="87"/>
      <c r="Q13" s="87"/>
    </row>
    <row r="14" spans="1:17" ht="29.25" customHeight="1">
      <c r="A14" s="2"/>
      <c r="B14" s="9"/>
      <c r="C14" s="10"/>
      <c r="D14" s="88"/>
      <c r="E14" s="88"/>
      <c r="F14" s="86" t="s">
        <v>27</v>
      </c>
      <c r="G14" s="86"/>
      <c r="H14" s="86"/>
      <c r="I14" s="87" t="s">
        <v>26</v>
      </c>
      <c r="J14" s="87"/>
      <c r="K14" s="7" t="s">
        <v>26</v>
      </c>
      <c r="L14" s="7" t="s">
        <v>26</v>
      </c>
      <c r="M14" s="87" t="s">
        <v>26</v>
      </c>
      <c r="N14" s="87"/>
      <c r="O14" s="87"/>
      <c r="P14" s="87"/>
      <c r="Q14" s="87"/>
    </row>
    <row r="15" spans="1:17" ht="21.75" customHeight="1">
      <c r="A15" s="2"/>
      <c r="B15" s="9"/>
      <c r="C15" s="9"/>
      <c r="D15" s="85" t="s">
        <v>144</v>
      </c>
      <c r="E15" s="85"/>
      <c r="F15" s="86" t="s">
        <v>145</v>
      </c>
      <c r="G15" s="86"/>
      <c r="H15" s="86"/>
      <c r="I15" s="87" t="s">
        <v>146</v>
      </c>
      <c r="J15" s="87"/>
      <c r="K15" s="7" t="s">
        <v>26</v>
      </c>
      <c r="L15" s="7" t="s">
        <v>142</v>
      </c>
      <c r="M15" s="87" t="s">
        <v>147</v>
      </c>
      <c r="N15" s="87"/>
      <c r="O15" s="87"/>
      <c r="P15" s="87"/>
      <c r="Q15" s="87"/>
    </row>
    <row r="16" spans="1:17" ht="20.25" customHeight="1">
      <c r="A16" s="2"/>
      <c r="B16" s="8" t="s">
        <v>78</v>
      </c>
      <c r="C16" s="9"/>
      <c r="D16" s="88"/>
      <c r="E16" s="88"/>
      <c r="F16" s="86" t="s">
        <v>79</v>
      </c>
      <c r="G16" s="86"/>
      <c r="H16" s="86"/>
      <c r="I16" s="87" t="s">
        <v>124</v>
      </c>
      <c r="J16" s="87"/>
      <c r="K16" s="7" t="s">
        <v>125</v>
      </c>
      <c r="L16" s="7" t="s">
        <v>26</v>
      </c>
      <c r="M16" s="87" t="s">
        <v>126</v>
      </c>
      <c r="N16" s="87"/>
      <c r="O16" s="87"/>
      <c r="P16" s="87"/>
      <c r="Q16" s="87"/>
    </row>
    <row r="17" spans="1:17" ht="27.75" customHeight="1">
      <c r="A17" s="2"/>
      <c r="B17" s="10"/>
      <c r="C17" s="9"/>
      <c r="D17" s="88"/>
      <c r="E17" s="88"/>
      <c r="F17" s="86" t="s">
        <v>27</v>
      </c>
      <c r="G17" s="86"/>
      <c r="H17" s="86"/>
      <c r="I17" s="87" t="s">
        <v>26</v>
      </c>
      <c r="J17" s="87"/>
      <c r="K17" s="7" t="s">
        <v>26</v>
      </c>
      <c r="L17" s="7" t="s">
        <v>26</v>
      </c>
      <c r="M17" s="87" t="s">
        <v>26</v>
      </c>
      <c r="N17" s="87"/>
      <c r="O17" s="87"/>
      <c r="P17" s="87"/>
      <c r="Q17" s="87"/>
    </row>
    <row r="18" spans="1:17" ht="20.25" customHeight="1">
      <c r="A18" s="2"/>
      <c r="B18" s="9"/>
      <c r="C18" s="8" t="s">
        <v>80</v>
      </c>
      <c r="D18" s="88"/>
      <c r="E18" s="88"/>
      <c r="F18" s="86" t="s">
        <v>81</v>
      </c>
      <c r="G18" s="86"/>
      <c r="H18" s="86"/>
      <c r="I18" s="87" t="s">
        <v>124</v>
      </c>
      <c r="J18" s="87"/>
      <c r="K18" s="7" t="s">
        <v>125</v>
      </c>
      <c r="L18" s="7" t="s">
        <v>26</v>
      </c>
      <c r="M18" s="87" t="s">
        <v>126</v>
      </c>
      <c r="N18" s="87"/>
      <c r="O18" s="87"/>
      <c r="P18" s="87"/>
      <c r="Q18" s="87"/>
    </row>
    <row r="19" spans="1:17" ht="29.25" customHeight="1">
      <c r="A19" s="2"/>
      <c r="B19" s="9"/>
      <c r="C19" s="10"/>
      <c r="D19" s="88"/>
      <c r="E19" s="88"/>
      <c r="F19" s="86" t="s">
        <v>27</v>
      </c>
      <c r="G19" s="86"/>
      <c r="H19" s="86"/>
      <c r="I19" s="87" t="s">
        <v>26</v>
      </c>
      <c r="J19" s="87"/>
      <c r="K19" s="7" t="s">
        <v>26</v>
      </c>
      <c r="L19" s="7" t="s">
        <v>26</v>
      </c>
      <c r="M19" s="87" t="s">
        <v>26</v>
      </c>
      <c r="N19" s="87"/>
      <c r="O19" s="87"/>
      <c r="P19" s="87"/>
      <c r="Q19" s="87"/>
    </row>
    <row r="20" spans="1:17" ht="41.25" customHeight="1">
      <c r="A20" s="2"/>
      <c r="B20" s="9"/>
      <c r="C20" s="9"/>
      <c r="D20" s="85" t="s">
        <v>127</v>
      </c>
      <c r="E20" s="85"/>
      <c r="F20" s="86" t="s">
        <v>128</v>
      </c>
      <c r="G20" s="86"/>
      <c r="H20" s="86"/>
      <c r="I20" s="87" t="s">
        <v>124</v>
      </c>
      <c r="J20" s="87"/>
      <c r="K20" s="7" t="s">
        <v>125</v>
      </c>
      <c r="L20" s="7" t="s">
        <v>26</v>
      </c>
      <c r="M20" s="87" t="s">
        <v>126</v>
      </c>
      <c r="N20" s="87"/>
      <c r="O20" s="87"/>
      <c r="P20" s="87"/>
      <c r="Q20" s="87"/>
    </row>
    <row r="21" spans="2:17" ht="21.75" customHeight="1">
      <c r="B21" s="84" t="s">
        <v>31</v>
      </c>
      <c r="C21" s="84"/>
      <c r="D21" s="84"/>
      <c r="E21" s="84"/>
      <c r="F21" s="84"/>
      <c r="G21" s="84"/>
      <c r="H21" s="6" t="s">
        <v>29</v>
      </c>
      <c r="I21" s="78" t="s">
        <v>77</v>
      </c>
      <c r="J21" s="78"/>
      <c r="K21" s="4" t="s">
        <v>125</v>
      </c>
      <c r="L21" s="4" t="s">
        <v>137</v>
      </c>
      <c r="M21" s="78" t="s">
        <v>148</v>
      </c>
      <c r="N21" s="78"/>
      <c r="O21" s="78"/>
      <c r="P21" s="78"/>
      <c r="Q21" s="78"/>
    </row>
    <row r="22" spans="2:17" ht="27.75" customHeight="1">
      <c r="B22" s="81"/>
      <c r="C22" s="81"/>
      <c r="D22" s="81"/>
      <c r="E22" s="81"/>
      <c r="F22" s="82" t="s">
        <v>27</v>
      </c>
      <c r="G22" s="82"/>
      <c r="H22" s="82"/>
      <c r="I22" s="83" t="s">
        <v>67</v>
      </c>
      <c r="J22" s="83"/>
      <c r="K22" s="5" t="s">
        <v>26</v>
      </c>
      <c r="L22" s="5" t="s">
        <v>26</v>
      </c>
      <c r="M22" s="83" t="s">
        <v>67</v>
      </c>
      <c r="N22" s="83"/>
      <c r="O22" s="83"/>
      <c r="P22" s="83"/>
      <c r="Q22" s="83"/>
    </row>
    <row r="23" spans="2:17" ht="18" customHeight="1">
      <c r="B23" s="77" t="s">
        <v>30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2:17" ht="27" customHeight="1">
      <c r="B24" s="84" t="s">
        <v>30</v>
      </c>
      <c r="C24" s="84"/>
      <c r="D24" s="84"/>
      <c r="E24" s="84"/>
      <c r="F24" s="84"/>
      <c r="G24" s="84"/>
      <c r="H24" s="6" t="s">
        <v>29</v>
      </c>
      <c r="I24" s="78" t="s">
        <v>82</v>
      </c>
      <c r="J24" s="78"/>
      <c r="K24" s="4" t="s">
        <v>26</v>
      </c>
      <c r="L24" s="4" t="s">
        <v>26</v>
      </c>
      <c r="M24" s="78" t="s">
        <v>82</v>
      </c>
      <c r="N24" s="78"/>
      <c r="O24" s="78"/>
      <c r="P24" s="78"/>
      <c r="Q24" s="78"/>
    </row>
    <row r="25" spans="2:17" ht="27" customHeight="1">
      <c r="B25" s="81"/>
      <c r="C25" s="81"/>
      <c r="D25" s="81"/>
      <c r="E25" s="81"/>
      <c r="F25" s="82" t="s">
        <v>27</v>
      </c>
      <c r="G25" s="82"/>
      <c r="H25" s="82"/>
      <c r="I25" s="83" t="s">
        <v>46</v>
      </c>
      <c r="J25" s="83"/>
      <c r="K25" s="5" t="s">
        <v>26</v>
      </c>
      <c r="L25" s="5" t="s">
        <v>26</v>
      </c>
      <c r="M25" s="83" t="s">
        <v>46</v>
      </c>
      <c r="N25" s="83"/>
      <c r="O25" s="83"/>
      <c r="P25" s="83"/>
      <c r="Q25" s="83"/>
    </row>
    <row r="26" spans="2:17" ht="12.75">
      <c r="B26" s="77" t="s">
        <v>28</v>
      </c>
      <c r="C26" s="77"/>
      <c r="D26" s="77"/>
      <c r="E26" s="77"/>
      <c r="F26" s="77"/>
      <c r="G26" s="77"/>
      <c r="H26" s="77"/>
      <c r="I26" s="78" t="s">
        <v>83</v>
      </c>
      <c r="J26" s="78"/>
      <c r="K26" s="4" t="s">
        <v>125</v>
      </c>
      <c r="L26" s="4" t="s">
        <v>137</v>
      </c>
      <c r="M26" s="78" t="s">
        <v>149</v>
      </c>
      <c r="N26" s="78"/>
      <c r="O26" s="78"/>
      <c r="P26" s="78"/>
      <c r="Q26" s="78"/>
    </row>
    <row r="27" spans="2:17" ht="48" customHeight="1">
      <c r="B27" s="77"/>
      <c r="C27" s="77"/>
      <c r="D27" s="77"/>
      <c r="E27" s="77"/>
      <c r="F27" s="79" t="s">
        <v>27</v>
      </c>
      <c r="G27" s="79"/>
      <c r="H27" s="79"/>
      <c r="I27" s="80" t="s">
        <v>68</v>
      </c>
      <c r="J27" s="80"/>
      <c r="K27" s="3" t="s">
        <v>26</v>
      </c>
      <c r="L27" s="3" t="s">
        <v>26</v>
      </c>
      <c r="M27" s="80" t="s">
        <v>68</v>
      </c>
      <c r="N27" s="80"/>
      <c r="O27" s="80"/>
      <c r="P27" s="80"/>
      <c r="Q27" s="80"/>
    </row>
    <row r="28" spans="2:17" ht="21.75" customHeight="1">
      <c r="B28" s="75" t="s">
        <v>25</v>
      </c>
      <c r="C28" s="75"/>
      <c r="D28" s="75"/>
      <c r="E28" s="75"/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</sheetData>
  <sheetProtection/>
  <mergeCells count="88">
    <mergeCell ref="I16:J16"/>
    <mergeCell ref="I24:J24"/>
    <mergeCell ref="M24:Q24"/>
    <mergeCell ref="D17:E17"/>
    <mergeCell ref="I21:J21"/>
    <mergeCell ref="M21:Q21"/>
    <mergeCell ref="M19:Q19"/>
    <mergeCell ref="I22:J22"/>
    <mergeCell ref="M22:Q22"/>
    <mergeCell ref="F19:H19"/>
    <mergeCell ref="D13:E13"/>
    <mergeCell ref="I18:J18"/>
    <mergeCell ref="M18:Q18"/>
    <mergeCell ref="D15:E15"/>
    <mergeCell ref="F15:H15"/>
    <mergeCell ref="I15:J15"/>
    <mergeCell ref="M15:Q15"/>
    <mergeCell ref="D16:E16"/>
    <mergeCell ref="F16:H16"/>
    <mergeCell ref="M16:Q16"/>
    <mergeCell ref="D14:E14"/>
    <mergeCell ref="M17:Q17"/>
    <mergeCell ref="M14:Q14"/>
    <mergeCell ref="F14:H14"/>
    <mergeCell ref="F9:H9"/>
    <mergeCell ref="D8:E8"/>
    <mergeCell ref="F10:H10"/>
    <mergeCell ref="M11:Q11"/>
    <mergeCell ref="I13:J13"/>
    <mergeCell ref="M13:Q13"/>
    <mergeCell ref="D11:E11"/>
    <mergeCell ref="F11:H11"/>
    <mergeCell ref="I11:J11"/>
    <mergeCell ref="I10:J10"/>
    <mergeCell ref="D10:E10"/>
    <mergeCell ref="I12:J12"/>
    <mergeCell ref="M10:Q10"/>
    <mergeCell ref="M9:Q9"/>
    <mergeCell ref="I6:J6"/>
    <mergeCell ref="F13:H13"/>
    <mergeCell ref="I14:J14"/>
    <mergeCell ref="I9:J9"/>
    <mergeCell ref="M12:Q12"/>
    <mergeCell ref="I5:J5"/>
    <mergeCell ref="M8:Q8"/>
    <mergeCell ref="F8:H8"/>
    <mergeCell ref="F5:H5"/>
    <mergeCell ref="F6:H6"/>
    <mergeCell ref="B7:Q7"/>
    <mergeCell ref="M6:Q6"/>
    <mergeCell ref="D9:E9"/>
    <mergeCell ref="D12:E12"/>
    <mergeCell ref="F12:H12"/>
    <mergeCell ref="D6:E6"/>
    <mergeCell ref="K1:P1"/>
    <mergeCell ref="A2:P2"/>
    <mergeCell ref="I8:J8"/>
    <mergeCell ref="D5:E5"/>
    <mergeCell ref="M5:Q5"/>
    <mergeCell ref="O3:P3"/>
    <mergeCell ref="I17:J17"/>
    <mergeCell ref="F17:H17"/>
    <mergeCell ref="I19:J19"/>
    <mergeCell ref="D18:E18"/>
    <mergeCell ref="F18:H18"/>
    <mergeCell ref="D19:E19"/>
    <mergeCell ref="D20:E20"/>
    <mergeCell ref="F20:H20"/>
    <mergeCell ref="I20:J20"/>
    <mergeCell ref="M20:Q20"/>
    <mergeCell ref="B23:Q23"/>
    <mergeCell ref="B24:G24"/>
    <mergeCell ref="B25:E25"/>
    <mergeCell ref="F25:H25"/>
    <mergeCell ref="I25:J25"/>
    <mergeCell ref="M25:Q25"/>
    <mergeCell ref="B21:G21"/>
    <mergeCell ref="B22:E22"/>
    <mergeCell ref="F22:H22"/>
    <mergeCell ref="B28:F28"/>
    <mergeCell ref="G28:Q28"/>
    <mergeCell ref="B26:H26"/>
    <mergeCell ref="I26:J26"/>
    <mergeCell ref="M26:Q26"/>
    <mergeCell ref="B27:E27"/>
    <mergeCell ref="F27:H27"/>
    <mergeCell ref="I27:J27"/>
    <mergeCell ref="M27:Q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3"/>
  <sheetViews>
    <sheetView view="pageLayout" zoomScaleSheetLayoutView="89" workbookViewId="0" topLeftCell="A1">
      <selection activeCell="J107" sqref="J107"/>
    </sheetView>
  </sheetViews>
  <sheetFormatPr defaultColWidth="9.33203125" defaultRowHeight="12.75"/>
  <cols>
    <col min="1" max="1" width="4.5" style="1" customWidth="1"/>
    <col min="2" max="2" width="0.65625" style="1" customWidth="1"/>
    <col min="3" max="3" width="7" style="1" customWidth="1"/>
    <col min="4" max="4" width="9.16015625" style="1" customWidth="1"/>
    <col min="5" max="5" width="8.83203125" style="1" customWidth="1"/>
    <col min="6" max="6" width="10.832031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2.5" style="1" customWidth="1"/>
    <col min="20" max="20" width="6.83203125" style="1" customWidth="1"/>
    <col min="21" max="21" width="6.16015625" style="1" customWidth="1"/>
    <col min="22" max="22" width="7" style="1" customWidth="1"/>
    <col min="23" max="23" width="4.33203125" style="1" customWidth="1"/>
    <col min="24" max="16384" width="9.33203125" style="1" customWidth="1"/>
  </cols>
  <sheetData>
    <row r="1" spans="1:24" ht="12.75">
      <c r="A1" s="101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12.75">
      <c r="A3" s="74"/>
      <c r="B3" s="102"/>
      <c r="C3" s="102"/>
      <c r="D3" s="102"/>
      <c r="E3" s="103"/>
      <c r="F3" s="103"/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5" spans="1:23" ht="12.75">
      <c r="A5" s="99" t="s">
        <v>0</v>
      </c>
      <c r="B5" s="99"/>
      <c r="C5" s="99" t="s">
        <v>1</v>
      </c>
      <c r="D5" s="99" t="s">
        <v>2</v>
      </c>
      <c r="E5" s="99"/>
      <c r="F5" s="99"/>
      <c r="G5" s="99" t="s">
        <v>3</v>
      </c>
      <c r="H5" s="99"/>
      <c r="I5" s="99" t="s">
        <v>4</v>
      </c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3" ht="12.75" customHeight="1">
      <c r="A6" s="99"/>
      <c r="B6" s="99"/>
      <c r="C6" s="99"/>
      <c r="D6" s="99"/>
      <c r="E6" s="99"/>
      <c r="F6" s="99"/>
      <c r="G6" s="99"/>
      <c r="H6" s="99"/>
      <c r="I6" s="99" t="s">
        <v>5</v>
      </c>
      <c r="J6" s="99" t="s">
        <v>6</v>
      </c>
      <c r="K6" s="99"/>
      <c r="L6" s="99"/>
      <c r="M6" s="99"/>
      <c r="N6" s="99"/>
      <c r="O6" s="99"/>
      <c r="P6" s="99"/>
      <c r="Q6" s="99"/>
      <c r="R6" s="99" t="s">
        <v>7</v>
      </c>
      <c r="S6" s="99" t="s">
        <v>6</v>
      </c>
      <c r="T6" s="99"/>
      <c r="U6" s="99"/>
      <c r="V6" s="99"/>
      <c r="W6" s="99"/>
    </row>
    <row r="7" spans="1:23" ht="4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 t="s">
        <v>8</v>
      </c>
      <c r="T7" s="99" t="s">
        <v>9</v>
      </c>
      <c r="U7" s="99"/>
      <c r="V7" s="99" t="s">
        <v>23</v>
      </c>
      <c r="W7" s="99"/>
    </row>
    <row r="8" spans="1:23" ht="12.75" customHeight="1">
      <c r="A8" s="99"/>
      <c r="B8" s="99"/>
      <c r="C8" s="99"/>
      <c r="D8" s="99"/>
      <c r="E8" s="99"/>
      <c r="F8" s="99"/>
      <c r="G8" s="99"/>
      <c r="H8" s="99"/>
      <c r="I8" s="99"/>
      <c r="J8" s="99" t="s">
        <v>10</v>
      </c>
      <c r="K8" s="99" t="s">
        <v>6</v>
      </c>
      <c r="L8" s="99"/>
      <c r="M8" s="99" t="s">
        <v>11</v>
      </c>
      <c r="N8" s="99" t="s">
        <v>12</v>
      </c>
      <c r="O8" s="99" t="s">
        <v>13</v>
      </c>
      <c r="P8" s="99" t="s">
        <v>14</v>
      </c>
      <c r="Q8" s="99" t="s">
        <v>15</v>
      </c>
      <c r="R8" s="99"/>
      <c r="S8" s="99"/>
      <c r="T8" s="99"/>
      <c r="U8" s="99"/>
      <c r="V8" s="99"/>
      <c r="W8" s="99"/>
    </row>
    <row r="9" spans="1:23" ht="9.7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 t="s">
        <v>24</v>
      </c>
      <c r="U9" s="99"/>
      <c r="V9" s="99"/>
      <c r="W9" s="99"/>
    </row>
    <row r="10" spans="1:23" ht="48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68" t="s">
        <v>16</v>
      </c>
      <c r="L10" s="68" t="s">
        <v>17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12.75">
      <c r="A11" s="99">
        <v>1</v>
      </c>
      <c r="B11" s="99"/>
      <c r="C11" s="68">
        <v>2</v>
      </c>
      <c r="D11" s="99">
        <v>4</v>
      </c>
      <c r="E11" s="99"/>
      <c r="F11" s="99"/>
      <c r="G11" s="99">
        <v>5</v>
      </c>
      <c r="H11" s="99"/>
      <c r="I11" s="68">
        <v>6</v>
      </c>
      <c r="J11" s="68">
        <v>7</v>
      </c>
      <c r="K11" s="68">
        <v>8</v>
      </c>
      <c r="L11" s="68">
        <v>9</v>
      </c>
      <c r="M11" s="68">
        <v>10</v>
      </c>
      <c r="N11" s="68">
        <v>11</v>
      </c>
      <c r="O11" s="68">
        <v>12</v>
      </c>
      <c r="P11" s="68">
        <v>13</v>
      </c>
      <c r="Q11" s="68">
        <v>14</v>
      </c>
      <c r="R11" s="68">
        <v>15</v>
      </c>
      <c r="S11" s="68">
        <v>16</v>
      </c>
      <c r="T11" s="99">
        <v>17</v>
      </c>
      <c r="U11" s="99"/>
      <c r="V11" s="99">
        <v>18</v>
      </c>
      <c r="W11" s="99"/>
    </row>
    <row r="12" spans="1:23" ht="20.25" customHeight="1">
      <c r="A12" s="99">
        <v>600</v>
      </c>
      <c r="B12" s="99"/>
      <c r="C12" s="99"/>
      <c r="D12" s="100" t="s">
        <v>73</v>
      </c>
      <c r="E12" s="100"/>
      <c r="F12" s="69" t="s">
        <v>18</v>
      </c>
      <c r="G12" s="97">
        <v>13713717</v>
      </c>
      <c r="H12" s="97"/>
      <c r="I12" s="71">
        <v>10806211</v>
      </c>
      <c r="J12" s="71">
        <v>8560424</v>
      </c>
      <c r="K12" s="71">
        <v>983899</v>
      </c>
      <c r="L12" s="71">
        <v>7576525</v>
      </c>
      <c r="M12" s="71">
        <v>0</v>
      </c>
      <c r="N12" s="71">
        <v>20000</v>
      </c>
      <c r="O12" s="71">
        <v>2225787</v>
      </c>
      <c r="P12" s="71">
        <v>0</v>
      </c>
      <c r="Q12" s="71">
        <v>0</v>
      </c>
      <c r="R12" s="71">
        <v>2907506</v>
      </c>
      <c r="S12" s="71">
        <v>2907506</v>
      </c>
      <c r="T12" s="97">
        <v>0</v>
      </c>
      <c r="U12" s="97"/>
      <c r="V12" s="97">
        <v>0</v>
      </c>
      <c r="W12" s="97"/>
    </row>
    <row r="13" spans="1:23" ht="18.75" customHeight="1">
      <c r="A13" s="99"/>
      <c r="B13" s="99"/>
      <c r="C13" s="99"/>
      <c r="D13" s="100"/>
      <c r="E13" s="100"/>
      <c r="F13" s="69" t="s">
        <v>19</v>
      </c>
      <c r="G13" s="97">
        <v>0</v>
      </c>
      <c r="H13" s="97"/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97">
        <v>0</v>
      </c>
      <c r="U13" s="97"/>
      <c r="V13" s="97">
        <v>0</v>
      </c>
      <c r="W13" s="97"/>
    </row>
    <row r="14" spans="1:23" ht="21.75" customHeight="1">
      <c r="A14" s="99"/>
      <c r="B14" s="99"/>
      <c r="C14" s="99"/>
      <c r="D14" s="100"/>
      <c r="E14" s="100"/>
      <c r="F14" s="69" t="s">
        <v>20</v>
      </c>
      <c r="G14" s="97">
        <v>1161143</v>
      </c>
      <c r="H14" s="97"/>
      <c r="I14" s="71">
        <v>1161143</v>
      </c>
      <c r="J14" s="71">
        <v>1161143</v>
      </c>
      <c r="K14" s="71">
        <v>0</v>
      </c>
      <c r="L14" s="71">
        <v>1161143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97">
        <v>0</v>
      </c>
      <c r="U14" s="97"/>
      <c r="V14" s="97">
        <v>0</v>
      </c>
      <c r="W14" s="97"/>
    </row>
    <row r="15" spans="1:23" ht="21.75" customHeight="1" thickBot="1">
      <c r="A15" s="99"/>
      <c r="B15" s="99"/>
      <c r="C15" s="99"/>
      <c r="D15" s="100"/>
      <c r="E15" s="100"/>
      <c r="F15" s="69" t="s">
        <v>21</v>
      </c>
      <c r="G15" s="97">
        <v>14874860</v>
      </c>
      <c r="H15" s="97"/>
      <c r="I15" s="71">
        <v>11967354</v>
      </c>
      <c r="J15" s="71">
        <v>9721567</v>
      </c>
      <c r="K15" s="71">
        <v>983899</v>
      </c>
      <c r="L15" s="71">
        <v>8737668</v>
      </c>
      <c r="M15" s="71">
        <v>0</v>
      </c>
      <c r="N15" s="71">
        <v>20000</v>
      </c>
      <c r="O15" s="71">
        <v>2225787</v>
      </c>
      <c r="P15" s="71">
        <v>0</v>
      </c>
      <c r="Q15" s="71">
        <v>0</v>
      </c>
      <c r="R15" s="71">
        <v>2907506</v>
      </c>
      <c r="S15" s="71">
        <v>2907506</v>
      </c>
      <c r="T15" s="97">
        <v>0</v>
      </c>
      <c r="U15" s="97"/>
      <c r="V15" s="97">
        <v>0</v>
      </c>
      <c r="W15" s="97"/>
    </row>
    <row r="16" spans="1:23" ht="24.75" customHeight="1" thickBot="1">
      <c r="A16" s="94"/>
      <c r="B16" s="94"/>
      <c r="C16" s="94">
        <v>60014</v>
      </c>
      <c r="D16" s="95" t="s">
        <v>84</v>
      </c>
      <c r="E16" s="95"/>
      <c r="F16" s="70" t="s">
        <v>18</v>
      </c>
      <c r="G16" s="98">
        <v>10946738</v>
      </c>
      <c r="H16" s="98"/>
      <c r="I16" s="72">
        <v>8080751</v>
      </c>
      <c r="J16" s="72">
        <v>5834964</v>
      </c>
      <c r="K16" s="72">
        <v>982681</v>
      </c>
      <c r="L16" s="72">
        <v>4852283</v>
      </c>
      <c r="M16" s="72">
        <v>0</v>
      </c>
      <c r="N16" s="72">
        <v>20000</v>
      </c>
      <c r="O16" s="72">
        <v>2225787</v>
      </c>
      <c r="P16" s="72">
        <v>0</v>
      </c>
      <c r="Q16" s="72">
        <v>0</v>
      </c>
      <c r="R16" s="72">
        <v>2865987</v>
      </c>
      <c r="S16" s="72">
        <v>2865987</v>
      </c>
      <c r="T16" s="98">
        <v>0</v>
      </c>
      <c r="U16" s="98"/>
      <c r="V16" s="98">
        <v>0</v>
      </c>
      <c r="W16" s="98"/>
    </row>
    <row r="17" spans="1:23" ht="21" customHeight="1" thickBot="1">
      <c r="A17" s="94"/>
      <c r="B17" s="94"/>
      <c r="C17" s="94"/>
      <c r="D17" s="95"/>
      <c r="E17" s="95"/>
      <c r="F17" s="69" t="s">
        <v>19</v>
      </c>
      <c r="G17" s="97">
        <v>0</v>
      </c>
      <c r="H17" s="97"/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97">
        <v>0</v>
      </c>
      <c r="U17" s="97"/>
      <c r="V17" s="97">
        <v>0</v>
      </c>
      <c r="W17" s="97"/>
    </row>
    <row r="18" spans="1:23" ht="23.25" customHeight="1" thickBot="1">
      <c r="A18" s="94"/>
      <c r="B18" s="94"/>
      <c r="C18" s="94"/>
      <c r="D18" s="95"/>
      <c r="E18" s="95"/>
      <c r="F18" s="69" t="s">
        <v>20</v>
      </c>
      <c r="G18" s="97">
        <v>9253</v>
      </c>
      <c r="H18" s="97"/>
      <c r="I18" s="71">
        <v>9253</v>
      </c>
      <c r="J18" s="71">
        <v>9253</v>
      </c>
      <c r="K18" s="71">
        <v>0</v>
      </c>
      <c r="L18" s="71">
        <v>9253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97">
        <v>0</v>
      </c>
      <c r="U18" s="97"/>
      <c r="V18" s="97">
        <v>0</v>
      </c>
      <c r="W18" s="97"/>
    </row>
    <row r="19" spans="1:23" ht="23.25" customHeight="1" thickBot="1">
      <c r="A19" s="94"/>
      <c r="B19" s="94"/>
      <c r="C19" s="94"/>
      <c r="D19" s="95"/>
      <c r="E19" s="95"/>
      <c r="F19" s="69" t="s">
        <v>21</v>
      </c>
      <c r="G19" s="97">
        <v>10955991</v>
      </c>
      <c r="H19" s="97"/>
      <c r="I19" s="71">
        <v>8090004</v>
      </c>
      <c r="J19" s="71">
        <v>5844217</v>
      </c>
      <c r="K19" s="71">
        <v>982681</v>
      </c>
      <c r="L19" s="71">
        <v>4861536</v>
      </c>
      <c r="M19" s="71">
        <v>0</v>
      </c>
      <c r="N19" s="71">
        <v>20000</v>
      </c>
      <c r="O19" s="71">
        <v>2225787</v>
      </c>
      <c r="P19" s="71">
        <v>0</v>
      </c>
      <c r="Q19" s="71">
        <v>0</v>
      </c>
      <c r="R19" s="71">
        <v>2865987</v>
      </c>
      <c r="S19" s="71">
        <v>2865987</v>
      </c>
      <c r="T19" s="97">
        <v>0</v>
      </c>
      <c r="U19" s="97"/>
      <c r="V19" s="97">
        <v>0</v>
      </c>
      <c r="W19" s="97"/>
    </row>
    <row r="20" spans="1:23" ht="22.5" customHeight="1" thickBot="1">
      <c r="A20" s="94"/>
      <c r="B20" s="94"/>
      <c r="C20" s="94">
        <v>60078</v>
      </c>
      <c r="D20" s="95" t="s">
        <v>140</v>
      </c>
      <c r="E20" s="95"/>
      <c r="F20" s="70" t="s">
        <v>18</v>
      </c>
      <c r="G20" s="98">
        <v>2724242</v>
      </c>
      <c r="H20" s="98"/>
      <c r="I20" s="72">
        <v>2724242</v>
      </c>
      <c r="J20" s="72">
        <v>2724242</v>
      </c>
      <c r="K20" s="72">
        <v>0</v>
      </c>
      <c r="L20" s="72">
        <v>2724242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98">
        <v>0</v>
      </c>
      <c r="U20" s="98"/>
      <c r="V20" s="98">
        <v>0</v>
      </c>
      <c r="W20" s="98"/>
    </row>
    <row r="21" spans="1:23" ht="17.25" customHeight="1" thickBot="1">
      <c r="A21" s="94"/>
      <c r="B21" s="94"/>
      <c r="C21" s="94"/>
      <c r="D21" s="95"/>
      <c r="E21" s="95"/>
      <c r="F21" s="69" t="s">
        <v>19</v>
      </c>
      <c r="G21" s="97">
        <v>0</v>
      </c>
      <c r="H21" s="97"/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97">
        <v>0</v>
      </c>
      <c r="U21" s="97"/>
      <c r="V21" s="97">
        <v>0</v>
      </c>
      <c r="W21" s="97"/>
    </row>
    <row r="22" spans="1:23" ht="19.5" customHeight="1" thickBot="1">
      <c r="A22" s="94"/>
      <c r="B22" s="94"/>
      <c r="C22" s="94"/>
      <c r="D22" s="95"/>
      <c r="E22" s="95"/>
      <c r="F22" s="69" t="s">
        <v>20</v>
      </c>
      <c r="G22" s="97">
        <v>1151890</v>
      </c>
      <c r="H22" s="97"/>
      <c r="I22" s="71">
        <v>1151890</v>
      </c>
      <c r="J22" s="71">
        <v>1151890</v>
      </c>
      <c r="K22" s="71">
        <v>0</v>
      </c>
      <c r="L22" s="71">
        <v>1151890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97">
        <v>0</v>
      </c>
      <c r="U22" s="97"/>
      <c r="V22" s="97">
        <v>0</v>
      </c>
      <c r="W22" s="97"/>
    </row>
    <row r="23" spans="1:23" ht="27" customHeight="1">
      <c r="A23" s="94"/>
      <c r="B23" s="94"/>
      <c r="C23" s="94"/>
      <c r="D23" s="95"/>
      <c r="E23" s="95"/>
      <c r="F23" s="69" t="s">
        <v>21</v>
      </c>
      <c r="G23" s="97">
        <v>3876132</v>
      </c>
      <c r="H23" s="97"/>
      <c r="I23" s="71">
        <v>3876132</v>
      </c>
      <c r="J23" s="71">
        <v>3876132</v>
      </c>
      <c r="K23" s="71">
        <v>0</v>
      </c>
      <c r="L23" s="71">
        <v>3876132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97">
        <v>0</v>
      </c>
      <c r="U23" s="97"/>
      <c r="V23" s="97">
        <v>0</v>
      </c>
      <c r="W23" s="97"/>
    </row>
    <row r="24" spans="1:23" ht="21" customHeight="1">
      <c r="A24" s="99">
        <v>754</v>
      </c>
      <c r="B24" s="99"/>
      <c r="C24" s="99"/>
      <c r="D24" s="100" t="s">
        <v>79</v>
      </c>
      <c r="E24" s="100"/>
      <c r="F24" s="69" t="s">
        <v>18</v>
      </c>
      <c r="G24" s="97">
        <v>3829885</v>
      </c>
      <c r="H24" s="97"/>
      <c r="I24" s="71">
        <v>3810585</v>
      </c>
      <c r="J24" s="71">
        <v>3611985</v>
      </c>
      <c r="K24" s="71">
        <v>3185492</v>
      </c>
      <c r="L24" s="71">
        <v>426493</v>
      </c>
      <c r="M24" s="71">
        <v>10000</v>
      </c>
      <c r="N24" s="71">
        <v>188600</v>
      </c>
      <c r="O24" s="71">
        <v>0</v>
      </c>
      <c r="P24" s="71">
        <v>0</v>
      </c>
      <c r="Q24" s="71">
        <v>0</v>
      </c>
      <c r="R24" s="71">
        <v>19300</v>
      </c>
      <c r="S24" s="71">
        <v>19300</v>
      </c>
      <c r="T24" s="97">
        <v>0</v>
      </c>
      <c r="U24" s="97"/>
      <c r="V24" s="97">
        <v>0</v>
      </c>
      <c r="W24" s="97"/>
    </row>
    <row r="25" spans="1:23" ht="18" customHeight="1">
      <c r="A25" s="99"/>
      <c r="B25" s="99"/>
      <c r="C25" s="99"/>
      <c r="D25" s="100"/>
      <c r="E25" s="100"/>
      <c r="F25" s="69" t="s">
        <v>19</v>
      </c>
      <c r="G25" s="97">
        <v>-94324</v>
      </c>
      <c r="H25" s="97"/>
      <c r="I25" s="71">
        <v>-94324</v>
      </c>
      <c r="J25" s="71">
        <v>-94324</v>
      </c>
      <c r="K25" s="71">
        <v>-94324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97">
        <v>0</v>
      </c>
      <c r="U25" s="97"/>
      <c r="V25" s="97">
        <v>0</v>
      </c>
      <c r="W25" s="97"/>
    </row>
    <row r="26" spans="1:23" ht="19.5" customHeight="1">
      <c r="A26" s="99"/>
      <c r="B26" s="99"/>
      <c r="C26" s="99"/>
      <c r="D26" s="100"/>
      <c r="E26" s="100"/>
      <c r="F26" s="69" t="s">
        <v>20</v>
      </c>
      <c r="G26" s="97">
        <v>79989</v>
      </c>
      <c r="H26" s="97"/>
      <c r="I26" s="71">
        <v>79989</v>
      </c>
      <c r="J26" s="71">
        <v>79989</v>
      </c>
      <c r="K26" s="71">
        <v>848</v>
      </c>
      <c r="L26" s="71">
        <v>79141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97">
        <v>0</v>
      </c>
      <c r="U26" s="97"/>
      <c r="V26" s="97">
        <v>0</v>
      </c>
      <c r="W26" s="97"/>
    </row>
    <row r="27" spans="1:23" ht="20.25" customHeight="1" thickBot="1">
      <c r="A27" s="99"/>
      <c r="B27" s="99"/>
      <c r="C27" s="99"/>
      <c r="D27" s="100"/>
      <c r="E27" s="100"/>
      <c r="F27" s="69" t="s">
        <v>21</v>
      </c>
      <c r="G27" s="97">
        <v>3815550</v>
      </c>
      <c r="H27" s="97"/>
      <c r="I27" s="71">
        <v>3796250</v>
      </c>
      <c r="J27" s="71">
        <v>3597650</v>
      </c>
      <c r="K27" s="71">
        <v>3092016</v>
      </c>
      <c r="L27" s="71">
        <v>505634</v>
      </c>
      <c r="M27" s="71">
        <v>10000</v>
      </c>
      <c r="N27" s="71">
        <v>188600</v>
      </c>
      <c r="O27" s="71">
        <v>0</v>
      </c>
      <c r="P27" s="71">
        <v>0</v>
      </c>
      <c r="Q27" s="71">
        <v>0</v>
      </c>
      <c r="R27" s="71">
        <v>19300</v>
      </c>
      <c r="S27" s="71">
        <v>19300</v>
      </c>
      <c r="T27" s="97">
        <v>0</v>
      </c>
      <c r="U27" s="97"/>
      <c r="V27" s="97">
        <v>0</v>
      </c>
      <c r="W27" s="97"/>
    </row>
    <row r="28" spans="1:23" ht="19.5" customHeight="1" thickBot="1">
      <c r="A28" s="94"/>
      <c r="B28" s="94"/>
      <c r="C28" s="94">
        <v>75411</v>
      </c>
      <c r="D28" s="95" t="s">
        <v>81</v>
      </c>
      <c r="E28" s="95"/>
      <c r="F28" s="70" t="s">
        <v>18</v>
      </c>
      <c r="G28" s="98">
        <v>3626217</v>
      </c>
      <c r="H28" s="98"/>
      <c r="I28" s="72">
        <v>3606917</v>
      </c>
      <c r="J28" s="72">
        <v>3418317</v>
      </c>
      <c r="K28" s="72">
        <v>3183492</v>
      </c>
      <c r="L28" s="72">
        <v>234825</v>
      </c>
      <c r="M28" s="72">
        <v>0</v>
      </c>
      <c r="N28" s="72">
        <v>188600</v>
      </c>
      <c r="O28" s="72">
        <v>0</v>
      </c>
      <c r="P28" s="72">
        <v>0</v>
      </c>
      <c r="Q28" s="72">
        <v>0</v>
      </c>
      <c r="R28" s="72">
        <v>19300</v>
      </c>
      <c r="S28" s="72">
        <v>19300</v>
      </c>
      <c r="T28" s="98">
        <v>0</v>
      </c>
      <c r="U28" s="98"/>
      <c r="V28" s="98">
        <v>0</v>
      </c>
      <c r="W28" s="98"/>
    </row>
    <row r="29" spans="1:23" ht="18" customHeight="1" thickBot="1">
      <c r="A29" s="94"/>
      <c r="B29" s="94"/>
      <c r="C29" s="94"/>
      <c r="D29" s="95"/>
      <c r="E29" s="95"/>
      <c r="F29" s="69" t="s">
        <v>19</v>
      </c>
      <c r="G29" s="97">
        <v>-94324</v>
      </c>
      <c r="H29" s="97"/>
      <c r="I29" s="71">
        <v>-94324</v>
      </c>
      <c r="J29" s="71">
        <v>-94324</v>
      </c>
      <c r="K29" s="71">
        <v>-94324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97">
        <v>0</v>
      </c>
      <c r="U29" s="97"/>
      <c r="V29" s="97">
        <v>0</v>
      </c>
      <c r="W29" s="97"/>
    </row>
    <row r="30" spans="1:23" ht="17.25" customHeight="1" thickBot="1">
      <c r="A30" s="94"/>
      <c r="B30" s="94"/>
      <c r="C30" s="94"/>
      <c r="D30" s="95"/>
      <c r="E30" s="95"/>
      <c r="F30" s="69" t="s">
        <v>20</v>
      </c>
      <c r="G30" s="97">
        <v>79989</v>
      </c>
      <c r="H30" s="97"/>
      <c r="I30" s="71">
        <v>79989</v>
      </c>
      <c r="J30" s="71">
        <v>79989</v>
      </c>
      <c r="K30" s="71">
        <v>848</v>
      </c>
      <c r="L30" s="71">
        <v>79141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97">
        <v>0</v>
      </c>
      <c r="U30" s="97"/>
      <c r="V30" s="97">
        <v>0</v>
      </c>
      <c r="W30" s="97"/>
    </row>
    <row r="31" spans="1:23" ht="24" customHeight="1">
      <c r="A31" s="94"/>
      <c r="B31" s="94"/>
      <c r="C31" s="94"/>
      <c r="D31" s="95"/>
      <c r="E31" s="95"/>
      <c r="F31" s="69" t="s">
        <v>21</v>
      </c>
      <c r="G31" s="97">
        <v>3611882</v>
      </c>
      <c r="H31" s="97"/>
      <c r="I31" s="71">
        <v>3592582</v>
      </c>
      <c r="J31" s="71">
        <v>3403982</v>
      </c>
      <c r="K31" s="71">
        <v>3090016</v>
      </c>
      <c r="L31" s="71">
        <v>313966</v>
      </c>
      <c r="M31" s="71">
        <v>0</v>
      </c>
      <c r="N31" s="71">
        <v>188600</v>
      </c>
      <c r="O31" s="71">
        <v>0</v>
      </c>
      <c r="P31" s="71">
        <v>0</v>
      </c>
      <c r="Q31" s="71">
        <v>0</v>
      </c>
      <c r="R31" s="71">
        <v>19300</v>
      </c>
      <c r="S31" s="71">
        <v>19300</v>
      </c>
      <c r="T31" s="97">
        <v>0</v>
      </c>
      <c r="U31" s="97"/>
      <c r="V31" s="97">
        <v>0</v>
      </c>
      <c r="W31" s="97"/>
    </row>
    <row r="32" spans="1:23" ht="24.75" customHeight="1">
      <c r="A32" s="99">
        <v>758</v>
      </c>
      <c r="B32" s="99"/>
      <c r="C32" s="99"/>
      <c r="D32" s="100" t="s">
        <v>87</v>
      </c>
      <c r="E32" s="100"/>
      <c r="F32" s="69" t="s">
        <v>18</v>
      </c>
      <c r="G32" s="97">
        <v>944981</v>
      </c>
      <c r="H32" s="97"/>
      <c r="I32" s="71">
        <v>944981</v>
      </c>
      <c r="J32" s="71">
        <v>944981</v>
      </c>
      <c r="K32" s="71">
        <v>0</v>
      </c>
      <c r="L32" s="71">
        <v>944981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97">
        <v>0</v>
      </c>
      <c r="U32" s="97"/>
      <c r="V32" s="97">
        <v>0</v>
      </c>
      <c r="W32" s="97"/>
    </row>
    <row r="33" spans="1:23" ht="25.5" customHeight="1">
      <c r="A33" s="99"/>
      <c r="B33" s="99"/>
      <c r="C33" s="99"/>
      <c r="D33" s="100"/>
      <c r="E33" s="100"/>
      <c r="F33" s="69" t="s">
        <v>19</v>
      </c>
      <c r="G33" s="97">
        <v>-7000</v>
      </c>
      <c r="H33" s="97"/>
      <c r="I33" s="71">
        <v>-7000</v>
      </c>
      <c r="J33" s="71">
        <v>-7000</v>
      </c>
      <c r="K33" s="71">
        <v>0</v>
      </c>
      <c r="L33" s="71">
        <v>-7000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97">
        <v>0</v>
      </c>
      <c r="U33" s="97"/>
      <c r="V33" s="97">
        <v>0</v>
      </c>
      <c r="W33" s="97"/>
    </row>
    <row r="34" spans="1:23" ht="21.75" customHeight="1">
      <c r="A34" s="99"/>
      <c r="B34" s="99"/>
      <c r="C34" s="99"/>
      <c r="D34" s="100"/>
      <c r="E34" s="100"/>
      <c r="F34" s="69" t="s">
        <v>20</v>
      </c>
      <c r="G34" s="97">
        <v>0</v>
      </c>
      <c r="H34" s="97"/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97">
        <v>0</v>
      </c>
      <c r="U34" s="97"/>
      <c r="V34" s="97">
        <v>0</v>
      </c>
      <c r="W34" s="97"/>
    </row>
    <row r="35" spans="1:23" ht="23.25" customHeight="1" thickBot="1">
      <c r="A35" s="99"/>
      <c r="B35" s="99"/>
      <c r="C35" s="99"/>
      <c r="D35" s="100"/>
      <c r="E35" s="100"/>
      <c r="F35" s="69" t="s">
        <v>21</v>
      </c>
      <c r="G35" s="97">
        <v>937981</v>
      </c>
      <c r="H35" s="97"/>
      <c r="I35" s="71">
        <v>937981</v>
      </c>
      <c r="J35" s="71">
        <v>937981</v>
      </c>
      <c r="K35" s="71">
        <v>0</v>
      </c>
      <c r="L35" s="71">
        <v>937981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97">
        <v>0</v>
      </c>
      <c r="U35" s="97"/>
      <c r="V35" s="97">
        <v>0</v>
      </c>
      <c r="W35" s="97"/>
    </row>
    <row r="36" spans="1:23" ht="16.5" customHeight="1" thickBot="1">
      <c r="A36" s="94"/>
      <c r="B36" s="94"/>
      <c r="C36" s="94">
        <v>75818</v>
      </c>
      <c r="D36" s="95" t="s">
        <v>88</v>
      </c>
      <c r="E36" s="95"/>
      <c r="F36" s="70" t="s">
        <v>18</v>
      </c>
      <c r="G36" s="98">
        <v>545000</v>
      </c>
      <c r="H36" s="98"/>
      <c r="I36" s="72">
        <v>545000</v>
      </c>
      <c r="J36" s="72">
        <v>545000</v>
      </c>
      <c r="K36" s="72">
        <v>0</v>
      </c>
      <c r="L36" s="72">
        <v>545000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98">
        <v>0</v>
      </c>
      <c r="U36" s="98"/>
      <c r="V36" s="98">
        <v>0</v>
      </c>
      <c r="W36" s="98"/>
    </row>
    <row r="37" spans="1:23" ht="18.75" customHeight="1" thickBot="1">
      <c r="A37" s="94"/>
      <c r="B37" s="94"/>
      <c r="C37" s="94"/>
      <c r="D37" s="95"/>
      <c r="E37" s="95"/>
      <c r="F37" s="69" t="s">
        <v>19</v>
      </c>
      <c r="G37" s="97">
        <v>-7000</v>
      </c>
      <c r="H37" s="97"/>
      <c r="I37" s="71">
        <v>-7000</v>
      </c>
      <c r="J37" s="71">
        <v>-7000</v>
      </c>
      <c r="K37" s="71">
        <v>0</v>
      </c>
      <c r="L37" s="71">
        <v>-7000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97">
        <v>0</v>
      </c>
      <c r="U37" s="97"/>
      <c r="V37" s="97">
        <v>0</v>
      </c>
      <c r="W37" s="97"/>
    </row>
    <row r="38" spans="1:23" ht="18.75" customHeight="1" thickBot="1">
      <c r="A38" s="94"/>
      <c r="B38" s="94"/>
      <c r="C38" s="94"/>
      <c r="D38" s="95"/>
      <c r="E38" s="95"/>
      <c r="F38" s="69" t="s">
        <v>20</v>
      </c>
      <c r="G38" s="97">
        <v>0</v>
      </c>
      <c r="H38" s="97"/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97">
        <v>0</v>
      </c>
      <c r="U38" s="97"/>
      <c r="V38" s="97">
        <v>0</v>
      </c>
      <c r="W38" s="97"/>
    </row>
    <row r="39" spans="1:23" ht="18" customHeight="1">
      <c r="A39" s="94"/>
      <c r="B39" s="94"/>
      <c r="C39" s="94"/>
      <c r="D39" s="95"/>
      <c r="E39" s="95"/>
      <c r="F39" s="69" t="s">
        <v>21</v>
      </c>
      <c r="G39" s="97">
        <v>538000</v>
      </c>
      <c r="H39" s="97"/>
      <c r="I39" s="71">
        <v>538000</v>
      </c>
      <c r="J39" s="71">
        <v>538000</v>
      </c>
      <c r="K39" s="71">
        <v>0</v>
      </c>
      <c r="L39" s="71">
        <v>538000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97">
        <v>0</v>
      </c>
      <c r="U39" s="97"/>
      <c r="V39" s="97">
        <v>0</v>
      </c>
      <c r="W39" s="97"/>
    </row>
    <row r="40" spans="1:23" ht="19.5" customHeight="1">
      <c r="A40" s="99">
        <v>801</v>
      </c>
      <c r="B40" s="99"/>
      <c r="C40" s="99"/>
      <c r="D40" s="100" t="s">
        <v>69</v>
      </c>
      <c r="E40" s="100"/>
      <c r="F40" s="69" t="s">
        <v>18</v>
      </c>
      <c r="G40" s="97">
        <v>17061341</v>
      </c>
      <c r="H40" s="97"/>
      <c r="I40" s="71">
        <v>17021341</v>
      </c>
      <c r="J40" s="71">
        <v>15864895</v>
      </c>
      <c r="K40" s="71">
        <v>11707382</v>
      </c>
      <c r="L40" s="71">
        <v>4157513</v>
      </c>
      <c r="M40" s="71">
        <v>822579</v>
      </c>
      <c r="N40" s="71">
        <v>296941</v>
      </c>
      <c r="O40" s="71">
        <v>36926</v>
      </c>
      <c r="P40" s="71">
        <v>0</v>
      </c>
      <c r="Q40" s="71">
        <v>0</v>
      </c>
      <c r="R40" s="71">
        <v>40000</v>
      </c>
      <c r="S40" s="71">
        <v>40000</v>
      </c>
      <c r="T40" s="97">
        <v>0</v>
      </c>
      <c r="U40" s="97"/>
      <c r="V40" s="97">
        <v>0</v>
      </c>
      <c r="W40" s="97"/>
    </row>
    <row r="41" spans="1:23" ht="18.75" customHeight="1">
      <c r="A41" s="99"/>
      <c r="B41" s="99"/>
      <c r="C41" s="99"/>
      <c r="D41" s="100"/>
      <c r="E41" s="100"/>
      <c r="F41" s="69" t="s">
        <v>19</v>
      </c>
      <c r="G41" s="97">
        <v>-61580</v>
      </c>
      <c r="H41" s="97"/>
      <c r="I41" s="71">
        <v>-61580</v>
      </c>
      <c r="J41" s="71">
        <v>-60580</v>
      </c>
      <c r="K41" s="71">
        <v>-31300</v>
      </c>
      <c r="L41" s="71">
        <v>-29280</v>
      </c>
      <c r="M41" s="71">
        <v>0</v>
      </c>
      <c r="N41" s="71">
        <v>-1000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97">
        <v>0</v>
      </c>
      <c r="U41" s="97"/>
      <c r="V41" s="97">
        <v>0</v>
      </c>
      <c r="W41" s="97"/>
    </row>
    <row r="42" spans="1:23" ht="21" customHeight="1">
      <c r="A42" s="99"/>
      <c r="B42" s="99"/>
      <c r="C42" s="99"/>
      <c r="D42" s="100"/>
      <c r="E42" s="100"/>
      <c r="F42" s="69" t="s">
        <v>20</v>
      </c>
      <c r="G42" s="97">
        <v>61580</v>
      </c>
      <c r="H42" s="97"/>
      <c r="I42" s="71">
        <v>61580</v>
      </c>
      <c r="J42" s="71">
        <v>60580</v>
      </c>
      <c r="K42" s="71">
        <v>60580</v>
      </c>
      <c r="L42" s="71">
        <v>0</v>
      </c>
      <c r="M42" s="71">
        <v>0</v>
      </c>
      <c r="N42" s="71">
        <v>1000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97">
        <v>0</v>
      </c>
      <c r="U42" s="97"/>
      <c r="V42" s="97">
        <v>0</v>
      </c>
      <c r="W42" s="97"/>
    </row>
    <row r="43" spans="1:23" ht="17.25" customHeight="1" thickBot="1">
      <c r="A43" s="99"/>
      <c r="B43" s="99"/>
      <c r="C43" s="99"/>
      <c r="D43" s="100"/>
      <c r="E43" s="100"/>
      <c r="F43" s="69" t="s">
        <v>21</v>
      </c>
      <c r="G43" s="97">
        <v>17061341</v>
      </c>
      <c r="H43" s="97"/>
      <c r="I43" s="71">
        <v>17021341</v>
      </c>
      <c r="J43" s="71">
        <v>15864895</v>
      </c>
      <c r="K43" s="71">
        <v>11736662</v>
      </c>
      <c r="L43" s="71">
        <v>4128233</v>
      </c>
      <c r="M43" s="71">
        <v>822579</v>
      </c>
      <c r="N43" s="71">
        <v>296941</v>
      </c>
      <c r="O43" s="71">
        <v>36926</v>
      </c>
      <c r="P43" s="71">
        <v>0</v>
      </c>
      <c r="Q43" s="71">
        <v>0</v>
      </c>
      <c r="R43" s="71">
        <v>40000</v>
      </c>
      <c r="S43" s="71">
        <v>40000</v>
      </c>
      <c r="T43" s="97">
        <v>0</v>
      </c>
      <c r="U43" s="97"/>
      <c r="V43" s="97">
        <v>0</v>
      </c>
      <c r="W43" s="97"/>
    </row>
    <row r="44" spans="1:23" ht="20.25" customHeight="1" thickBot="1">
      <c r="A44" s="94"/>
      <c r="B44" s="94"/>
      <c r="C44" s="94">
        <v>80102</v>
      </c>
      <c r="D44" s="95" t="s">
        <v>129</v>
      </c>
      <c r="E44" s="95"/>
      <c r="F44" s="70" t="s">
        <v>18</v>
      </c>
      <c r="G44" s="98">
        <v>837628</v>
      </c>
      <c r="H44" s="98"/>
      <c r="I44" s="72">
        <v>837628</v>
      </c>
      <c r="J44" s="72">
        <v>788828</v>
      </c>
      <c r="K44" s="72">
        <v>705728</v>
      </c>
      <c r="L44" s="72">
        <v>83100</v>
      </c>
      <c r="M44" s="72">
        <v>0</v>
      </c>
      <c r="N44" s="72">
        <v>48800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98">
        <v>0</v>
      </c>
      <c r="U44" s="98"/>
      <c r="V44" s="98">
        <v>0</v>
      </c>
      <c r="W44" s="98"/>
    </row>
    <row r="45" spans="1:23" ht="18.75" customHeight="1" thickBot="1">
      <c r="A45" s="94"/>
      <c r="B45" s="94"/>
      <c r="C45" s="94"/>
      <c r="D45" s="95"/>
      <c r="E45" s="95"/>
      <c r="F45" s="69" t="s">
        <v>19</v>
      </c>
      <c r="G45" s="97">
        <v>0</v>
      </c>
      <c r="H45" s="97"/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97">
        <v>0</v>
      </c>
      <c r="U45" s="97"/>
      <c r="V45" s="97">
        <v>0</v>
      </c>
      <c r="W45" s="97"/>
    </row>
    <row r="46" spans="1:23" ht="18" customHeight="1" thickBot="1">
      <c r="A46" s="94"/>
      <c r="B46" s="94"/>
      <c r="C46" s="94"/>
      <c r="D46" s="95"/>
      <c r="E46" s="95"/>
      <c r="F46" s="69" t="s">
        <v>20</v>
      </c>
      <c r="G46" s="97">
        <v>31300</v>
      </c>
      <c r="H46" s="97"/>
      <c r="I46" s="71">
        <v>31300</v>
      </c>
      <c r="J46" s="71">
        <v>30300</v>
      </c>
      <c r="K46" s="71">
        <v>30300</v>
      </c>
      <c r="L46" s="71">
        <v>0</v>
      </c>
      <c r="M46" s="71">
        <v>0</v>
      </c>
      <c r="N46" s="71">
        <v>1000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97">
        <v>0</v>
      </c>
      <c r="U46" s="97"/>
      <c r="V46" s="97">
        <v>0</v>
      </c>
      <c r="W46" s="97"/>
    </row>
    <row r="47" spans="1:23" ht="20.25" customHeight="1" thickBot="1">
      <c r="A47" s="94"/>
      <c r="B47" s="94"/>
      <c r="C47" s="94"/>
      <c r="D47" s="95"/>
      <c r="E47" s="95"/>
      <c r="F47" s="69" t="s">
        <v>21</v>
      </c>
      <c r="G47" s="97">
        <v>868928</v>
      </c>
      <c r="H47" s="97"/>
      <c r="I47" s="71">
        <v>868928</v>
      </c>
      <c r="J47" s="71">
        <v>819128</v>
      </c>
      <c r="K47" s="71">
        <v>736028</v>
      </c>
      <c r="L47" s="71">
        <v>83100</v>
      </c>
      <c r="M47" s="71">
        <v>0</v>
      </c>
      <c r="N47" s="71">
        <v>49800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97">
        <v>0</v>
      </c>
      <c r="U47" s="97"/>
      <c r="V47" s="97">
        <v>0</v>
      </c>
      <c r="W47" s="97"/>
    </row>
    <row r="48" spans="1:23" ht="17.25" customHeight="1" thickBot="1">
      <c r="A48" s="94"/>
      <c r="B48" s="94"/>
      <c r="C48" s="94">
        <v>80105</v>
      </c>
      <c r="D48" s="95" t="s">
        <v>130</v>
      </c>
      <c r="E48" s="95"/>
      <c r="F48" s="70" t="s">
        <v>18</v>
      </c>
      <c r="G48" s="98">
        <v>204818</v>
      </c>
      <c r="H48" s="98"/>
      <c r="I48" s="72">
        <v>204818</v>
      </c>
      <c r="J48" s="72">
        <v>191718</v>
      </c>
      <c r="K48" s="72">
        <v>163118</v>
      </c>
      <c r="L48" s="72">
        <v>28600</v>
      </c>
      <c r="M48" s="72">
        <v>0</v>
      </c>
      <c r="N48" s="72">
        <v>13100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98">
        <v>0</v>
      </c>
      <c r="U48" s="98"/>
      <c r="V48" s="98">
        <v>0</v>
      </c>
      <c r="W48" s="98"/>
    </row>
    <row r="49" spans="1:23" ht="19.5" customHeight="1" thickBot="1">
      <c r="A49" s="94"/>
      <c r="B49" s="94"/>
      <c r="C49" s="94"/>
      <c r="D49" s="95"/>
      <c r="E49" s="95"/>
      <c r="F49" s="69" t="s">
        <v>19</v>
      </c>
      <c r="G49" s="97">
        <v>-14500</v>
      </c>
      <c r="H49" s="97"/>
      <c r="I49" s="71">
        <v>-14500</v>
      </c>
      <c r="J49" s="71">
        <v>-13500</v>
      </c>
      <c r="K49" s="71">
        <v>-13500</v>
      </c>
      <c r="L49" s="71">
        <v>0</v>
      </c>
      <c r="M49" s="71">
        <v>0</v>
      </c>
      <c r="N49" s="71">
        <v>-1000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97">
        <v>0</v>
      </c>
      <c r="U49" s="97"/>
      <c r="V49" s="97">
        <v>0</v>
      </c>
      <c r="W49" s="97"/>
    </row>
    <row r="50" spans="1:23" ht="19.5" customHeight="1" thickBot="1">
      <c r="A50" s="94"/>
      <c r="B50" s="94"/>
      <c r="C50" s="94"/>
      <c r="D50" s="95"/>
      <c r="E50" s="95"/>
      <c r="F50" s="69" t="s">
        <v>20</v>
      </c>
      <c r="G50" s="97">
        <v>0</v>
      </c>
      <c r="H50" s="97"/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97">
        <v>0</v>
      </c>
      <c r="U50" s="97"/>
      <c r="V50" s="97">
        <v>0</v>
      </c>
      <c r="W50" s="97"/>
    </row>
    <row r="51" spans="1:23" ht="19.5" customHeight="1" thickBot="1">
      <c r="A51" s="94"/>
      <c r="B51" s="94"/>
      <c r="C51" s="94"/>
      <c r="D51" s="95"/>
      <c r="E51" s="95"/>
      <c r="F51" s="69" t="s">
        <v>21</v>
      </c>
      <c r="G51" s="97">
        <v>190318</v>
      </c>
      <c r="H51" s="97"/>
      <c r="I51" s="71">
        <v>190318</v>
      </c>
      <c r="J51" s="71">
        <v>178218</v>
      </c>
      <c r="K51" s="71">
        <v>149618</v>
      </c>
      <c r="L51" s="71">
        <v>28600</v>
      </c>
      <c r="M51" s="71">
        <v>0</v>
      </c>
      <c r="N51" s="71">
        <v>12100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97">
        <v>0</v>
      </c>
      <c r="U51" s="97"/>
      <c r="V51" s="97">
        <v>0</v>
      </c>
      <c r="W51" s="97"/>
    </row>
    <row r="52" spans="1:23" ht="19.5" customHeight="1" thickBot="1">
      <c r="A52" s="94"/>
      <c r="B52" s="94"/>
      <c r="C52" s="94">
        <v>80111</v>
      </c>
      <c r="D52" s="95" t="s">
        <v>131</v>
      </c>
      <c r="E52" s="95"/>
      <c r="F52" s="70" t="s">
        <v>18</v>
      </c>
      <c r="G52" s="98">
        <v>1132577</v>
      </c>
      <c r="H52" s="98"/>
      <c r="I52" s="72">
        <v>1132577</v>
      </c>
      <c r="J52" s="72">
        <v>1066197</v>
      </c>
      <c r="K52" s="72">
        <v>965677</v>
      </c>
      <c r="L52" s="72">
        <v>100520</v>
      </c>
      <c r="M52" s="72">
        <v>0</v>
      </c>
      <c r="N52" s="72">
        <v>66380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98">
        <v>0</v>
      </c>
      <c r="U52" s="98"/>
      <c r="V52" s="98">
        <v>0</v>
      </c>
      <c r="W52" s="98"/>
    </row>
    <row r="53" spans="1:23" ht="18.75" customHeight="1" thickBot="1">
      <c r="A53" s="94"/>
      <c r="B53" s="94"/>
      <c r="C53" s="94"/>
      <c r="D53" s="95"/>
      <c r="E53" s="95"/>
      <c r="F53" s="69" t="s">
        <v>19</v>
      </c>
      <c r="G53" s="97">
        <v>-1000</v>
      </c>
      <c r="H53" s="97"/>
      <c r="I53" s="71">
        <v>-1000</v>
      </c>
      <c r="J53" s="71">
        <v>-1000</v>
      </c>
      <c r="K53" s="71">
        <v>-1000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97">
        <v>0</v>
      </c>
      <c r="U53" s="97"/>
      <c r="V53" s="97">
        <v>0</v>
      </c>
      <c r="W53" s="97"/>
    </row>
    <row r="54" spans="1:23" ht="18" customHeight="1" thickBot="1">
      <c r="A54" s="94"/>
      <c r="B54" s="94"/>
      <c r="C54" s="94"/>
      <c r="D54" s="95"/>
      <c r="E54" s="95"/>
      <c r="F54" s="69" t="s">
        <v>20</v>
      </c>
      <c r="G54" s="97">
        <v>1000</v>
      </c>
      <c r="H54" s="97"/>
      <c r="I54" s="71">
        <v>1000</v>
      </c>
      <c r="J54" s="71">
        <v>1000</v>
      </c>
      <c r="K54" s="71">
        <v>1000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97">
        <v>0</v>
      </c>
      <c r="U54" s="97"/>
      <c r="V54" s="97">
        <v>0</v>
      </c>
      <c r="W54" s="97"/>
    </row>
    <row r="55" spans="1:23" ht="18.75" customHeight="1" thickBot="1">
      <c r="A55" s="94"/>
      <c r="B55" s="94"/>
      <c r="C55" s="94"/>
      <c r="D55" s="95"/>
      <c r="E55" s="95"/>
      <c r="F55" s="69" t="s">
        <v>21</v>
      </c>
      <c r="G55" s="97">
        <v>1132577</v>
      </c>
      <c r="H55" s="97"/>
      <c r="I55" s="71">
        <v>1132577</v>
      </c>
      <c r="J55" s="71">
        <v>1066197</v>
      </c>
      <c r="K55" s="71">
        <v>965677</v>
      </c>
      <c r="L55" s="71">
        <v>100520</v>
      </c>
      <c r="M55" s="71">
        <v>0</v>
      </c>
      <c r="N55" s="71">
        <v>66380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97">
        <v>0</v>
      </c>
      <c r="U55" s="97"/>
      <c r="V55" s="97">
        <v>0</v>
      </c>
      <c r="W55" s="97"/>
    </row>
    <row r="56" spans="1:23" ht="19.5" customHeight="1" thickBot="1">
      <c r="A56" s="94"/>
      <c r="B56" s="94"/>
      <c r="C56" s="94">
        <v>80120</v>
      </c>
      <c r="D56" s="95" t="s">
        <v>85</v>
      </c>
      <c r="E56" s="95"/>
      <c r="F56" s="70" t="s">
        <v>18</v>
      </c>
      <c r="G56" s="98">
        <v>4107086</v>
      </c>
      <c r="H56" s="98"/>
      <c r="I56" s="72">
        <v>4107086</v>
      </c>
      <c r="J56" s="72">
        <v>3895110</v>
      </c>
      <c r="K56" s="72">
        <v>3541973</v>
      </c>
      <c r="L56" s="72">
        <v>353137</v>
      </c>
      <c r="M56" s="72">
        <v>142560</v>
      </c>
      <c r="N56" s="72">
        <v>32490</v>
      </c>
      <c r="O56" s="72">
        <v>36926</v>
      </c>
      <c r="P56" s="72">
        <v>0</v>
      </c>
      <c r="Q56" s="72">
        <v>0</v>
      </c>
      <c r="R56" s="72">
        <v>0</v>
      </c>
      <c r="S56" s="72">
        <v>0</v>
      </c>
      <c r="T56" s="98">
        <v>0</v>
      </c>
      <c r="U56" s="98"/>
      <c r="V56" s="98">
        <v>0</v>
      </c>
      <c r="W56" s="98"/>
    </row>
    <row r="57" spans="1:23" ht="17.25" customHeight="1" thickBot="1">
      <c r="A57" s="94"/>
      <c r="B57" s="94"/>
      <c r="C57" s="94"/>
      <c r="D57" s="95"/>
      <c r="E57" s="95"/>
      <c r="F57" s="69" t="s">
        <v>19</v>
      </c>
      <c r="G57" s="97">
        <v>0</v>
      </c>
      <c r="H57" s="97"/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97">
        <v>0</v>
      </c>
      <c r="U57" s="97"/>
      <c r="V57" s="97">
        <v>0</v>
      </c>
      <c r="W57" s="97"/>
    </row>
    <row r="58" spans="1:23" ht="18" customHeight="1" thickBot="1">
      <c r="A58" s="94"/>
      <c r="B58" s="94"/>
      <c r="C58" s="94"/>
      <c r="D58" s="95"/>
      <c r="E58" s="95"/>
      <c r="F58" s="69" t="s">
        <v>20</v>
      </c>
      <c r="G58" s="97">
        <v>29280</v>
      </c>
      <c r="H58" s="97"/>
      <c r="I58" s="71">
        <v>29280</v>
      </c>
      <c r="J58" s="71">
        <v>29280</v>
      </c>
      <c r="K58" s="71">
        <v>29280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97">
        <v>0</v>
      </c>
      <c r="U58" s="97"/>
      <c r="V58" s="97">
        <v>0</v>
      </c>
      <c r="W58" s="97"/>
    </row>
    <row r="59" spans="1:23" ht="21" customHeight="1" thickBot="1">
      <c r="A59" s="94"/>
      <c r="B59" s="94"/>
      <c r="C59" s="94"/>
      <c r="D59" s="95"/>
      <c r="E59" s="95"/>
      <c r="F59" s="69" t="s">
        <v>21</v>
      </c>
      <c r="G59" s="97">
        <v>4136366</v>
      </c>
      <c r="H59" s="97"/>
      <c r="I59" s="71">
        <v>4136366</v>
      </c>
      <c r="J59" s="71">
        <v>3924390</v>
      </c>
      <c r="K59" s="71">
        <v>3571253</v>
      </c>
      <c r="L59" s="71">
        <v>353137</v>
      </c>
      <c r="M59" s="71">
        <v>142560</v>
      </c>
      <c r="N59" s="71">
        <v>32490</v>
      </c>
      <c r="O59" s="71">
        <v>36926</v>
      </c>
      <c r="P59" s="71">
        <v>0</v>
      </c>
      <c r="Q59" s="71">
        <v>0</v>
      </c>
      <c r="R59" s="71">
        <v>0</v>
      </c>
      <c r="S59" s="71">
        <v>0</v>
      </c>
      <c r="T59" s="97">
        <v>0</v>
      </c>
      <c r="U59" s="97"/>
      <c r="V59" s="97">
        <v>0</v>
      </c>
      <c r="W59" s="97"/>
    </row>
    <row r="60" spans="1:23" ht="18.75" customHeight="1" thickBot="1">
      <c r="A60" s="94"/>
      <c r="B60" s="94"/>
      <c r="C60" s="94">
        <v>80134</v>
      </c>
      <c r="D60" s="95" t="s">
        <v>132</v>
      </c>
      <c r="E60" s="95"/>
      <c r="F60" s="70" t="s">
        <v>18</v>
      </c>
      <c r="G60" s="98">
        <v>1164390</v>
      </c>
      <c r="H60" s="98"/>
      <c r="I60" s="72">
        <v>1164390</v>
      </c>
      <c r="J60" s="72">
        <v>1098190</v>
      </c>
      <c r="K60" s="72">
        <v>1020190</v>
      </c>
      <c r="L60" s="72">
        <v>78000</v>
      </c>
      <c r="M60" s="72">
        <v>0</v>
      </c>
      <c r="N60" s="72">
        <v>66200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98">
        <v>0</v>
      </c>
      <c r="U60" s="98"/>
      <c r="V60" s="98">
        <v>0</v>
      </c>
      <c r="W60" s="98"/>
    </row>
    <row r="61" spans="1:23" ht="18.75" customHeight="1" thickBot="1">
      <c r="A61" s="94"/>
      <c r="B61" s="94"/>
      <c r="C61" s="94"/>
      <c r="D61" s="95"/>
      <c r="E61" s="95"/>
      <c r="F61" s="69" t="s">
        <v>19</v>
      </c>
      <c r="G61" s="97">
        <v>-16800</v>
      </c>
      <c r="H61" s="97"/>
      <c r="I61" s="71">
        <v>-16800</v>
      </c>
      <c r="J61" s="71">
        <v>-16800</v>
      </c>
      <c r="K61" s="71">
        <v>-16800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97">
        <v>0</v>
      </c>
      <c r="U61" s="97"/>
      <c r="V61" s="97">
        <v>0</v>
      </c>
      <c r="W61" s="97"/>
    </row>
    <row r="62" spans="1:23" ht="18" customHeight="1" thickBot="1">
      <c r="A62" s="94"/>
      <c r="B62" s="94"/>
      <c r="C62" s="94"/>
      <c r="D62" s="95"/>
      <c r="E62" s="95"/>
      <c r="F62" s="69" t="s">
        <v>20</v>
      </c>
      <c r="G62" s="97">
        <v>0</v>
      </c>
      <c r="H62" s="97"/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97">
        <v>0</v>
      </c>
      <c r="U62" s="97"/>
      <c r="V62" s="97">
        <v>0</v>
      </c>
      <c r="W62" s="97"/>
    </row>
    <row r="63" spans="1:23" ht="18.75" customHeight="1" thickBot="1">
      <c r="A63" s="94"/>
      <c r="B63" s="94"/>
      <c r="C63" s="94"/>
      <c r="D63" s="95"/>
      <c r="E63" s="95"/>
      <c r="F63" s="69" t="s">
        <v>21</v>
      </c>
      <c r="G63" s="97">
        <v>1147590</v>
      </c>
      <c r="H63" s="97"/>
      <c r="I63" s="71">
        <v>1147590</v>
      </c>
      <c r="J63" s="71">
        <v>1081390</v>
      </c>
      <c r="K63" s="71">
        <v>1003390</v>
      </c>
      <c r="L63" s="71">
        <v>78000</v>
      </c>
      <c r="M63" s="71">
        <v>0</v>
      </c>
      <c r="N63" s="71">
        <v>66200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97">
        <v>0</v>
      </c>
      <c r="U63" s="97"/>
      <c r="V63" s="97">
        <v>0</v>
      </c>
      <c r="W63" s="97"/>
    </row>
    <row r="64" spans="1:23" ht="18" customHeight="1" thickBot="1">
      <c r="A64" s="94"/>
      <c r="B64" s="94"/>
      <c r="C64" s="94">
        <v>80151</v>
      </c>
      <c r="D64" s="95" t="s">
        <v>133</v>
      </c>
      <c r="E64" s="95"/>
      <c r="F64" s="70" t="s">
        <v>18</v>
      </c>
      <c r="G64" s="98">
        <v>290800</v>
      </c>
      <c r="H64" s="98"/>
      <c r="I64" s="72">
        <v>290800</v>
      </c>
      <c r="J64" s="72">
        <v>290088</v>
      </c>
      <c r="K64" s="72">
        <v>193800</v>
      </c>
      <c r="L64" s="72">
        <v>96288</v>
      </c>
      <c r="M64" s="72">
        <v>0</v>
      </c>
      <c r="N64" s="72">
        <v>712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98">
        <v>0</v>
      </c>
      <c r="U64" s="98"/>
      <c r="V64" s="98">
        <v>0</v>
      </c>
      <c r="W64" s="98"/>
    </row>
    <row r="65" spans="1:23" ht="15.75" customHeight="1" thickBot="1">
      <c r="A65" s="94"/>
      <c r="B65" s="94"/>
      <c r="C65" s="94"/>
      <c r="D65" s="95"/>
      <c r="E65" s="95"/>
      <c r="F65" s="69" t="s">
        <v>19</v>
      </c>
      <c r="G65" s="97">
        <v>-29280</v>
      </c>
      <c r="H65" s="97"/>
      <c r="I65" s="71">
        <v>-29280</v>
      </c>
      <c r="J65" s="71">
        <v>-29280</v>
      </c>
      <c r="K65" s="71">
        <v>0</v>
      </c>
      <c r="L65" s="71">
        <v>-29280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97">
        <v>0</v>
      </c>
      <c r="U65" s="97"/>
      <c r="V65" s="97">
        <v>0</v>
      </c>
      <c r="W65" s="97"/>
    </row>
    <row r="66" spans="1:23" ht="17.25" customHeight="1" thickBot="1">
      <c r="A66" s="94"/>
      <c r="B66" s="94"/>
      <c r="C66" s="94"/>
      <c r="D66" s="95"/>
      <c r="E66" s="95"/>
      <c r="F66" s="69" t="s">
        <v>20</v>
      </c>
      <c r="G66" s="97">
        <v>0</v>
      </c>
      <c r="H66" s="97"/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97">
        <v>0</v>
      </c>
      <c r="U66" s="97"/>
      <c r="V66" s="97">
        <v>0</v>
      </c>
      <c r="W66" s="97"/>
    </row>
    <row r="67" spans="1:23" ht="19.5" customHeight="1">
      <c r="A67" s="94"/>
      <c r="B67" s="94"/>
      <c r="C67" s="94"/>
      <c r="D67" s="95"/>
      <c r="E67" s="95"/>
      <c r="F67" s="69" t="s">
        <v>21</v>
      </c>
      <c r="G67" s="97">
        <v>261520</v>
      </c>
      <c r="H67" s="97"/>
      <c r="I67" s="71">
        <v>261520</v>
      </c>
      <c r="J67" s="71">
        <v>260808</v>
      </c>
      <c r="K67" s="71">
        <v>193800</v>
      </c>
      <c r="L67" s="71">
        <v>67008</v>
      </c>
      <c r="M67" s="71">
        <v>0</v>
      </c>
      <c r="N67" s="71">
        <v>712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97">
        <v>0</v>
      </c>
      <c r="U67" s="97"/>
      <c r="V67" s="97">
        <v>0</v>
      </c>
      <c r="W67" s="97"/>
    </row>
    <row r="68" spans="1:23" ht="19.5" customHeight="1">
      <c r="A68" s="99">
        <v>852</v>
      </c>
      <c r="B68" s="99"/>
      <c r="C68" s="99"/>
      <c r="D68" s="100" t="s">
        <v>76</v>
      </c>
      <c r="E68" s="100"/>
      <c r="F68" s="69" t="s">
        <v>18</v>
      </c>
      <c r="G68" s="97">
        <v>20671289</v>
      </c>
      <c r="H68" s="97"/>
      <c r="I68" s="71">
        <v>19300570</v>
      </c>
      <c r="J68" s="71">
        <v>17654744</v>
      </c>
      <c r="K68" s="71">
        <v>12021394</v>
      </c>
      <c r="L68" s="71">
        <v>5633350</v>
      </c>
      <c r="M68" s="71">
        <v>194200</v>
      </c>
      <c r="N68" s="71">
        <v>1451626</v>
      </c>
      <c r="O68" s="71">
        <v>0</v>
      </c>
      <c r="P68" s="71">
        <v>0</v>
      </c>
      <c r="Q68" s="71">
        <v>0</v>
      </c>
      <c r="R68" s="71">
        <v>1370719</v>
      </c>
      <c r="S68" s="71">
        <v>1370719</v>
      </c>
      <c r="T68" s="97">
        <v>0</v>
      </c>
      <c r="U68" s="97"/>
      <c r="V68" s="97">
        <v>0</v>
      </c>
      <c r="W68" s="97"/>
    </row>
    <row r="69" spans="1:23" ht="18.75" customHeight="1">
      <c r="A69" s="99"/>
      <c r="B69" s="99"/>
      <c r="C69" s="99"/>
      <c r="D69" s="100"/>
      <c r="E69" s="100"/>
      <c r="F69" s="69" t="s">
        <v>19</v>
      </c>
      <c r="G69" s="97">
        <v>-12000</v>
      </c>
      <c r="H69" s="97"/>
      <c r="I69" s="71">
        <v>-12000</v>
      </c>
      <c r="J69" s="71">
        <v>-12000</v>
      </c>
      <c r="K69" s="71">
        <v>0</v>
      </c>
      <c r="L69" s="71">
        <v>-12000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97">
        <v>0</v>
      </c>
      <c r="U69" s="97"/>
      <c r="V69" s="97">
        <v>0</v>
      </c>
      <c r="W69" s="97"/>
    </row>
    <row r="70" spans="1:23" ht="18" customHeight="1">
      <c r="A70" s="99"/>
      <c r="B70" s="99"/>
      <c r="C70" s="99"/>
      <c r="D70" s="100"/>
      <c r="E70" s="100"/>
      <c r="F70" s="69" t="s">
        <v>20</v>
      </c>
      <c r="G70" s="97">
        <v>12000</v>
      </c>
      <c r="H70" s="97"/>
      <c r="I70" s="71">
        <v>12000</v>
      </c>
      <c r="J70" s="71">
        <v>12000</v>
      </c>
      <c r="K70" s="71">
        <v>12000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97">
        <v>0</v>
      </c>
      <c r="U70" s="97"/>
      <c r="V70" s="97">
        <v>0</v>
      </c>
      <c r="W70" s="97"/>
    </row>
    <row r="71" spans="1:23" ht="18" customHeight="1" thickBot="1">
      <c r="A71" s="99"/>
      <c r="B71" s="99"/>
      <c r="C71" s="99"/>
      <c r="D71" s="100"/>
      <c r="E71" s="100"/>
      <c r="F71" s="69" t="s">
        <v>21</v>
      </c>
      <c r="G71" s="97">
        <v>20671289</v>
      </c>
      <c r="H71" s="97"/>
      <c r="I71" s="71">
        <v>19300570</v>
      </c>
      <c r="J71" s="71">
        <v>17654744</v>
      </c>
      <c r="K71" s="71">
        <v>12033394</v>
      </c>
      <c r="L71" s="71">
        <v>5621350</v>
      </c>
      <c r="M71" s="71">
        <v>194200</v>
      </c>
      <c r="N71" s="71">
        <v>1451626</v>
      </c>
      <c r="O71" s="71">
        <v>0</v>
      </c>
      <c r="P71" s="71">
        <v>0</v>
      </c>
      <c r="Q71" s="71">
        <v>0</v>
      </c>
      <c r="R71" s="71">
        <v>1370719</v>
      </c>
      <c r="S71" s="71">
        <v>1370719</v>
      </c>
      <c r="T71" s="97">
        <v>0</v>
      </c>
      <c r="U71" s="97"/>
      <c r="V71" s="97">
        <v>0</v>
      </c>
      <c r="W71" s="97"/>
    </row>
    <row r="72" spans="1:23" ht="16.5" customHeight="1" thickBot="1">
      <c r="A72" s="94"/>
      <c r="B72" s="94"/>
      <c r="C72" s="94">
        <v>85202</v>
      </c>
      <c r="D72" s="95" t="s">
        <v>89</v>
      </c>
      <c r="E72" s="95"/>
      <c r="F72" s="70" t="s">
        <v>18</v>
      </c>
      <c r="G72" s="98">
        <v>14874170</v>
      </c>
      <c r="H72" s="98"/>
      <c r="I72" s="72">
        <v>14695920</v>
      </c>
      <c r="J72" s="72">
        <v>14649820</v>
      </c>
      <c r="K72" s="72">
        <v>10072686</v>
      </c>
      <c r="L72" s="72">
        <v>4577134</v>
      </c>
      <c r="M72" s="72">
        <v>0</v>
      </c>
      <c r="N72" s="72">
        <v>46100</v>
      </c>
      <c r="O72" s="72">
        <v>0</v>
      </c>
      <c r="P72" s="72">
        <v>0</v>
      </c>
      <c r="Q72" s="72">
        <v>0</v>
      </c>
      <c r="R72" s="72">
        <v>178250</v>
      </c>
      <c r="S72" s="72">
        <v>178250</v>
      </c>
      <c r="T72" s="98">
        <v>0</v>
      </c>
      <c r="U72" s="98"/>
      <c r="V72" s="98">
        <v>0</v>
      </c>
      <c r="W72" s="98"/>
    </row>
    <row r="73" spans="1:23" ht="15.75" customHeight="1" thickBot="1">
      <c r="A73" s="94"/>
      <c r="B73" s="94"/>
      <c r="C73" s="94"/>
      <c r="D73" s="95"/>
      <c r="E73" s="95"/>
      <c r="F73" s="69" t="s">
        <v>19</v>
      </c>
      <c r="G73" s="97">
        <v>-12000</v>
      </c>
      <c r="H73" s="97"/>
      <c r="I73" s="71">
        <v>-12000</v>
      </c>
      <c r="J73" s="71">
        <v>-12000</v>
      </c>
      <c r="K73" s="71">
        <v>0</v>
      </c>
      <c r="L73" s="71">
        <v>-12000</v>
      </c>
      <c r="M73" s="71">
        <v>0</v>
      </c>
      <c r="N73" s="71">
        <v>0</v>
      </c>
      <c r="O73" s="71">
        <v>0</v>
      </c>
      <c r="P73" s="71">
        <v>0</v>
      </c>
      <c r="Q73" s="71">
        <v>0</v>
      </c>
      <c r="R73" s="71">
        <v>0</v>
      </c>
      <c r="S73" s="71">
        <v>0</v>
      </c>
      <c r="T73" s="97">
        <v>0</v>
      </c>
      <c r="U73" s="97"/>
      <c r="V73" s="97">
        <v>0</v>
      </c>
      <c r="W73" s="97"/>
    </row>
    <row r="74" spans="1:23" ht="15.75" customHeight="1" thickBot="1">
      <c r="A74" s="94"/>
      <c r="B74" s="94"/>
      <c r="C74" s="94"/>
      <c r="D74" s="95"/>
      <c r="E74" s="95"/>
      <c r="F74" s="69" t="s">
        <v>20</v>
      </c>
      <c r="G74" s="97">
        <v>12000</v>
      </c>
      <c r="H74" s="97"/>
      <c r="I74" s="71">
        <v>12000</v>
      </c>
      <c r="J74" s="71">
        <v>12000</v>
      </c>
      <c r="K74" s="71">
        <v>12000</v>
      </c>
      <c r="L74" s="71">
        <v>0</v>
      </c>
      <c r="M74" s="71">
        <v>0</v>
      </c>
      <c r="N74" s="71">
        <v>0</v>
      </c>
      <c r="O74" s="71">
        <v>0</v>
      </c>
      <c r="P74" s="71">
        <v>0</v>
      </c>
      <c r="Q74" s="71">
        <v>0</v>
      </c>
      <c r="R74" s="71">
        <v>0</v>
      </c>
      <c r="S74" s="71">
        <v>0</v>
      </c>
      <c r="T74" s="97">
        <v>0</v>
      </c>
      <c r="U74" s="97"/>
      <c r="V74" s="97">
        <v>0</v>
      </c>
      <c r="W74" s="97"/>
    </row>
    <row r="75" spans="1:23" ht="18" customHeight="1">
      <c r="A75" s="94"/>
      <c r="B75" s="94"/>
      <c r="C75" s="94"/>
      <c r="D75" s="95"/>
      <c r="E75" s="95"/>
      <c r="F75" s="69" t="s">
        <v>21</v>
      </c>
      <c r="G75" s="97">
        <v>14874170</v>
      </c>
      <c r="H75" s="97"/>
      <c r="I75" s="71">
        <v>14695920</v>
      </c>
      <c r="J75" s="71">
        <v>14649820</v>
      </c>
      <c r="K75" s="71">
        <v>10084686</v>
      </c>
      <c r="L75" s="71">
        <v>4565134</v>
      </c>
      <c r="M75" s="71">
        <v>0</v>
      </c>
      <c r="N75" s="71">
        <v>46100</v>
      </c>
      <c r="O75" s="71">
        <v>0</v>
      </c>
      <c r="P75" s="71">
        <v>0</v>
      </c>
      <c r="Q75" s="71">
        <v>0</v>
      </c>
      <c r="R75" s="71">
        <v>178250</v>
      </c>
      <c r="S75" s="71">
        <v>178250</v>
      </c>
      <c r="T75" s="97">
        <v>0</v>
      </c>
      <c r="U75" s="97"/>
      <c r="V75" s="97">
        <v>0</v>
      </c>
      <c r="W75" s="97"/>
    </row>
    <row r="76" spans="1:23" ht="20.25" customHeight="1">
      <c r="A76" s="99">
        <v>854</v>
      </c>
      <c r="B76" s="99"/>
      <c r="C76" s="99"/>
      <c r="D76" s="100" t="s">
        <v>86</v>
      </c>
      <c r="E76" s="100"/>
      <c r="F76" s="69" t="s">
        <v>18</v>
      </c>
      <c r="G76" s="97">
        <v>7953996</v>
      </c>
      <c r="H76" s="97"/>
      <c r="I76" s="71">
        <v>7918996</v>
      </c>
      <c r="J76" s="71">
        <v>7673384</v>
      </c>
      <c r="K76" s="71">
        <v>6457861</v>
      </c>
      <c r="L76" s="71">
        <v>1215523</v>
      </c>
      <c r="M76" s="71">
        <v>0</v>
      </c>
      <c r="N76" s="71">
        <v>245612</v>
      </c>
      <c r="O76" s="71">
        <v>0</v>
      </c>
      <c r="P76" s="71">
        <v>0</v>
      </c>
      <c r="Q76" s="71">
        <v>0</v>
      </c>
      <c r="R76" s="71">
        <v>35000</v>
      </c>
      <c r="S76" s="71">
        <v>35000</v>
      </c>
      <c r="T76" s="97">
        <v>0</v>
      </c>
      <c r="U76" s="97"/>
      <c r="V76" s="97">
        <v>0</v>
      </c>
      <c r="W76" s="97"/>
    </row>
    <row r="77" spans="1:23" ht="18.75" customHeight="1">
      <c r="A77" s="99"/>
      <c r="B77" s="99"/>
      <c r="C77" s="99"/>
      <c r="D77" s="100"/>
      <c r="E77" s="100"/>
      <c r="F77" s="69" t="s">
        <v>19</v>
      </c>
      <c r="G77" s="97">
        <v>-1800</v>
      </c>
      <c r="H77" s="97"/>
      <c r="I77" s="71">
        <v>-1800</v>
      </c>
      <c r="J77" s="71">
        <v>-1800</v>
      </c>
      <c r="K77" s="71">
        <v>0</v>
      </c>
      <c r="L77" s="71">
        <v>-1800</v>
      </c>
      <c r="M77" s="71">
        <v>0</v>
      </c>
      <c r="N77" s="71">
        <v>0</v>
      </c>
      <c r="O77" s="71">
        <v>0</v>
      </c>
      <c r="P77" s="71">
        <v>0</v>
      </c>
      <c r="Q77" s="71">
        <v>0</v>
      </c>
      <c r="R77" s="71">
        <v>0</v>
      </c>
      <c r="S77" s="71">
        <v>0</v>
      </c>
      <c r="T77" s="97">
        <v>0</v>
      </c>
      <c r="U77" s="97"/>
      <c r="V77" s="97">
        <v>0</v>
      </c>
      <c r="W77" s="97"/>
    </row>
    <row r="78" spans="1:23" ht="17.25" customHeight="1">
      <c r="A78" s="99"/>
      <c r="B78" s="99"/>
      <c r="C78" s="99"/>
      <c r="D78" s="100"/>
      <c r="E78" s="100"/>
      <c r="F78" s="69" t="s">
        <v>20</v>
      </c>
      <c r="G78" s="97">
        <v>1800</v>
      </c>
      <c r="H78" s="97"/>
      <c r="I78" s="71">
        <v>1800</v>
      </c>
      <c r="J78" s="71">
        <v>1800</v>
      </c>
      <c r="K78" s="71">
        <v>1800</v>
      </c>
      <c r="L78" s="71">
        <v>0</v>
      </c>
      <c r="M78" s="71">
        <v>0</v>
      </c>
      <c r="N78" s="71">
        <v>0</v>
      </c>
      <c r="O78" s="71">
        <v>0</v>
      </c>
      <c r="P78" s="71">
        <v>0</v>
      </c>
      <c r="Q78" s="71">
        <v>0</v>
      </c>
      <c r="R78" s="71">
        <v>0</v>
      </c>
      <c r="S78" s="71">
        <v>0</v>
      </c>
      <c r="T78" s="97">
        <v>0</v>
      </c>
      <c r="U78" s="97"/>
      <c r="V78" s="97">
        <v>0</v>
      </c>
      <c r="W78" s="97"/>
    </row>
    <row r="79" spans="1:23" ht="19.5" customHeight="1" thickBot="1">
      <c r="A79" s="99"/>
      <c r="B79" s="99"/>
      <c r="C79" s="99"/>
      <c r="D79" s="100"/>
      <c r="E79" s="100"/>
      <c r="F79" s="69" t="s">
        <v>21</v>
      </c>
      <c r="G79" s="97">
        <v>7953996</v>
      </c>
      <c r="H79" s="97"/>
      <c r="I79" s="71">
        <v>7918996</v>
      </c>
      <c r="J79" s="71">
        <v>7673384</v>
      </c>
      <c r="K79" s="71">
        <v>6459661</v>
      </c>
      <c r="L79" s="71">
        <v>1213723</v>
      </c>
      <c r="M79" s="71">
        <v>0</v>
      </c>
      <c r="N79" s="71">
        <v>245612</v>
      </c>
      <c r="O79" s="71">
        <v>0</v>
      </c>
      <c r="P79" s="71">
        <v>0</v>
      </c>
      <c r="Q79" s="71">
        <v>0</v>
      </c>
      <c r="R79" s="71">
        <v>35000</v>
      </c>
      <c r="S79" s="71">
        <v>35000</v>
      </c>
      <c r="T79" s="97">
        <v>0</v>
      </c>
      <c r="U79" s="97"/>
      <c r="V79" s="97">
        <v>0</v>
      </c>
      <c r="W79" s="97"/>
    </row>
    <row r="80" spans="1:23" ht="18" customHeight="1" thickBot="1">
      <c r="A80" s="94"/>
      <c r="B80" s="94"/>
      <c r="C80" s="94">
        <v>85403</v>
      </c>
      <c r="D80" s="95" t="s">
        <v>134</v>
      </c>
      <c r="E80" s="95"/>
      <c r="F80" s="70" t="s">
        <v>18</v>
      </c>
      <c r="G80" s="98">
        <v>5947314</v>
      </c>
      <c r="H80" s="98"/>
      <c r="I80" s="72">
        <v>5912314</v>
      </c>
      <c r="J80" s="72">
        <v>5709294</v>
      </c>
      <c r="K80" s="72">
        <v>4776666</v>
      </c>
      <c r="L80" s="72">
        <v>932628</v>
      </c>
      <c r="M80" s="72">
        <v>0</v>
      </c>
      <c r="N80" s="72">
        <v>203020</v>
      </c>
      <c r="O80" s="72">
        <v>0</v>
      </c>
      <c r="P80" s="72">
        <v>0</v>
      </c>
      <c r="Q80" s="72">
        <v>0</v>
      </c>
      <c r="R80" s="72">
        <v>35000</v>
      </c>
      <c r="S80" s="72">
        <v>35000</v>
      </c>
      <c r="T80" s="98">
        <v>0</v>
      </c>
      <c r="U80" s="98"/>
      <c r="V80" s="98">
        <v>0</v>
      </c>
      <c r="W80" s="98"/>
    </row>
    <row r="81" spans="1:23" ht="17.25" customHeight="1" thickBot="1">
      <c r="A81" s="94"/>
      <c r="B81" s="94"/>
      <c r="C81" s="94"/>
      <c r="D81" s="95"/>
      <c r="E81" s="95"/>
      <c r="F81" s="69" t="s">
        <v>19</v>
      </c>
      <c r="G81" s="97">
        <v>-1800</v>
      </c>
      <c r="H81" s="97"/>
      <c r="I81" s="71">
        <v>-1800</v>
      </c>
      <c r="J81" s="71">
        <v>-1800</v>
      </c>
      <c r="K81" s="71">
        <v>0</v>
      </c>
      <c r="L81" s="71">
        <v>-1800</v>
      </c>
      <c r="M81" s="71">
        <v>0</v>
      </c>
      <c r="N81" s="71">
        <v>0</v>
      </c>
      <c r="O81" s="71">
        <v>0</v>
      </c>
      <c r="P81" s="71">
        <v>0</v>
      </c>
      <c r="Q81" s="71">
        <v>0</v>
      </c>
      <c r="R81" s="71">
        <v>0</v>
      </c>
      <c r="S81" s="71">
        <v>0</v>
      </c>
      <c r="T81" s="97">
        <v>0</v>
      </c>
      <c r="U81" s="97"/>
      <c r="V81" s="97">
        <v>0</v>
      </c>
      <c r="W81" s="97"/>
    </row>
    <row r="82" spans="1:23" ht="16.5" customHeight="1" thickBot="1">
      <c r="A82" s="94"/>
      <c r="B82" s="94"/>
      <c r="C82" s="94"/>
      <c r="D82" s="95"/>
      <c r="E82" s="95"/>
      <c r="F82" s="69" t="s">
        <v>20</v>
      </c>
      <c r="G82" s="97">
        <v>1800</v>
      </c>
      <c r="H82" s="97"/>
      <c r="I82" s="71">
        <v>1800</v>
      </c>
      <c r="J82" s="71">
        <v>1800</v>
      </c>
      <c r="K82" s="71">
        <v>1800</v>
      </c>
      <c r="L82" s="71">
        <v>0</v>
      </c>
      <c r="M82" s="71">
        <v>0</v>
      </c>
      <c r="N82" s="71">
        <v>0</v>
      </c>
      <c r="O82" s="71">
        <v>0</v>
      </c>
      <c r="P82" s="71">
        <v>0</v>
      </c>
      <c r="Q82" s="71">
        <v>0</v>
      </c>
      <c r="R82" s="71">
        <v>0</v>
      </c>
      <c r="S82" s="71">
        <v>0</v>
      </c>
      <c r="T82" s="97">
        <v>0</v>
      </c>
      <c r="U82" s="97"/>
      <c r="V82" s="97">
        <v>0</v>
      </c>
      <c r="W82" s="97"/>
    </row>
    <row r="83" spans="1:23" ht="18.75" customHeight="1">
      <c r="A83" s="94"/>
      <c r="B83" s="94"/>
      <c r="C83" s="94"/>
      <c r="D83" s="95"/>
      <c r="E83" s="95"/>
      <c r="F83" s="69" t="s">
        <v>21</v>
      </c>
      <c r="G83" s="97">
        <v>5947314</v>
      </c>
      <c r="H83" s="97"/>
      <c r="I83" s="71">
        <v>5912314</v>
      </c>
      <c r="J83" s="71">
        <v>5709294</v>
      </c>
      <c r="K83" s="71">
        <v>4778466</v>
      </c>
      <c r="L83" s="71">
        <v>930828</v>
      </c>
      <c r="M83" s="71">
        <v>0</v>
      </c>
      <c r="N83" s="71">
        <v>203020</v>
      </c>
      <c r="O83" s="71">
        <v>0</v>
      </c>
      <c r="P83" s="71">
        <v>0</v>
      </c>
      <c r="Q83" s="71">
        <v>0</v>
      </c>
      <c r="R83" s="71">
        <v>35000</v>
      </c>
      <c r="S83" s="71">
        <v>35000</v>
      </c>
      <c r="T83" s="97">
        <v>0</v>
      </c>
      <c r="U83" s="97"/>
      <c r="V83" s="97">
        <v>0</v>
      </c>
      <c r="W83" s="97"/>
    </row>
    <row r="84" spans="1:23" ht="18.75" customHeight="1">
      <c r="A84" s="99">
        <v>921</v>
      </c>
      <c r="B84" s="99"/>
      <c r="C84" s="99"/>
      <c r="D84" s="100" t="s">
        <v>135</v>
      </c>
      <c r="E84" s="100"/>
      <c r="F84" s="69" t="s">
        <v>18</v>
      </c>
      <c r="G84" s="97">
        <v>47000</v>
      </c>
      <c r="H84" s="97"/>
      <c r="I84" s="71">
        <v>47000</v>
      </c>
      <c r="J84" s="71">
        <v>42000</v>
      </c>
      <c r="K84" s="71">
        <v>13000</v>
      </c>
      <c r="L84" s="71">
        <v>29000</v>
      </c>
      <c r="M84" s="71">
        <v>5000</v>
      </c>
      <c r="N84" s="71">
        <v>0</v>
      </c>
      <c r="O84" s="71">
        <v>0</v>
      </c>
      <c r="P84" s="71">
        <v>0</v>
      </c>
      <c r="Q84" s="71">
        <v>0</v>
      </c>
      <c r="R84" s="71">
        <v>0</v>
      </c>
      <c r="S84" s="71">
        <v>0</v>
      </c>
      <c r="T84" s="97">
        <v>0</v>
      </c>
      <c r="U84" s="97"/>
      <c r="V84" s="97">
        <v>0</v>
      </c>
      <c r="W84" s="97"/>
    </row>
    <row r="85" spans="1:23" ht="16.5" customHeight="1">
      <c r="A85" s="99"/>
      <c r="B85" s="99"/>
      <c r="C85" s="99"/>
      <c r="D85" s="100"/>
      <c r="E85" s="100"/>
      <c r="F85" s="69" t="s">
        <v>19</v>
      </c>
      <c r="G85" s="97">
        <v>0</v>
      </c>
      <c r="H85" s="97"/>
      <c r="I85" s="71">
        <v>0</v>
      </c>
      <c r="J85" s="71">
        <v>0</v>
      </c>
      <c r="K85" s="71">
        <v>0</v>
      </c>
      <c r="L85" s="71">
        <v>0</v>
      </c>
      <c r="M85" s="71">
        <v>0</v>
      </c>
      <c r="N85" s="71">
        <v>0</v>
      </c>
      <c r="O85" s="71">
        <v>0</v>
      </c>
      <c r="P85" s="71">
        <v>0</v>
      </c>
      <c r="Q85" s="71">
        <v>0</v>
      </c>
      <c r="R85" s="71">
        <v>0</v>
      </c>
      <c r="S85" s="71">
        <v>0</v>
      </c>
      <c r="T85" s="97">
        <v>0</v>
      </c>
      <c r="U85" s="97"/>
      <c r="V85" s="97">
        <v>0</v>
      </c>
      <c r="W85" s="97"/>
    </row>
    <row r="86" spans="1:23" ht="20.25" customHeight="1">
      <c r="A86" s="99"/>
      <c r="B86" s="99"/>
      <c r="C86" s="99"/>
      <c r="D86" s="100"/>
      <c r="E86" s="100"/>
      <c r="F86" s="69" t="s">
        <v>20</v>
      </c>
      <c r="G86" s="97">
        <v>7000</v>
      </c>
      <c r="H86" s="97"/>
      <c r="I86" s="71">
        <v>7000</v>
      </c>
      <c r="J86" s="71">
        <v>7000</v>
      </c>
      <c r="K86" s="71">
        <v>0</v>
      </c>
      <c r="L86" s="71">
        <v>7000</v>
      </c>
      <c r="M86" s="71">
        <v>0</v>
      </c>
      <c r="N86" s="71">
        <v>0</v>
      </c>
      <c r="O86" s="71">
        <v>0</v>
      </c>
      <c r="P86" s="71">
        <v>0</v>
      </c>
      <c r="Q86" s="71">
        <v>0</v>
      </c>
      <c r="R86" s="71">
        <v>0</v>
      </c>
      <c r="S86" s="71">
        <v>0</v>
      </c>
      <c r="T86" s="97">
        <v>0</v>
      </c>
      <c r="U86" s="97"/>
      <c r="V86" s="97">
        <v>0</v>
      </c>
      <c r="W86" s="97"/>
    </row>
    <row r="87" spans="1:23" ht="17.25" customHeight="1" thickBot="1">
      <c r="A87" s="99"/>
      <c r="B87" s="99"/>
      <c r="C87" s="99"/>
      <c r="D87" s="100"/>
      <c r="E87" s="100"/>
      <c r="F87" s="69" t="s">
        <v>21</v>
      </c>
      <c r="G87" s="97">
        <v>54000</v>
      </c>
      <c r="H87" s="97"/>
      <c r="I87" s="71">
        <v>54000</v>
      </c>
      <c r="J87" s="71">
        <v>49000</v>
      </c>
      <c r="K87" s="71">
        <v>13000</v>
      </c>
      <c r="L87" s="71">
        <v>36000</v>
      </c>
      <c r="M87" s="71">
        <v>5000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  <c r="T87" s="97">
        <v>0</v>
      </c>
      <c r="U87" s="97"/>
      <c r="V87" s="97">
        <v>0</v>
      </c>
      <c r="W87" s="97"/>
    </row>
    <row r="88" spans="1:23" ht="17.25" customHeight="1" thickBot="1">
      <c r="A88" s="94"/>
      <c r="B88" s="94"/>
      <c r="C88" s="94">
        <v>92195</v>
      </c>
      <c r="D88" s="95" t="s">
        <v>136</v>
      </c>
      <c r="E88" s="95"/>
      <c r="F88" s="70" t="s">
        <v>18</v>
      </c>
      <c r="G88" s="98">
        <v>27000</v>
      </c>
      <c r="H88" s="98"/>
      <c r="I88" s="72">
        <v>27000</v>
      </c>
      <c r="J88" s="72">
        <v>27000</v>
      </c>
      <c r="K88" s="72">
        <v>9000</v>
      </c>
      <c r="L88" s="72">
        <v>18000</v>
      </c>
      <c r="M88" s="72">
        <v>0</v>
      </c>
      <c r="N88" s="72">
        <v>0</v>
      </c>
      <c r="O88" s="72">
        <v>0</v>
      </c>
      <c r="P88" s="72">
        <v>0</v>
      </c>
      <c r="Q88" s="72">
        <v>0</v>
      </c>
      <c r="R88" s="72">
        <v>0</v>
      </c>
      <c r="S88" s="72">
        <v>0</v>
      </c>
      <c r="T88" s="98">
        <v>0</v>
      </c>
      <c r="U88" s="98"/>
      <c r="V88" s="98">
        <v>0</v>
      </c>
      <c r="W88" s="98"/>
    </row>
    <row r="89" spans="1:23" ht="18.75" customHeight="1" thickBot="1">
      <c r="A89" s="94"/>
      <c r="B89" s="94"/>
      <c r="C89" s="94"/>
      <c r="D89" s="95"/>
      <c r="E89" s="95"/>
      <c r="F89" s="69" t="s">
        <v>19</v>
      </c>
      <c r="G89" s="97">
        <v>0</v>
      </c>
      <c r="H89" s="97"/>
      <c r="I89" s="71">
        <v>0</v>
      </c>
      <c r="J89" s="71">
        <v>0</v>
      </c>
      <c r="K89" s="71">
        <v>0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1">
        <v>0</v>
      </c>
      <c r="S89" s="71">
        <v>0</v>
      </c>
      <c r="T89" s="97">
        <v>0</v>
      </c>
      <c r="U89" s="97"/>
      <c r="V89" s="97">
        <v>0</v>
      </c>
      <c r="W89" s="97"/>
    </row>
    <row r="90" spans="1:23" ht="17.25" customHeight="1" thickBot="1">
      <c r="A90" s="94"/>
      <c r="B90" s="94"/>
      <c r="C90" s="94"/>
      <c r="D90" s="95"/>
      <c r="E90" s="95"/>
      <c r="F90" s="69" t="s">
        <v>20</v>
      </c>
      <c r="G90" s="97">
        <v>7000</v>
      </c>
      <c r="H90" s="97"/>
      <c r="I90" s="71">
        <v>7000</v>
      </c>
      <c r="J90" s="71">
        <v>7000</v>
      </c>
      <c r="K90" s="71">
        <v>0</v>
      </c>
      <c r="L90" s="71">
        <v>7000</v>
      </c>
      <c r="M90" s="71">
        <v>0</v>
      </c>
      <c r="N90" s="71">
        <v>0</v>
      </c>
      <c r="O90" s="71">
        <v>0</v>
      </c>
      <c r="P90" s="71">
        <v>0</v>
      </c>
      <c r="Q90" s="71">
        <v>0</v>
      </c>
      <c r="R90" s="71">
        <v>0</v>
      </c>
      <c r="S90" s="71">
        <v>0</v>
      </c>
      <c r="T90" s="97">
        <v>0</v>
      </c>
      <c r="U90" s="97"/>
      <c r="V90" s="97">
        <v>0</v>
      </c>
      <c r="W90" s="97"/>
    </row>
    <row r="91" spans="1:23" ht="18" customHeight="1">
      <c r="A91" s="94"/>
      <c r="B91" s="94"/>
      <c r="C91" s="94"/>
      <c r="D91" s="95"/>
      <c r="E91" s="95"/>
      <c r="F91" s="69" t="s">
        <v>21</v>
      </c>
      <c r="G91" s="97">
        <v>34000</v>
      </c>
      <c r="H91" s="97"/>
      <c r="I91" s="71">
        <v>34000</v>
      </c>
      <c r="J91" s="71">
        <v>34000</v>
      </c>
      <c r="K91" s="71">
        <v>9000</v>
      </c>
      <c r="L91" s="71">
        <v>25000</v>
      </c>
      <c r="M91" s="71">
        <v>0</v>
      </c>
      <c r="N91" s="71">
        <v>0</v>
      </c>
      <c r="O91" s="71">
        <v>0</v>
      </c>
      <c r="P91" s="71">
        <v>0</v>
      </c>
      <c r="Q91" s="71">
        <v>0</v>
      </c>
      <c r="R91" s="71">
        <v>0</v>
      </c>
      <c r="S91" s="71">
        <v>0</v>
      </c>
      <c r="T91" s="97">
        <v>0</v>
      </c>
      <c r="U91" s="97"/>
      <c r="V91" s="97">
        <v>0</v>
      </c>
      <c r="W91" s="97"/>
    </row>
    <row r="92" spans="1:23" ht="17.25" customHeight="1">
      <c r="A92" s="99">
        <v>926</v>
      </c>
      <c r="B92" s="99"/>
      <c r="C92" s="99"/>
      <c r="D92" s="100" t="s">
        <v>90</v>
      </c>
      <c r="E92" s="100"/>
      <c r="F92" s="69" t="s">
        <v>18</v>
      </c>
      <c r="G92" s="97">
        <v>331000</v>
      </c>
      <c r="H92" s="97"/>
      <c r="I92" s="71">
        <v>331000</v>
      </c>
      <c r="J92" s="71">
        <v>78000</v>
      </c>
      <c r="K92" s="71">
        <v>30000</v>
      </c>
      <c r="L92" s="71">
        <v>48000</v>
      </c>
      <c r="M92" s="71">
        <v>0</v>
      </c>
      <c r="N92" s="71">
        <v>253000</v>
      </c>
      <c r="O92" s="71">
        <v>0</v>
      </c>
      <c r="P92" s="71">
        <v>0</v>
      </c>
      <c r="Q92" s="71">
        <v>0</v>
      </c>
      <c r="R92" s="71">
        <v>0</v>
      </c>
      <c r="S92" s="71">
        <v>0</v>
      </c>
      <c r="T92" s="97">
        <v>0</v>
      </c>
      <c r="U92" s="97"/>
      <c r="V92" s="97">
        <v>0</v>
      </c>
      <c r="W92" s="97"/>
    </row>
    <row r="93" spans="1:23" ht="19.5" customHeight="1">
      <c r="A93" s="99"/>
      <c r="B93" s="99"/>
      <c r="C93" s="99"/>
      <c r="D93" s="100"/>
      <c r="E93" s="100"/>
      <c r="F93" s="69" t="s">
        <v>19</v>
      </c>
      <c r="G93" s="97">
        <v>-7000</v>
      </c>
      <c r="H93" s="97"/>
      <c r="I93" s="71">
        <v>-7000</v>
      </c>
      <c r="J93" s="71">
        <v>0</v>
      </c>
      <c r="K93" s="71">
        <v>0</v>
      </c>
      <c r="L93" s="71">
        <v>0</v>
      </c>
      <c r="M93" s="71">
        <v>0</v>
      </c>
      <c r="N93" s="71">
        <v>-7000</v>
      </c>
      <c r="O93" s="71">
        <v>0</v>
      </c>
      <c r="P93" s="71">
        <v>0</v>
      </c>
      <c r="Q93" s="71">
        <v>0</v>
      </c>
      <c r="R93" s="71">
        <v>0</v>
      </c>
      <c r="S93" s="71">
        <v>0</v>
      </c>
      <c r="T93" s="97">
        <v>0</v>
      </c>
      <c r="U93" s="97"/>
      <c r="V93" s="97">
        <v>0</v>
      </c>
      <c r="W93" s="97"/>
    </row>
    <row r="94" spans="1:23" ht="19.5" customHeight="1">
      <c r="A94" s="99"/>
      <c r="B94" s="99"/>
      <c r="C94" s="99"/>
      <c r="D94" s="100"/>
      <c r="E94" s="100"/>
      <c r="F94" s="69" t="s">
        <v>20</v>
      </c>
      <c r="G94" s="97">
        <v>7000</v>
      </c>
      <c r="H94" s="97"/>
      <c r="I94" s="71">
        <v>7000</v>
      </c>
      <c r="J94" s="71">
        <v>7000</v>
      </c>
      <c r="K94" s="71">
        <v>0</v>
      </c>
      <c r="L94" s="71">
        <v>7000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97">
        <v>0</v>
      </c>
      <c r="U94" s="97"/>
      <c r="V94" s="97">
        <v>0</v>
      </c>
      <c r="W94" s="97"/>
    </row>
    <row r="95" spans="1:23" ht="17.25" customHeight="1" thickBot="1">
      <c r="A95" s="99"/>
      <c r="B95" s="99"/>
      <c r="C95" s="99"/>
      <c r="D95" s="100"/>
      <c r="E95" s="100"/>
      <c r="F95" s="69" t="s">
        <v>21</v>
      </c>
      <c r="G95" s="97">
        <v>331000</v>
      </c>
      <c r="H95" s="97"/>
      <c r="I95" s="71">
        <v>331000</v>
      </c>
      <c r="J95" s="71">
        <v>85000</v>
      </c>
      <c r="K95" s="71">
        <v>30000</v>
      </c>
      <c r="L95" s="71">
        <v>55000</v>
      </c>
      <c r="M95" s="71">
        <v>0</v>
      </c>
      <c r="N95" s="71">
        <v>246000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97">
        <v>0</v>
      </c>
      <c r="U95" s="97"/>
      <c r="V95" s="97">
        <v>0</v>
      </c>
      <c r="W95" s="97"/>
    </row>
    <row r="96" spans="1:23" ht="18" customHeight="1" thickBot="1">
      <c r="A96" s="94"/>
      <c r="B96" s="94"/>
      <c r="C96" s="94">
        <v>92605</v>
      </c>
      <c r="D96" s="95" t="s">
        <v>91</v>
      </c>
      <c r="E96" s="95"/>
      <c r="F96" s="70" t="s">
        <v>18</v>
      </c>
      <c r="G96" s="98">
        <v>331000</v>
      </c>
      <c r="H96" s="98"/>
      <c r="I96" s="72">
        <v>331000</v>
      </c>
      <c r="J96" s="72">
        <v>78000</v>
      </c>
      <c r="K96" s="72">
        <v>30000</v>
      </c>
      <c r="L96" s="72">
        <v>48000</v>
      </c>
      <c r="M96" s="72">
        <v>0</v>
      </c>
      <c r="N96" s="72">
        <v>253000</v>
      </c>
      <c r="O96" s="72">
        <v>0</v>
      </c>
      <c r="P96" s="72">
        <v>0</v>
      </c>
      <c r="Q96" s="72">
        <v>0</v>
      </c>
      <c r="R96" s="72">
        <v>0</v>
      </c>
      <c r="S96" s="72">
        <v>0</v>
      </c>
      <c r="T96" s="98">
        <v>0</v>
      </c>
      <c r="U96" s="98"/>
      <c r="V96" s="98">
        <v>0</v>
      </c>
      <c r="W96" s="98"/>
    </row>
    <row r="97" spans="1:23" ht="18" customHeight="1" thickBot="1">
      <c r="A97" s="94"/>
      <c r="B97" s="94"/>
      <c r="C97" s="94"/>
      <c r="D97" s="95"/>
      <c r="E97" s="95"/>
      <c r="F97" s="69" t="s">
        <v>19</v>
      </c>
      <c r="G97" s="97">
        <v>-7000</v>
      </c>
      <c r="H97" s="97"/>
      <c r="I97" s="71">
        <v>-7000</v>
      </c>
      <c r="J97" s="71">
        <v>0</v>
      </c>
      <c r="K97" s="71">
        <v>0</v>
      </c>
      <c r="L97" s="71">
        <v>0</v>
      </c>
      <c r="M97" s="71">
        <v>0</v>
      </c>
      <c r="N97" s="71">
        <v>-7000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  <c r="T97" s="97">
        <v>0</v>
      </c>
      <c r="U97" s="97"/>
      <c r="V97" s="97">
        <v>0</v>
      </c>
      <c r="W97" s="97"/>
    </row>
    <row r="98" spans="1:23" ht="18.75" customHeight="1" thickBot="1">
      <c r="A98" s="94"/>
      <c r="B98" s="94"/>
      <c r="C98" s="94"/>
      <c r="D98" s="95"/>
      <c r="E98" s="95"/>
      <c r="F98" s="69" t="s">
        <v>20</v>
      </c>
      <c r="G98" s="97">
        <v>7000</v>
      </c>
      <c r="H98" s="97"/>
      <c r="I98" s="71">
        <v>7000</v>
      </c>
      <c r="J98" s="71">
        <v>7000</v>
      </c>
      <c r="K98" s="71">
        <v>0</v>
      </c>
      <c r="L98" s="71">
        <v>7000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>
        <v>0</v>
      </c>
      <c r="T98" s="97">
        <v>0</v>
      </c>
      <c r="U98" s="97"/>
      <c r="V98" s="97">
        <v>0</v>
      </c>
      <c r="W98" s="97"/>
    </row>
    <row r="99" spans="1:23" ht="21" customHeight="1">
      <c r="A99" s="94"/>
      <c r="B99" s="94"/>
      <c r="C99" s="94"/>
      <c r="D99" s="95"/>
      <c r="E99" s="95"/>
      <c r="F99" s="69" t="s">
        <v>21</v>
      </c>
      <c r="G99" s="97">
        <v>331000</v>
      </c>
      <c r="H99" s="97"/>
      <c r="I99" s="71">
        <v>331000</v>
      </c>
      <c r="J99" s="71">
        <v>85000</v>
      </c>
      <c r="K99" s="71">
        <v>30000</v>
      </c>
      <c r="L99" s="71">
        <v>55000</v>
      </c>
      <c r="M99" s="71">
        <v>0</v>
      </c>
      <c r="N99" s="71">
        <v>246000</v>
      </c>
      <c r="O99" s="71">
        <v>0</v>
      </c>
      <c r="P99" s="71">
        <v>0</v>
      </c>
      <c r="Q99" s="71">
        <v>0</v>
      </c>
      <c r="R99" s="71">
        <v>0</v>
      </c>
      <c r="S99" s="71">
        <v>0</v>
      </c>
      <c r="T99" s="97">
        <v>0</v>
      </c>
      <c r="U99" s="97"/>
      <c r="V99" s="97">
        <v>0</v>
      </c>
      <c r="W99" s="97"/>
    </row>
    <row r="100" spans="1:23" ht="19.5" customHeight="1">
      <c r="A100" s="96" t="s">
        <v>22</v>
      </c>
      <c r="B100" s="96"/>
      <c r="C100" s="96"/>
      <c r="D100" s="96"/>
      <c r="E100" s="96"/>
      <c r="F100" s="69" t="s">
        <v>18</v>
      </c>
      <c r="G100" s="93">
        <v>80420575</v>
      </c>
      <c r="H100" s="93"/>
      <c r="I100" s="73">
        <v>74096227</v>
      </c>
      <c r="J100" s="73">
        <v>67134262</v>
      </c>
      <c r="K100" s="73">
        <v>40683474</v>
      </c>
      <c r="L100" s="73">
        <v>26450788</v>
      </c>
      <c r="M100" s="73">
        <v>1369658</v>
      </c>
      <c r="N100" s="73">
        <v>2969129</v>
      </c>
      <c r="O100" s="73">
        <v>2262713</v>
      </c>
      <c r="P100" s="73">
        <v>325064</v>
      </c>
      <c r="Q100" s="73">
        <v>35401</v>
      </c>
      <c r="R100" s="73">
        <v>6324348</v>
      </c>
      <c r="S100" s="73">
        <v>6324348</v>
      </c>
      <c r="T100" s="93">
        <v>1333333</v>
      </c>
      <c r="U100" s="93"/>
      <c r="V100" s="93">
        <v>0</v>
      </c>
      <c r="W100" s="93"/>
    </row>
    <row r="101" spans="1:23" ht="21" customHeight="1">
      <c r="A101" s="96"/>
      <c r="B101" s="96"/>
      <c r="C101" s="96"/>
      <c r="D101" s="96"/>
      <c r="E101" s="96"/>
      <c r="F101" s="69" t="s">
        <v>19</v>
      </c>
      <c r="G101" s="93">
        <v>-183704</v>
      </c>
      <c r="H101" s="93"/>
      <c r="I101" s="73">
        <v>-183704</v>
      </c>
      <c r="J101" s="73">
        <v>-175704</v>
      </c>
      <c r="K101" s="73">
        <v>-125624</v>
      </c>
      <c r="L101" s="73">
        <v>-50080</v>
      </c>
      <c r="M101" s="73">
        <v>0</v>
      </c>
      <c r="N101" s="73">
        <v>-8000</v>
      </c>
      <c r="O101" s="73">
        <v>0</v>
      </c>
      <c r="P101" s="73">
        <v>0</v>
      </c>
      <c r="Q101" s="73">
        <v>0</v>
      </c>
      <c r="R101" s="73">
        <v>0</v>
      </c>
      <c r="S101" s="73">
        <v>0</v>
      </c>
      <c r="T101" s="93">
        <v>0</v>
      </c>
      <c r="U101" s="93"/>
      <c r="V101" s="93">
        <v>0</v>
      </c>
      <c r="W101" s="93"/>
    </row>
    <row r="102" spans="1:23" ht="21.75" customHeight="1">
      <c r="A102" s="96"/>
      <c r="B102" s="96"/>
      <c r="C102" s="96"/>
      <c r="D102" s="96"/>
      <c r="E102" s="96"/>
      <c r="F102" s="69" t="s">
        <v>20</v>
      </c>
      <c r="G102" s="93">
        <v>1330512</v>
      </c>
      <c r="H102" s="93"/>
      <c r="I102" s="73">
        <v>1330512</v>
      </c>
      <c r="J102" s="73">
        <v>1329512</v>
      </c>
      <c r="K102" s="73">
        <v>75228</v>
      </c>
      <c r="L102" s="73">
        <v>1254284</v>
      </c>
      <c r="M102" s="73">
        <v>0</v>
      </c>
      <c r="N102" s="73">
        <v>1000</v>
      </c>
      <c r="O102" s="73">
        <v>0</v>
      </c>
      <c r="P102" s="73">
        <v>0</v>
      </c>
      <c r="Q102" s="73">
        <v>0</v>
      </c>
      <c r="R102" s="73">
        <v>0</v>
      </c>
      <c r="S102" s="73">
        <v>0</v>
      </c>
      <c r="T102" s="93">
        <v>0</v>
      </c>
      <c r="U102" s="93"/>
      <c r="V102" s="93">
        <v>0</v>
      </c>
      <c r="W102" s="93"/>
    </row>
    <row r="103" spans="1:23" ht="25.5" customHeight="1">
      <c r="A103" s="96"/>
      <c r="B103" s="96"/>
      <c r="C103" s="96"/>
      <c r="D103" s="96"/>
      <c r="E103" s="96"/>
      <c r="F103" s="69" t="s">
        <v>21</v>
      </c>
      <c r="G103" s="93">
        <v>81567383</v>
      </c>
      <c r="H103" s="93"/>
      <c r="I103" s="73">
        <v>75243035</v>
      </c>
      <c r="J103" s="73">
        <v>68288070</v>
      </c>
      <c r="K103" s="73">
        <v>40633078</v>
      </c>
      <c r="L103" s="73">
        <v>27654992</v>
      </c>
      <c r="M103" s="73">
        <v>1369658</v>
      </c>
      <c r="N103" s="73">
        <v>2962129</v>
      </c>
      <c r="O103" s="73">
        <v>2262713</v>
      </c>
      <c r="P103" s="73">
        <v>325064</v>
      </c>
      <c r="Q103" s="73">
        <v>35401</v>
      </c>
      <c r="R103" s="73">
        <v>6324348</v>
      </c>
      <c r="S103" s="73">
        <v>6324348</v>
      </c>
      <c r="T103" s="93">
        <v>1333333</v>
      </c>
      <c r="U103" s="93"/>
      <c r="V103" s="93">
        <v>0</v>
      </c>
      <c r="W103" s="93"/>
    </row>
  </sheetData>
  <sheetProtection/>
  <mergeCells count="372">
    <mergeCell ref="G18:H18"/>
    <mergeCell ref="V23:W23"/>
    <mergeCell ref="V20:W20"/>
    <mergeCell ref="T20:U20"/>
    <mergeCell ref="T18:U18"/>
    <mergeCell ref="V22:W22"/>
    <mergeCell ref="G19:H19"/>
    <mergeCell ref="T19:U19"/>
    <mergeCell ref="G22:H22"/>
    <mergeCell ref="T23:U23"/>
    <mergeCell ref="B3:D3"/>
    <mergeCell ref="E3:G3"/>
    <mergeCell ref="D5:F10"/>
    <mergeCell ref="G12:H12"/>
    <mergeCell ref="G11:H11"/>
    <mergeCell ref="D12:E15"/>
    <mergeCell ref="G5:H10"/>
    <mergeCell ref="A5:B10"/>
    <mergeCell ref="C5:C10"/>
    <mergeCell ref="H3:X3"/>
    <mergeCell ref="A12:B15"/>
    <mergeCell ref="A16:B19"/>
    <mergeCell ref="C16:C19"/>
    <mergeCell ref="D16:E19"/>
    <mergeCell ref="C12:C15"/>
    <mergeCell ref="G16:H16"/>
    <mergeCell ref="G13:H13"/>
    <mergeCell ref="G14:H14"/>
    <mergeCell ref="G15:H15"/>
    <mergeCell ref="G17:H17"/>
    <mergeCell ref="S7:S10"/>
    <mergeCell ref="T11:U11"/>
    <mergeCell ref="A11:B11"/>
    <mergeCell ref="D11:F11"/>
    <mergeCell ref="Q8:Q10"/>
    <mergeCell ref="R6:R10"/>
    <mergeCell ref="S6:W6"/>
    <mergeCell ref="V7:W10"/>
    <mergeCell ref="P8:P10"/>
    <mergeCell ref="N8:N10"/>
    <mergeCell ref="I5:W5"/>
    <mergeCell ref="I6:I10"/>
    <mergeCell ref="J6:Q7"/>
    <mergeCell ref="O8:O10"/>
    <mergeCell ref="V11:W11"/>
    <mergeCell ref="T9:U10"/>
    <mergeCell ref="T7:U8"/>
    <mergeCell ref="J8:J10"/>
    <mergeCell ref="K8:L9"/>
    <mergeCell ref="M8:M10"/>
    <mergeCell ref="T14:U14"/>
    <mergeCell ref="V14:W14"/>
    <mergeCell ref="V12:W12"/>
    <mergeCell ref="T16:U16"/>
    <mergeCell ref="V16:W16"/>
    <mergeCell ref="V15:W15"/>
    <mergeCell ref="T12:U12"/>
    <mergeCell ref="T15:U15"/>
    <mergeCell ref="T17:U17"/>
    <mergeCell ref="V17:W17"/>
    <mergeCell ref="V19:W19"/>
    <mergeCell ref="V18:W18"/>
    <mergeCell ref="A1:X2"/>
    <mergeCell ref="G21:H21"/>
    <mergeCell ref="T21:U21"/>
    <mergeCell ref="V21:W21"/>
    <mergeCell ref="V13:W13"/>
    <mergeCell ref="T13:U13"/>
    <mergeCell ref="T22:U22"/>
    <mergeCell ref="G20:H20"/>
    <mergeCell ref="A20:B23"/>
    <mergeCell ref="C20:C23"/>
    <mergeCell ref="D20:E23"/>
    <mergeCell ref="G23:H23"/>
    <mergeCell ref="A24:B27"/>
    <mergeCell ref="C24:C27"/>
    <mergeCell ref="D24:E27"/>
    <mergeCell ref="G24:H24"/>
    <mergeCell ref="T24:U24"/>
    <mergeCell ref="V24:W24"/>
    <mergeCell ref="G25:H25"/>
    <mergeCell ref="T25:U25"/>
    <mergeCell ref="V25:W25"/>
    <mergeCell ref="G26:H26"/>
    <mergeCell ref="T26:U26"/>
    <mergeCell ref="V26:W26"/>
    <mergeCell ref="G27:H27"/>
    <mergeCell ref="T27:U27"/>
    <mergeCell ref="V27:W27"/>
    <mergeCell ref="G28:H28"/>
    <mergeCell ref="T28:U28"/>
    <mergeCell ref="V28:W28"/>
    <mergeCell ref="T29:U29"/>
    <mergeCell ref="V29:W29"/>
    <mergeCell ref="G30:H30"/>
    <mergeCell ref="T30:U30"/>
    <mergeCell ref="V30:W30"/>
    <mergeCell ref="G31:H31"/>
    <mergeCell ref="T31:U31"/>
    <mergeCell ref="V31:W31"/>
    <mergeCell ref="G29:H29"/>
    <mergeCell ref="A28:B31"/>
    <mergeCell ref="C28:C31"/>
    <mergeCell ref="D28:E31"/>
    <mergeCell ref="A32:B35"/>
    <mergeCell ref="C32:C35"/>
    <mergeCell ref="D32:E35"/>
    <mergeCell ref="G32:H32"/>
    <mergeCell ref="T32:U32"/>
    <mergeCell ref="V32:W32"/>
    <mergeCell ref="G33:H33"/>
    <mergeCell ref="T33:U33"/>
    <mergeCell ref="V33:W33"/>
    <mergeCell ref="G34:H34"/>
    <mergeCell ref="T34:U34"/>
    <mergeCell ref="V34:W34"/>
    <mergeCell ref="G35:H35"/>
    <mergeCell ref="T35:U35"/>
    <mergeCell ref="V35:W35"/>
    <mergeCell ref="A36:B39"/>
    <mergeCell ref="C36:C39"/>
    <mergeCell ref="D36:E39"/>
    <mergeCell ref="G36:H36"/>
    <mergeCell ref="T36:U36"/>
    <mergeCell ref="V36:W36"/>
    <mergeCell ref="G37:H37"/>
    <mergeCell ref="T37:U37"/>
    <mergeCell ref="V37:W37"/>
    <mergeCell ref="G38:H38"/>
    <mergeCell ref="T38:U38"/>
    <mergeCell ref="V38:W38"/>
    <mergeCell ref="G39:H39"/>
    <mergeCell ref="T39:U39"/>
    <mergeCell ref="V39:W39"/>
    <mergeCell ref="A40:B43"/>
    <mergeCell ref="C40:C43"/>
    <mergeCell ref="D40:E43"/>
    <mergeCell ref="G40:H40"/>
    <mergeCell ref="T40:U40"/>
    <mergeCell ref="G45:H45"/>
    <mergeCell ref="T45:U45"/>
    <mergeCell ref="V45:W45"/>
    <mergeCell ref="V40:W40"/>
    <mergeCell ref="G41:H41"/>
    <mergeCell ref="T41:U41"/>
    <mergeCell ref="V41:W41"/>
    <mergeCell ref="G42:H42"/>
    <mergeCell ref="T42:U42"/>
    <mergeCell ref="V42:W42"/>
    <mergeCell ref="G43:H43"/>
    <mergeCell ref="T43:U43"/>
    <mergeCell ref="V43:W43"/>
    <mergeCell ref="G44:H44"/>
    <mergeCell ref="T44:U44"/>
    <mergeCell ref="V44:W44"/>
    <mergeCell ref="G46:H46"/>
    <mergeCell ref="T46:U46"/>
    <mergeCell ref="V46:W46"/>
    <mergeCell ref="G47:H47"/>
    <mergeCell ref="T47:U47"/>
    <mergeCell ref="V47:W47"/>
    <mergeCell ref="A44:B47"/>
    <mergeCell ref="C44:C47"/>
    <mergeCell ref="D44:E47"/>
    <mergeCell ref="A48:B51"/>
    <mergeCell ref="C48:C51"/>
    <mergeCell ref="D48:E51"/>
    <mergeCell ref="G48:H48"/>
    <mergeCell ref="T48:U48"/>
    <mergeCell ref="V48:W48"/>
    <mergeCell ref="G49:H49"/>
    <mergeCell ref="T49:U49"/>
    <mergeCell ref="V49:W49"/>
    <mergeCell ref="G50:H50"/>
    <mergeCell ref="T50:U50"/>
    <mergeCell ref="V50:W50"/>
    <mergeCell ref="G51:H51"/>
    <mergeCell ref="T51:U51"/>
    <mergeCell ref="V51:W51"/>
    <mergeCell ref="A52:B55"/>
    <mergeCell ref="C52:C55"/>
    <mergeCell ref="D52:E55"/>
    <mergeCell ref="G52:H52"/>
    <mergeCell ref="T52:U52"/>
    <mergeCell ref="V52:W52"/>
    <mergeCell ref="G53:H53"/>
    <mergeCell ref="T53:U53"/>
    <mergeCell ref="V53:W53"/>
    <mergeCell ref="G54:H54"/>
    <mergeCell ref="T54:U54"/>
    <mergeCell ref="V54:W54"/>
    <mergeCell ref="G55:H55"/>
    <mergeCell ref="T55:U55"/>
    <mergeCell ref="V55:W55"/>
    <mergeCell ref="A56:B59"/>
    <mergeCell ref="C56:C59"/>
    <mergeCell ref="D56:E59"/>
    <mergeCell ref="G56:H56"/>
    <mergeCell ref="T56:U56"/>
    <mergeCell ref="V56:W56"/>
    <mergeCell ref="G57:H57"/>
    <mergeCell ref="T57:U57"/>
    <mergeCell ref="V57:W57"/>
    <mergeCell ref="G58:H58"/>
    <mergeCell ref="T58:U58"/>
    <mergeCell ref="V58:W58"/>
    <mergeCell ref="G59:H59"/>
    <mergeCell ref="T59:U59"/>
    <mergeCell ref="V59:W59"/>
    <mergeCell ref="A60:B63"/>
    <mergeCell ref="C60:C63"/>
    <mergeCell ref="D60:E63"/>
    <mergeCell ref="G60:H60"/>
    <mergeCell ref="T60:U60"/>
    <mergeCell ref="V60:W60"/>
    <mergeCell ref="G61:H61"/>
    <mergeCell ref="T61:U61"/>
    <mergeCell ref="V61:W61"/>
    <mergeCell ref="G62:H62"/>
    <mergeCell ref="T62:U62"/>
    <mergeCell ref="V62:W62"/>
    <mergeCell ref="G63:H63"/>
    <mergeCell ref="T63:U63"/>
    <mergeCell ref="V63:W63"/>
    <mergeCell ref="A64:B67"/>
    <mergeCell ref="C64:C67"/>
    <mergeCell ref="D64:E67"/>
    <mergeCell ref="G64:H64"/>
    <mergeCell ref="T64:U64"/>
    <mergeCell ref="V64:W64"/>
    <mergeCell ref="G65:H65"/>
    <mergeCell ref="T65:U65"/>
    <mergeCell ref="V65:W65"/>
    <mergeCell ref="G66:H66"/>
    <mergeCell ref="T66:U66"/>
    <mergeCell ref="V66:W66"/>
    <mergeCell ref="G67:H67"/>
    <mergeCell ref="T67:U67"/>
    <mergeCell ref="V67:W67"/>
    <mergeCell ref="A68:B71"/>
    <mergeCell ref="C68:C71"/>
    <mergeCell ref="D68:E71"/>
    <mergeCell ref="G68:H68"/>
    <mergeCell ref="T68:U68"/>
    <mergeCell ref="V68:W68"/>
    <mergeCell ref="G69:H69"/>
    <mergeCell ref="T69:U69"/>
    <mergeCell ref="V69:W69"/>
    <mergeCell ref="G70:H70"/>
    <mergeCell ref="T70:U70"/>
    <mergeCell ref="V70:W70"/>
    <mergeCell ref="G71:H71"/>
    <mergeCell ref="T71:U71"/>
    <mergeCell ref="V71:W71"/>
    <mergeCell ref="A72:B75"/>
    <mergeCell ref="C72:C75"/>
    <mergeCell ref="D72:E75"/>
    <mergeCell ref="G72:H72"/>
    <mergeCell ref="T72:U72"/>
    <mergeCell ref="V72:W72"/>
    <mergeCell ref="G73:H73"/>
    <mergeCell ref="T73:U73"/>
    <mergeCell ref="V73:W73"/>
    <mergeCell ref="G74:H74"/>
    <mergeCell ref="T74:U74"/>
    <mergeCell ref="V74:W74"/>
    <mergeCell ref="G75:H75"/>
    <mergeCell ref="T75:U75"/>
    <mergeCell ref="V75:W75"/>
    <mergeCell ref="A76:B79"/>
    <mergeCell ref="C76:C79"/>
    <mergeCell ref="D76:E79"/>
    <mergeCell ref="G76:H76"/>
    <mergeCell ref="T76:U76"/>
    <mergeCell ref="V76:W76"/>
    <mergeCell ref="G77:H77"/>
    <mergeCell ref="T77:U77"/>
    <mergeCell ref="V77:W77"/>
    <mergeCell ref="G78:H78"/>
    <mergeCell ref="T78:U78"/>
    <mergeCell ref="V78:W78"/>
    <mergeCell ref="G79:H79"/>
    <mergeCell ref="T79:U79"/>
    <mergeCell ref="V79:W79"/>
    <mergeCell ref="A80:B83"/>
    <mergeCell ref="C80:C83"/>
    <mergeCell ref="D80:E83"/>
    <mergeCell ref="G80:H80"/>
    <mergeCell ref="T80:U80"/>
    <mergeCell ref="V80:W80"/>
    <mergeCell ref="G81:H81"/>
    <mergeCell ref="T81:U81"/>
    <mergeCell ref="V81:W81"/>
    <mergeCell ref="G82:H82"/>
    <mergeCell ref="T82:U82"/>
    <mergeCell ref="V82:W82"/>
    <mergeCell ref="G83:H83"/>
    <mergeCell ref="T83:U83"/>
    <mergeCell ref="V83:W83"/>
    <mergeCell ref="A84:B87"/>
    <mergeCell ref="C84:C87"/>
    <mergeCell ref="D84:E87"/>
    <mergeCell ref="G84:H84"/>
    <mergeCell ref="T84:U84"/>
    <mergeCell ref="V84:W84"/>
    <mergeCell ref="G85:H85"/>
    <mergeCell ref="T85:U85"/>
    <mergeCell ref="V85:W85"/>
    <mergeCell ref="G86:H86"/>
    <mergeCell ref="T86:U86"/>
    <mergeCell ref="V86:W86"/>
    <mergeCell ref="G87:H87"/>
    <mergeCell ref="T87:U87"/>
    <mergeCell ref="V87:W87"/>
    <mergeCell ref="A88:B91"/>
    <mergeCell ref="C88:C91"/>
    <mergeCell ref="D88:E91"/>
    <mergeCell ref="G88:H88"/>
    <mergeCell ref="T88:U88"/>
    <mergeCell ref="V88:W88"/>
    <mergeCell ref="G89:H89"/>
    <mergeCell ref="T89:U89"/>
    <mergeCell ref="V89:W89"/>
    <mergeCell ref="G90:H90"/>
    <mergeCell ref="T90:U90"/>
    <mergeCell ref="V90:W90"/>
    <mergeCell ref="G91:H91"/>
    <mergeCell ref="T91:U91"/>
    <mergeCell ref="V91:W91"/>
    <mergeCell ref="A92:B95"/>
    <mergeCell ref="C92:C95"/>
    <mergeCell ref="D92:E95"/>
    <mergeCell ref="G92:H92"/>
    <mergeCell ref="T92:U92"/>
    <mergeCell ref="G97:H97"/>
    <mergeCell ref="T97:U97"/>
    <mergeCell ref="V97:W97"/>
    <mergeCell ref="V92:W92"/>
    <mergeCell ref="G93:H93"/>
    <mergeCell ref="T93:U93"/>
    <mergeCell ref="V93:W93"/>
    <mergeCell ref="G94:H94"/>
    <mergeCell ref="T94:U94"/>
    <mergeCell ref="V94:W94"/>
    <mergeCell ref="V98:W98"/>
    <mergeCell ref="G99:H99"/>
    <mergeCell ref="T99:U99"/>
    <mergeCell ref="V99:W99"/>
    <mergeCell ref="G95:H95"/>
    <mergeCell ref="T95:U95"/>
    <mergeCell ref="V95:W95"/>
    <mergeCell ref="G96:H96"/>
    <mergeCell ref="T96:U96"/>
    <mergeCell ref="V96:W96"/>
    <mergeCell ref="A96:B99"/>
    <mergeCell ref="C96:C99"/>
    <mergeCell ref="D96:E99"/>
    <mergeCell ref="A100:E103"/>
    <mergeCell ref="G100:H100"/>
    <mergeCell ref="T100:U100"/>
    <mergeCell ref="G103:H103"/>
    <mergeCell ref="T103:U103"/>
    <mergeCell ref="G98:H98"/>
    <mergeCell ref="T98:U98"/>
    <mergeCell ref="V103:W103"/>
    <mergeCell ref="V100:W100"/>
    <mergeCell ref="G101:H101"/>
    <mergeCell ref="T101:U101"/>
    <mergeCell ref="V101:W101"/>
    <mergeCell ref="G102:H102"/>
    <mergeCell ref="T102:U102"/>
    <mergeCell ref="V102:W102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62.79.2016
z dnia 21 września 2016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4"/>
  <sheetViews>
    <sheetView view="pageLayout" zoomScale="90" zoomScalePageLayoutView="90" workbookViewId="0" topLeftCell="A1">
      <selection activeCell="J18" sqref="J18"/>
    </sheetView>
  </sheetViews>
  <sheetFormatPr defaultColWidth="9.33203125" defaultRowHeight="12.75"/>
  <cols>
    <col min="1" max="1" width="5.66015625" style="14" customWidth="1"/>
    <col min="2" max="2" width="11" style="14" customWidth="1"/>
    <col min="3" max="3" width="8.66015625" style="14" customWidth="1"/>
    <col min="4" max="4" width="15" style="14" customWidth="1"/>
    <col min="5" max="5" width="16.83203125" style="14" customWidth="1"/>
    <col min="6" max="6" width="14.16015625" style="14" customWidth="1"/>
    <col min="7" max="7" width="14.33203125" style="14" customWidth="1"/>
    <col min="8" max="8" width="14.5" style="14" customWidth="1"/>
    <col min="9" max="9" width="11.33203125" style="14" customWidth="1"/>
    <col min="10" max="10" width="12.66015625" style="14" customWidth="1"/>
    <col min="11" max="11" width="10.83203125" style="16" customWidth="1"/>
    <col min="12" max="12" width="15" style="16" customWidth="1"/>
    <col min="13" max="14" width="12.33203125" style="16" bestFit="1" customWidth="1"/>
    <col min="15" max="15" width="12.16015625" style="16" customWidth="1"/>
    <col min="16" max="16384" width="9.33203125" style="16" customWidth="1"/>
  </cols>
  <sheetData>
    <row r="1" spans="1:17" ht="36" customHeight="1">
      <c r="A1" s="106" t="s">
        <v>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51"/>
    </row>
    <row r="2" spans="1:16" ht="18">
      <c r="A2" s="50"/>
      <c r="B2" s="50"/>
      <c r="C2" s="50"/>
      <c r="D2" s="50"/>
      <c r="E2" s="50"/>
      <c r="F2" s="50"/>
      <c r="G2" s="50"/>
      <c r="H2" s="18"/>
      <c r="I2" s="18"/>
      <c r="J2" s="18"/>
      <c r="K2" s="17"/>
      <c r="L2" s="17"/>
      <c r="M2" s="17"/>
      <c r="N2" s="17"/>
      <c r="O2" s="17"/>
      <c r="P2" s="17"/>
    </row>
    <row r="3" spans="1:16" s="37" customFormat="1" ht="18.75" customHeight="1">
      <c r="A3" s="49"/>
      <c r="B3" s="49"/>
      <c r="C3" s="49"/>
      <c r="D3" s="49"/>
      <c r="E3" s="49"/>
      <c r="F3" s="49"/>
      <c r="G3" s="48"/>
      <c r="H3" s="48"/>
      <c r="I3" s="48"/>
      <c r="J3" s="48"/>
      <c r="K3" s="48"/>
      <c r="L3" s="47"/>
      <c r="M3" s="47"/>
      <c r="N3" s="47"/>
      <c r="O3" s="47"/>
      <c r="P3" s="46" t="s">
        <v>65</v>
      </c>
    </row>
    <row r="4" spans="1:16" s="37" customFormat="1" ht="12.75">
      <c r="A4" s="107" t="s">
        <v>0</v>
      </c>
      <c r="B4" s="107" t="s">
        <v>1</v>
      </c>
      <c r="C4" s="107" t="s">
        <v>44</v>
      </c>
      <c r="D4" s="107" t="s">
        <v>64</v>
      </c>
      <c r="E4" s="110" t="s">
        <v>63</v>
      </c>
      <c r="F4" s="113" t="s">
        <v>6</v>
      </c>
      <c r="G4" s="114"/>
      <c r="H4" s="114"/>
      <c r="I4" s="114"/>
      <c r="J4" s="114"/>
      <c r="K4" s="114"/>
      <c r="L4" s="114"/>
      <c r="M4" s="114"/>
      <c r="N4" s="114"/>
      <c r="O4" s="114"/>
      <c r="P4" s="115"/>
    </row>
    <row r="5" spans="1:16" s="37" customFormat="1" ht="12.75">
      <c r="A5" s="108"/>
      <c r="B5" s="108"/>
      <c r="C5" s="108"/>
      <c r="D5" s="108"/>
      <c r="E5" s="111"/>
      <c r="F5" s="110" t="s">
        <v>62</v>
      </c>
      <c r="G5" s="116" t="s">
        <v>6</v>
      </c>
      <c r="H5" s="116"/>
      <c r="I5" s="116"/>
      <c r="J5" s="116"/>
      <c r="K5" s="116"/>
      <c r="L5" s="110" t="s">
        <v>61</v>
      </c>
      <c r="M5" s="117" t="s">
        <v>6</v>
      </c>
      <c r="N5" s="118"/>
      <c r="O5" s="118"/>
      <c r="P5" s="119"/>
    </row>
    <row r="6" spans="1:16" s="37" customFormat="1" ht="25.5" customHeight="1">
      <c r="A6" s="108"/>
      <c r="B6" s="108"/>
      <c r="C6" s="108"/>
      <c r="D6" s="108"/>
      <c r="E6" s="111"/>
      <c r="F6" s="111"/>
      <c r="G6" s="113" t="s">
        <v>60</v>
      </c>
      <c r="H6" s="115"/>
      <c r="I6" s="110" t="s">
        <v>59</v>
      </c>
      <c r="J6" s="110" t="s">
        <v>58</v>
      </c>
      <c r="K6" s="110" t="s">
        <v>57</v>
      </c>
      <c r="L6" s="111"/>
      <c r="M6" s="113" t="s">
        <v>8</v>
      </c>
      <c r="N6" s="45" t="s">
        <v>9</v>
      </c>
      <c r="O6" s="116" t="s">
        <v>56</v>
      </c>
      <c r="P6" s="116" t="s">
        <v>55</v>
      </c>
    </row>
    <row r="7" spans="1:16" s="37" customFormat="1" ht="84">
      <c r="A7" s="109"/>
      <c r="B7" s="109"/>
      <c r="C7" s="109"/>
      <c r="D7" s="109"/>
      <c r="E7" s="112"/>
      <c r="F7" s="112"/>
      <c r="G7" s="44" t="s">
        <v>16</v>
      </c>
      <c r="H7" s="44" t="s">
        <v>54</v>
      </c>
      <c r="I7" s="112"/>
      <c r="J7" s="112"/>
      <c r="K7" s="112"/>
      <c r="L7" s="112"/>
      <c r="M7" s="116"/>
      <c r="N7" s="43" t="s">
        <v>13</v>
      </c>
      <c r="O7" s="116"/>
      <c r="P7" s="116"/>
    </row>
    <row r="8" spans="1:16" s="37" customFormat="1" ht="10.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2">
        <v>15</v>
      </c>
      <c r="P8" s="42">
        <v>16</v>
      </c>
    </row>
    <row r="9" spans="1:16" s="37" customFormat="1" ht="13.5">
      <c r="A9" s="34" t="s">
        <v>53</v>
      </c>
      <c r="B9" s="41"/>
      <c r="C9" s="28"/>
      <c r="D9" s="32">
        <f>SUM(D10:D10)</f>
        <v>6000</v>
      </c>
      <c r="E9" s="32">
        <f>SUM(E10:E10)</f>
        <v>6000</v>
      </c>
      <c r="F9" s="32">
        <f>SUM(F10:F10)</f>
        <v>6000</v>
      </c>
      <c r="G9" s="32">
        <f>SUM(G10:G10)</f>
        <v>0</v>
      </c>
      <c r="H9" s="32">
        <f>SUM(H10:H10)</f>
        <v>6000</v>
      </c>
      <c r="I9" s="32">
        <v>0</v>
      </c>
      <c r="J9" s="32">
        <v>0</v>
      </c>
      <c r="K9" s="32">
        <v>0</v>
      </c>
      <c r="L9" s="32">
        <f>SUM(L10:L10)</f>
        <v>0</v>
      </c>
      <c r="M9" s="32">
        <f>SUM(M10:M10)</f>
        <v>0</v>
      </c>
      <c r="N9" s="32">
        <f>SUM(N10:N10)</f>
        <v>0</v>
      </c>
      <c r="O9" s="32">
        <v>0</v>
      </c>
      <c r="P9" s="32">
        <v>0</v>
      </c>
    </row>
    <row r="10" spans="1:16" s="37" customFormat="1" ht="12.75">
      <c r="A10" s="40" t="s">
        <v>53</v>
      </c>
      <c r="B10" s="39" t="s">
        <v>52</v>
      </c>
      <c r="C10" s="24">
        <v>2110</v>
      </c>
      <c r="D10" s="23">
        <v>6000</v>
      </c>
      <c r="E10" s="23">
        <f>F10+L10</f>
        <v>6000</v>
      </c>
      <c r="F10" s="23">
        <f>H10</f>
        <v>6000</v>
      </c>
      <c r="G10" s="22">
        <v>0</v>
      </c>
      <c r="H10" s="22">
        <v>6000</v>
      </c>
      <c r="I10" s="22">
        <v>0</v>
      </c>
      <c r="J10" s="22">
        <v>0</v>
      </c>
      <c r="K10" s="22">
        <f>-T10</f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</row>
    <row r="11" spans="1:16" s="37" customFormat="1" ht="13.5">
      <c r="A11" s="30">
        <v>600</v>
      </c>
      <c r="B11" s="36"/>
      <c r="C11" s="28"/>
      <c r="D11" s="32">
        <f aca="true" t="shared" si="0" ref="D11:N11">SUM(D12:D12)</f>
        <v>1218</v>
      </c>
      <c r="E11" s="32">
        <f t="shared" si="0"/>
        <v>1218</v>
      </c>
      <c r="F11" s="32">
        <f t="shared" si="0"/>
        <v>1218</v>
      </c>
      <c r="G11" s="32">
        <f t="shared" si="0"/>
        <v>0</v>
      </c>
      <c r="H11" s="32">
        <f t="shared" si="0"/>
        <v>1218</v>
      </c>
      <c r="I11" s="32">
        <f t="shared" si="0"/>
        <v>0</v>
      </c>
      <c r="J11" s="32">
        <f t="shared" si="0"/>
        <v>0</v>
      </c>
      <c r="K11" s="32">
        <f t="shared" si="0"/>
        <v>0</v>
      </c>
      <c r="L11" s="32">
        <f t="shared" si="0"/>
        <v>0</v>
      </c>
      <c r="M11" s="32">
        <f t="shared" si="0"/>
        <v>0</v>
      </c>
      <c r="N11" s="32">
        <f t="shared" si="0"/>
        <v>0</v>
      </c>
      <c r="O11" s="32">
        <f>O13+O15</f>
        <v>0</v>
      </c>
      <c r="P11" s="32">
        <f>P13+P15</f>
        <v>0</v>
      </c>
    </row>
    <row r="12" spans="1:16" s="37" customFormat="1" ht="12.75">
      <c r="A12" s="26">
        <v>600</v>
      </c>
      <c r="B12" s="25">
        <v>60095</v>
      </c>
      <c r="C12" s="24">
        <v>2110</v>
      </c>
      <c r="D12" s="23">
        <v>1218</v>
      </c>
      <c r="E12" s="23">
        <f>SUM(F12)</f>
        <v>1218</v>
      </c>
      <c r="F12" s="23">
        <f>SUM(H12)</f>
        <v>1218</v>
      </c>
      <c r="G12" s="22">
        <v>0</v>
      </c>
      <c r="H12" s="22">
        <v>1218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f>SUM(O12+Q12+R12)</f>
        <v>0</v>
      </c>
      <c r="O12" s="22">
        <v>0</v>
      </c>
      <c r="P12" s="22">
        <v>0</v>
      </c>
    </row>
    <row r="13" spans="1:16" s="37" customFormat="1" ht="13.5">
      <c r="A13" s="34" t="s">
        <v>51</v>
      </c>
      <c r="B13" s="33"/>
      <c r="C13" s="28"/>
      <c r="D13" s="32">
        <f aca="true" t="shared" si="1" ref="D13:M13">SUM(D14)</f>
        <v>70000</v>
      </c>
      <c r="E13" s="32">
        <f t="shared" si="1"/>
        <v>70000</v>
      </c>
      <c r="F13" s="32">
        <f t="shared" si="1"/>
        <v>70000</v>
      </c>
      <c r="G13" s="32">
        <f t="shared" si="1"/>
        <v>35000</v>
      </c>
      <c r="H13" s="32">
        <f t="shared" si="1"/>
        <v>35000</v>
      </c>
      <c r="I13" s="32">
        <f t="shared" si="1"/>
        <v>0</v>
      </c>
      <c r="J13" s="32">
        <f t="shared" si="1"/>
        <v>0</v>
      </c>
      <c r="K13" s="32">
        <f t="shared" si="1"/>
        <v>0</v>
      </c>
      <c r="L13" s="32">
        <f t="shared" si="1"/>
        <v>0</v>
      </c>
      <c r="M13" s="32">
        <f t="shared" si="1"/>
        <v>0</v>
      </c>
      <c r="N13" s="32">
        <v>0</v>
      </c>
      <c r="O13" s="32">
        <f>SUM(O14)</f>
        <v>0</v>
      </c>
      <c r="P13" s="32">
        <f>SUM(P14)</f>
        <v>0</v>
      </c>
    </row>
    <row r="14" spans="1:18" s="37" customFormat="1" ht="12.75">
      <c r="A14" s="26">
        <v>700</v>
      </c>
      <c r="B14" s="25">
        <v>70005</v>
      </c>
      <c r="C14" s="24">
        <v>2110</v>
      </c>
      <c r="D14" s="23">
        <v>70000</v>
      </c>
      <c r="E14" s="23">
        <f>SUM(F14)</f>
        <v>70000</v>
      </c>
      <c r="F14" s="23">
        <f>SUM(G14:H14)</f>
        <v>70000</v>
      </c>
      <c r="G14" s="22">
        <v>35000</v>
      </c>
      <c r="H14" s="22">
        <v>35000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f>SUM(O14+Q14+R14)</f>
        <v>0</v>
      </c>
      <c r="O14" s="22">
        <v>0</v>
      </c>
      <c r="P14" s="22">
        <v>0</v>
      </c>
      <c r="Q14" s="31"/>
      <c r="R14" s="31"/>
    </row>
    <row r="15" spans="1:18" s="37" customFormat="1" ht="13.5">
      <c r="A15" s="30">
        <v>710</v>
      </c>
      <c r="B15" s="36"/>
      <c r="C15" s="28"/>
      <c r="D15" s="32">
        <f aca="true" t="shared" si="2" ref="D15:P15">SUM(D16:D18)</f>
        <v>477500</v>
      </c>
      <c r="E15" s="32">
        <f t="shared" si="2"/>
        <v>477500</v>
      </c>
      <c r="F15" s="32">
        <f t="shared" si="2"/>
        <v>430010</v>
      </c>
      <c r="G15" s="32">
        <f t="shared" si="2"/>
        <v>381349</v>
      </c>
      <c r="H15" s="32">
        <f t="shared" si="2"/>
        <v>48661</v>
      </c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47490</v>
      </c>
      <c r="M15" s="32">
        <f t="shared" si="2"/>
        <v>47490</v>
      </c>
      <c r="N15" s="32">
        <f t="shared" si="2"/>
        <v>0</v>
      </c>
      <c r="O15" s="32">
        <f t="shared" si="2"/>
        <v>0</v>
      </c>
      <c r="P15" s="32">
        <f t="shared" si="2"/>
        <v>0</v>
      </c>
      <c r="Q15" s="38"/>
      <c r="R15" s="38"/>
    </row>
    <row r="16" spans="1:18" s="37" customFormat="1" ht="12.75">
      <c r="A16" s="26">
        <v>710</v>
      </c>
      <c r="B16" s="25">
        <v>71012</v>
      </c>
      <c r="C16" s="24">
        <v>2110</v>
      </c>
      <c r="D16" s="23">
        <v>114000</v>
      </c>
      <c r="E16" s="23">
        <f>SUM(N16+F16)</f>
        <v>114000</v>
      </c>
      <c r="F16" s="23">
        <f>SUM(G16:K16)</f>
        <v>114000</v>
      </c>
      <c r="G16" s="22">
        <v>114000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f>SUM(O16+Q16+R16)</f>
        <v>0</v>
      </c>
      <c r="O16" s="22">
        <v>0</v>
      </c>
      <c r="P16" s="22">
        <v>0</v>
      </c>
      <c r="Q16" s="31"/>
      <c r="R16" s="31"/>
    </row>
    <row r="17" spans="1:16" s="37" customFormat="1" ht="12.75">
      <c r="A17" s="26">
        <v>710</v>
      </c>
      <c r="B17" s="25">
        <v>71015</v>
      </c>
      <c r="C17" s="24">
        <v>2110</v>
      </c>
      <c r="D17" s="23">
        <v>316010</v>
      </c>
      <c r="E17" s="23">
        <f>SUM(F17)</f>
        <v>316010</v>
      </c>
      <c r="F17" s="23">
        <f>SUM(G17:H17)</f>
        <v>316010</v>
      </c>
      <c r="G17" s="22">
        <v>267349</v>
      </c>
      <c r="H17" s="22">
        <v>48661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f>SUM(O17+Q17+R17)</f>
        <v>0</v>
      </c>
      <c r="O17" s="22">
        <v>0</v>
      </c>
      <c r="P17" s="22">
        <v>0</v>
      </c>
    </row>
    <row r="18" spans="1:16" s="37" customFormat="1" ht="12.75">
      <c r="A18" s="26"/>
      <c r="B18" s="25"/>
      <c r="C18" s="24">
        <v>6410</v>
      </c>
      <c r="D18" s="23">
        <v>47490</v>
      </c>
      <c r="E18" s="23">
        <f>F18+L18</f>
        <v>47490</v>
      </c>
      <c r="F18" s="23">
        <f>H18</f>
        <v>0</v>
      </c>
      <c r="G18" s="22">
        <v>0</v>
      </c>
      <c r="H18" s="22">
        <v>0</v>
      </c>
      <c r="I18" s="22">
        <v>0</v>
      </c>
      <c r="J18" s="22">
        <v>0</v>
      </c>
      <c r="K18" s="22">
        <f>-T18</f>
        <v>0</v>
      </c>
      <c r="L18" s="22">
        <v>47490</v>
      </c>
      <c r="M18" s="22">
        <v>47490</v>
      </c>
      <c r="N18" s="22">
        <v>0</v>
      </c>
      <c r="O18" s="22">
        <v>0</v>
      </c>
      <c r="P18" s="22">
        <v>0</v>
      </c>
    </row>
    <row r="19" spans="1:16" s="37" customFormat="1" ht="13.5">
      <c r="A19" s="30">
        <v>750</v>
      </c>
      <c r="B19" s="36"/>
      <c r="C19" s="28"/>
      <c r="D19" s="32">
        <f aca="true" t="shared" si="3" ref="D19:P19">SUM(D20:D21)</f>
        <v>15753</v>
      </c>
      <c r="E19" s="32">
        <f t="shared" si="3"/>
        <v>15753</v>
      </c>
      <c r="F19" s="32">
        <f t="shared" si="3"/>
        <v>15753</v>
      </c>
      <c r="G19" s="32">
        <f t="shared" si="3"/>
        <v>11366</v>
      </c>
      <c r="H19" s="32">
        <f t="shared" si="3"/>
        <v>4387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2">
        <f t="shared" si="3"/>
        <v>0</v>
      </c>
    </row>
    <row r="20" spans="1:16" s="37" customFormat="1" ht="12.75">
      <c r="A20" s="26">
        <v>750</v>
      </c>
      <c r="B20" s="25">
        <v>75011</v>
      </c>
      <c r="C20" s="24">
        <v>2110</v>
      </c>
      <c r="D20" s="23">
        <v>2279</v>
      </c>
      <c r="E20" s="23">
        <f>SUM(N20+F20)</f>
        <v>2279</v>
      </c>
      <c r="F20" s="23">
        <f>SUM(G20:K20)</f>
        <v>2279</v>
      </c>
      <c r="G20" s="22">
        <v>2279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f>SUM(O20+Q20+R20)</f>
        <v>0</v>
      </c>
      <c r="O20" s="22">
        <v>0</v>
      </c>
      <c r="P20" s="22">
        <v>0</v>
      </c>
    </row>
    <row r="21" spans="1:16" s="37" customFormat="1" ht="12.75">
      <c r="A21" s="26">
        <v>750</v>
      </c>
      <c r="B21" s="25">
        <v>75045</v>
      </c>
      <c r="C21" s="24">
        <v>2110</v>
      </c>
      <c r="D21" s="23">
        <v>13474</v>
      </c>
      <c r="E21" s="23">
        <f>SUM(F21)</f>
        <v>13474</v>
      </c>
      <c r="F21" s="23">
        <f>SUM(G21:H21)</f>
        <v>13474</v>
      </c>
      <c r="G21" s="22">
        <v>9087</v>
      </c>
      <c r="H21" s="22">
        <v>4387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f>SUM(O21+Q21+R21)</f>
        <v>0</v>
      </c>
      <c r="O21" s="22">
        <v>0</v>
      </c>
      <c r="P21" s="22">
        <v>0</v>
      </c>
    </row>
    <row r="22" spans="1:16" s="35" customFormat="1" ht="14.25" customHeight="1">
      <c r="A22" s="30">
        <v>754</v>
      </c>
      <c r="B22" s="36"/>
      <c r="C22" s="28"/>
      <c r="D22" s="32">
        <f>SUM(D23:D24)</f>
        <v>3611882</v>
      </c>
      <c r="E22" s="32">
        <f>SUM(E23:E24)</f>
        <v>3611882</v>
      </c>
      <c r="F22" s="32">
        <f>SUM(F23:F24)</f>
        <v>3592582</v>
      </c>
      <c r="G22" s="32">
        <f>SUM(G23:G24)</f>
        <v>3090016</v>
      </c>
      <c r="H22" s="32">
        <f>SUM(H23:H24)</f>
        <v>313966</v>
      </c>
      <c r="I22" s="32">
        <f>SUM(I23)</f>
        <v>0</v>
      </c>
      <c r="J22" s="32">
        <f>SUM(J23:J24)</f>
        <v>188600</v>
      </c>
      <c r="K22" s="32">
        <f>SUM(K23)</f>
        <v>0</v>
      </c>
      <c r="L22" s="32">
        <f>SUM(L23:L24)</f>
        <v>19300</v>
      </c>
      <c r="M22" s="32">
        <f>SUM(M23:M24)</f>
        <v>19300</v>
      </c>
      <c r="N22" s="32">
        <f>SUM(N23)</f>
        <v>0</v>
      </c>
      <c r="O22" s="32">
        <f>SUM(O23)</f>
        <v>0</v>
      </c>
      <c r="P22" s="32">
        <f>SUM(P23)</f>
        <v>0</v>
      </c>
    </row>
    <row r="23" spans="1:16" ht="12.75" customHeight="1">
      <c r="A23" s="26">
        <v>754</v>
      </c>
      <c r="B23" s="25">
        <v>75411</v>
      </c>
      <c r="C23" s="24">
        <v>2110</v>
      </c>
      <c r="D23" s="23">
        <v>3592582</v>
      </c>
      <c r="E23" s="23">
        <f>F23+L23</f>
        <v>3592582</v>
      </c>
      <c r="F23" s="23">
        <f>SUM(G23:J23)</f>
        <v>3592582</v>
      </c>
      <c r="G23" s="22">
        <v>3090016</v>
      </c>
      <c r="H23" s="22">
        <v>313966</v>
      </c>
      <c r="I23" s="22">
        <v>0</v>
      </c>
      <c r="J23" s="22">
        <v>188600</v>
      </c>
      <c r="K23" s="22">
        <v>0</v>
      </c>
      <c r="L23" s="22">
        <v>0</v>
      </c>
      <c r="M23" s="22">
        <v>0</v>
      </c>
      <c r="N23" s="22">
        <f>SUM(O23+Q23+R23)</f>
        <v>0</v>
      </c>
      <c r="O23" s="22">
        <v>0</v>
      </c>
      <c r="P23" s="22"/>
    </row>
    <row r="24" spans="1:16" ht="12.75" customHeight="1">
      <c r="A24" s="26"/>
      <c r="B24" s="25"/>
      <c r="C24" s="24">
        <v>6410</v>
      </c>
      <c r="D24" s="23">
        <v>19300</v>
      </c>
      <c r="E24" s="23">
        <f>F24+L24</f>
        <v>19300</v>
      </c>
      <c r="F24" s="23">
        <f>SUM(G24:J24)</f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19300</v>
      </c>
      <c r="M24" s="22">
        <v>19300</v>
      </c>
      <c r="N24" s="22">
        <f>SUM(O24+Q24+R24)</f>
        <v>0</v>
      </c>
      <c r="O24" s="22">
        <v>0</v>
      </c>
      <c r="P24" s="22"/>
    </row>
    <row r="25" spans="1:16" ht="12.75" customHeight="1">
      <c r="A25" s="34" t="s">
        <v>50</v>
      </c>
      <c r="B25" s="33"/>
      <c r="C25" s="28"/>
      <c r="D25" s="32">
        <f aca="true" t="shared" si="4" ref="D25:M25">SUM(D26)</f>
        <v>123600</v>
      </c>
      <c r="E25" s="32">
        <f t="shared" si="4"/>
        <v>123600</v>
      </c>
      <c r="F25" s="32">
        <f t="shared" si="4"/>
        <v>123600</v>
      </c>
      <c r="G25" s="32">
        <f t="shared" si="4"/>
        <v>0</v>
      </c>
      <c r="H25" s="32">
        <f t="shared" si="4"/>
        <v>63654</v>
      </c>
      <c r="I25" s="32">
        <f t="shared" si="4"/>
        <v>59946</v>
      </c>
      <c r="J25" s="32">
        <f t="shared" si="4"/>
        <v>0</v>
      </c>
      <c r="K25" s="32">
        <f t="shared" si="4"/>
        <v>0</v>
      </c>
      <c r="L25" s="32">
        <f t="shared" si="4"/>
        <v>0</v>
      </c>
      <c r="M25" s="32">
        <f t="shared" si="4"/>
        <v>0</v>
      </c>
      <c r="N25" s="32">
        <v>0</v>
      </c>
      <c r="O25" s="32">
        <f>SUM(O26)</f>
        <v>0</v>
      </c>
      <c r="P25" s="32">
        <f>SUM(P26)</f>
        <v>0</v>
      </c>
    </row>
    <row r="26" spans="1:16" ht="12.75" customHeight="1">
      <c r="A26" s="26">
        <v>755</v>
      </c>
      <c r="B26" s="25">
        <v>75515</v>
      </c>
      <c r="C26" s="24">
        <v>2110</v>
      </c>
      <c r="D26" s="23">
        <v>123600</v>
      </c>
      <c r="E26" s="23">
        <f>SUM(F26)</f>
        <v>123600</v>
      </c>
      <c r="F26" s="22">
        <f>SUM(G26:K26)</f>
        <v>123600</v>
      </c>
      <c r="G26" s="22">
        <v>0</v>
      </c>
      <c r="H26" s="22">
        <v>63654</v>
      </c>
      <c r="I26" s="22">
        <v>59946</v>
      </c>
      <c r="J26" s="22">
        <v>0</v>
      </c>
      <c r="K26" s="22">
        <v>0</v>
      </c>
      <c r="L26" s="22">
        <v>0</v>
      </c>
      <c r="M26" s="22">
        <v>0</v>
      </c>
      <c r="N26" s="22">
        <f>SUM(O26+Q26+R26)</f>
        <v>0</v>
      </c>
      <c r="O26" s="22">
        <v>0</v>
      </c>
      <c r="P26" s="22">
        <v>0</v>
      </c>
    </row>
    <row r="27" spans="1:16" ht="13.5">
      <c r="A27" s="30">
        <v>851</v>
      </c>
      <c r="B27" s="29"/>
      <c r="C27" s="28"/>
      <c r="D27" s="27">
        <f>D28</f>
        <v>2967800</v>
      </c>
      <c r="E27" s="27">
        <f aca="true" t="shared" si="5" ref="E27:P27">SUM(E28)</f>
        <v>2967800</v>
      </c>
      <c r="F27" s="27">
        <f t="shared" si="5"/>
        <v>2967800</v>
      </c>
      <c r="G27" s="27">
        <f t="shared" si="5"/>
        <v>0</v>
      </c>
      <c r="H27" s="27">
        <f t="shared" si="5"/>
        <v>2967800</v>
      </c>
      <c r="I27" s="27">
        <f t="shared" si="5"/>
        <v>0</v>
      </c>
      <c r="J27" s="27">
        <f t="shared" si="5"/>
        <v>0</v>
      </c>
      <c r="K27" s="27">
        <f t="shared" si="5"/>
        <v>0</v>
      </c>
      <c r="L27" s="27">
        <f t="shared" si="5"/>
        <v>0</v>
      </c>
      <c r="M27" s="27">
        <f t="shared" si="5"/>
        <v>0</v>
      </c>
      <c r="N27" s="27">
        <f t="shared" si="5"/>
        <v>0</v>
      </c>
      <c r="O27" s="27">
        <f t="shared" si="5"/>
        <v>0</v>
      </c>
      <c r="P27" s="27">
        <f t="shared" si="5"/>
        <v>0</v>
      </c>
    </row>
    <row r="28" spans="1:17" ht="12.75">
      <c r="A28" s="26">
        <v>851</v>
      </c>
      <c r="B28" s="25">
        <v>85156</v>
      </c>
      <c r="C28" s="24">
        <v>2110</v>
      </c>
      <c r="D28" s="22">
        <v>2967800</v>
      </c>
      <c r="E28" s="23">
        <f>SUM(H28)</f>
        <v>2967800</v>
      </c>
      <c r="F28" s="23">
        <f>SUM(H28)</f>
        <v>2967800</v>
      </c>
      <c r="G28" s="22">
        <v>0</v>
      </c>
      <c r="H28" s="22">
        <v>2967800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f>SUM(O28+Q28+R28)</f>
        <v>0</v>
      </c>
      <c r="O28" s="22">
        <v>0</v>
      </c>
      <c r="P28" s="22">
        <v>0</v>
      </c>
      <c r="Q28" s="31"/>
    </row>
    <row r="29" spans="1:17" ht="13.5">
      <c r="A29" s="30">
        <v>852</v>
      </c>
      <c r="B29" s="29"/>
      <c r="C29" s="28"/>
      <c r="D29" s="32">
        <f>SUM(D30:D31)</f>
        <v>209337</v>
      </c>
      <c r="E29" s="32">
        <f>SUM(E30:E31)</f>
        <v>209337</v>
      </c>
      <c r="F29" s="32">
        <f>SUM(F30:F31)</f>
        <v>209337</v>
      </c>
      <c r="G29" s="27">
        <f>G30</f>
        <v>0</v>
      </c>
      <c r="H29" s="32">
        <f>SUM(H30:H31)</f>
        <v>2386</v>
      </c>
      <c r="I29" s="27">
        <f>SUM(I30)</f>
        <v>0</v>
      </c>
      <c r="J29" s="32">
        <f>SUM(J30:J31)</f>
        <v>206951</v>
      </c>
      <c r="K29" s="27">
        <f aca="true" t="shared" si="6" ref="K29:P29">SUM(K30)</f>
        <v>0</v>
      </c>
      <c r="L29" s="27">
        <f t="shared" si="6"/>
        <v>0</v>
      </c>
      <c r="M29" s="27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31"/>
    </row>
    <row r="30" spans="1:17" ht="12.75">
      <c r="A30" s="26">
        <v>852</v>
      </c>
      <c r="B30" s="25">
        <v>85204</v>
      </c>
      <c r="C30" s="24">
        <v>2160</v>
      </c>
      <c r="D30" s="22">
        <v>200526</v>
      </c>
      <c r="E30" s="23">
        <f>SUM(H30+G30+J30)</f>
        <v>200526</v>
      </c>
      <c r="F30" s="22">
        <f>SUM(G30:K30)</f>
        <v>200526</v>
      </c>
      <c r="G30" s="22">
        <v>0</v>
      </c>
      <c r="H30" s="22">
        <v>2005</v>
      </c>
      <c r="I30" s="22">
        <v>0</v>
      </c>
      <c r="J30" s="22">
        <v>198521</v>
      </c>
      <c r="K30" s="22">
        <v>0</v>
      </c>
      <c r="L30" s="22">
        <v>0</v>
      </c>
      <c r="M30" s="22">
        <f>SUM(N30+P30+Q30)</f>
        <v>0</v>
      </c>
      <c r="N30" s="22">
        <v>0</v>
      </c>
      <c r="O30" s="22">
        <v>0</v>
      </c>
      <c r="P30" s="22">
        <v>0</v>
      </c>
      <c r="Q30" s="31"/>
    </row>
    <row r="31" spans="1:17" ht="12.75">
      <c r="A31" s="26">
        <v>852</v>
      </c>
      <c r="B31" s="25">
        <v>85231</v>
      </c>
      <c r="C31" s="24">
        <v>2110</v>
      </c>
      <c r="D31" s="22">
        <v>8811</v>
      </c>
      <c r="E31" s="23">
        <f>SUM(H31+G31+J31)</f>
        <v>8811</v>
      </c>
      <c r="F31" s="22">
        <f>SUM(G31:K31)</f>
        <v>8811</v>
      </c>
      <c r="G31" s="22">
        <v>0</v>
      </c>
      <c r="H31" s="22">
        <v>381</v>
      </c>
      <c r="I31" s="22">
        <v>0</v>
      </c>
      <c r="J31" s="22">
        <v>8430</v>
      </c>
      <c r="K31" s="22">
        <v>0</v>
      </c>
      <c r="L31" s="22">
        <v>0</v>
      </c>
      <c r="M31" s="22">
        <f>SUM(N31+P31+Q31)</f>
        <v>0</v>
      </c>
      <c r="N31" s="22">
        <v>0</v>
      </c>
      <c r="O31" s="22">
        <v>0</v>
      </c>
      <c r="P31" s="22">
        <v>0</v>
      </c>
      <c r="Q31" s="31"/>
    </row>
    <row r="32" spans="1:16" ht="13.5">
      <c r="A32" s="30">
        <v>853</v>
      </c>
      <c r="B32" s="29"/>
      <c r="C32" s="28"/>
      <c r="D32" s="27">
        <f>SUM(D33)</f>
        <v>284343</v>
      </c>
      <c r="E32" s="27">
        <f>E33</f>
        <v>284343</v>
      </c>
      <c r="F32" s="27">
        <f>F33</f>
        <v>284343</v>
      </c>
      <c r="G32" s="27">
        <f>G33</f>
        <v>251773</v>
      </c>
      <c r="H32" s="27">
        <f>H33</f>
        <v>32570</v>
      </c>
      <c r="I32" s="27">
        <f aca="true" t="shared" si="7" ref="I32:P32">SUM(I33)</f>
        <v>0</v>
      </c>
      <c r="J32" s="27">
        <f t="shared" si="7"/>
        <v>0</v>
      </c>
      <c r="K32" s="27">
        <f t="shared" si="7"/>
        <v>0</v>
      </c>
      <c r="L32" s="27">
        <f t="shared" si="7"/>
        <v>0</v>
      </c>
      <c r="M32" s="27">
        <f t="shared" si="7"/>
        <v>0</v>
      </c>
      <c r="N32" s="27">
        <f t="shared" si="7"/>
        <v>0</v>
      </c>
      <c r="O32" s="27">
        <f t="shared" si="7"/>
        <v>0</v>
      </c>
      <c r="P32" s="27">
        <f t="shared" si="7"/>
        <v>0</v>
      </c>
    </row>
    <row r="33" spans="1:16" ht="12.75">
      <c r="A33" s="26">
        <v>853</v>
      </c>
      <c r="B33" s="25">
        <v>85321</v>
      </c>
      <c r="C33" s="24">
        <v>2110</v>
      </c>
      <c r="D33" s="22">
        <v>284343</v>
      </c>
      <c r="E33" s="23">
        <f>SUM(H33+G33+E38)</f>
        <v>284343</v>
      </c>
      <c r="F33" s="22">
        <f>SUM(G33:K33)</f>
        <v>284343</v>
      </c>
      <c r="G33" s="22">
        <v>251773</v>
      </c>
      <c r="H33" s="22">
        <v>32570</v>
      </c>
      <c r="I33" s="22">
        <v>0</v>
      </c>
      <c r="J33" s="22">
        <v>0</v>
      </c>
      <c r="K33" s="22">
        <v>0</v>
      </c>
      <c r="L33" s="22">
        <v>0</v>
      </c>
      <c r="M33" s="22">
        <f>SUM(N33+P33+Q33)</f>
        <v>0</v>
      </c>
      <c r="N33" s="22">
        <v>0</v>
      </c>
      <c r="O33" s="22">
        <v>0</v>
      </c>
      <c r="P33" s="22">
        <v>0</v>
      </c>
    </row>
    <row r="34" spans="1:16" ht="14.25">
      <c r="A34" s="105" t="s">
        <v>49</v>
      </c>
      <c r="B34" s="105"/>
      <c r="C34" s="105"/>
      <c r="D34" s="21">
        <f aca="true" t="shared" si="8" ref="D34:N34">SUM(D9+D11+D13+D15+D19+D22+D25+D27+D29+D32)</f>
        <v>7767433</v>
      </c>
      <c r="E34" s="21">
        <f t="shared" si="8"/>
        <v>7767433</v>
      </c>
      <c r="F34" s="21">
        <f t="shared" si="8"/>
        <v>7700643</v>
      </c>
      <c r="G34" s="21">
        <f t="shared" si="8"/>
        <v>3769504</v>
      </c>
      <c r="H34" s="21">
        <f t="shared" si="8"/>
        <v>3475642</v>
      </c>
      <c r="I34" s="21">
        <f t="shared" si="8"/>
        <v>59946</v>
      </c>
      <c r="J34" s="21">
        <f t="shared" si="8"/>
        <v>395551</v>
      </c>
      <c r="K34" s="21">
        <f t="shared" si="8"/>
        <v>0</v>
      </c>
      <c r="L34" s="21">
        <f t="shared" si="8"/>
        <v>66790</v>
      </c>
      <c r="M34" s="21">
        <f t="shared" si="8"/>
        <v>66790</v>
      </c>
      <c r="N34" s="21">
        <f t="shared" si="8"/>
        <v>0</v>
      </c>
      <c r="O34" s="21">
        <f>SUM(O9+O11+O13+O15+O19+O22+O27+O32)</f>
        <v>0</v>
      </c>
      <c r="P34" s="21">
        <f>SUM(P9+P11+P13+P15+P19+P22+P27+P32)</f>
        <v>0</v>
      </c>
    </row>
    <row r="35" spans="1:16" ht="12.75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7"/>
      <c r="L35" s="17"/>
      <c r="M35" s="17"/>
      <c r="N35" s="17"/>
      <c r="O35" s="17"/>
      <c r="P35" s="17"/>
    </row>
    <row r="36" spans="1:16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7"/>
      <c r="L36" s="17"/>
      <c r="M36" s="17"/>
      <c r="N36" s="17"/>
      <c r="O36" s="17"/>
      <c r="P36" s="17"/>
    </row>
    <row r="37" spans="1:16" ht="12.75">
      <c r="A37" s="18"/>
      <c r="B37" s="18"/>
      <c r="C37" s="18"/>
      <c r="D37" s="18"/>
      <c r="E37" s="18"/>
      <c r="F37" s="18"/>
      <c r="G37" s="19"/>
      <c r="H37" s="19"/>
      <c r="I37" s="18"/>
      <c r="J37" s="18"/>
      <c r="K37" s="17"/>
      <c r="L37" s="17"/>
      <c r="M37" s="17"/>
      <c r="N37" s="17"/>
      <c r="O37" s="17"/>
      <c r="P37" s="17"/>
    </row>
    <row r="44" spans="1:10" ht="12.75">
      <c r="A44" s="16"/>
      <c r="B44" s="16"/>
      <c r="C44" s="16"/>
      <c r="D44" s="16"/>
      <c r="E44" s="16"/>
      <c r="F44" s="16"/>
      <c r="G44" s="16"/>
      <c r="H44" s="16"/>
      <c r="I44" s="16"/>
      <c r="J44" s="15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4:C34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62.79.2016
z dnia 21 września 2016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30"/>
  <sheetViews>
    <sheetView view="pageLayout" zoomScale="78" zoomScalePageLayoutView="78" workbookViewId="0" topLeftCell="A1">
      <selection activeCell="T1" sqref="T1"/>
    </sheetView>
  </sheetViews>
  <sheetFormatPr defaultColWidth="9.33203125" defaultRowHeight="12.75"/>
  <cols>
    <col min="1" max="1" width="32.16015625" style="53" customWidth="1"/>
    <col min="2" max="2" width="4.66015625" style="53" customWidth="1"/>
    <col min="3" max="3" width="6.83203125" style="53" customWidth="1"/>
    <col min="4" max="4" width="9.16015625" style="53" customWidth="1"/>
    <col min="5" max="5" width="13.33203125" style="53" customWidth="1"/>
    <col min="6" max="6" width="14.5" style="53" customWidth="1"/>
    <col min="7" max="7" width="13.66015625" style="53" customWidth="1"/>
    <col min="8" max="8" width="11.16015625" style="53" customWidth="1"/>
    <col min="9" max="9" width="13.16015625" style="53" customWidth="1"/>
    <col min="10" max="10" width="12.5" style="53" customWidth="1"/>
    <col min="11" max="12" width="9.83203125" style="53" customWidth="1"/>
    <col min="13" max="13" width="7.5" style="53" customWidth="1"/>
    <col min="14" max="14" width="9" style="53" customWidth="1"/>
    <col min="15" max="15" width="13.83203125" style="53" customWidth="1"/>
    <col min="16" max="16" width="14.33203125" style="52" customWidth="1"/>
    <col min="17" max="17" width="12.5" style="52" customWidth="1"/>
    <col min="18" max="18" width="8.83203125" style="52" customWidth="1"/>
    <col min="19" max="19" width="11.5" style="52" customWidth="1"/>
    <col min="20" max="20" width="9.33203125" style="52" customWidth="1"/>
    <col min="21" max="21" width="10.83203125" style="52" bestFit="1" customWidth="1"/>
    <col min="22" max="16384" width="9.33203125" style="52" customWidth="1"/>
  </cols>
  <sheetData>
    <row r="1" spans="1:19" ht="18.75" customHeight="1">
      <c r="A1" s="132" t="s">
        <v>115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ht="18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2.75">
      <c r="A3" s="49"/>
      <c r="B3" s="49"/>
      <c r="C3" s="49"/>
      <c r="D3" s="49"/>
      <c r="E3" s="49"/>
      <c r="F3" s="49"/>
      <c r="G3" s="49"/>
      <c r="H3" s="48"/>
      <c r="I3" s="48"/>
      <c r="J3" s="48"/>
      <c r="K3" s="48"/>
      <c r="L3" s="48"/>
      <c r="M3" s="48"/>
      <c r="N3" s="48"/>
      <c r="O3" s="48"/>
      <c r="P3" s="47"/>
      <c r="Q3" s="47"/>
      <c r="R3" s="47"/>
      <c r="S3" s="46" t="s">
        <v>65</v>
      </c>
    </row>
    <row r="4" spans="1:19" s="65" customFormat="1" ht="11.25">
      <c r="A4" s="120" t="s">
        <v>114</v>
      </c>
      <c r="B4" s="133" t="s">
        <v>0</v>
      </c>
      <c r="C4" s="133" t="s">
        <v>1</v>
      </c>
      <c r="D4" s="120" t="s">
        <v>44</v>
      </c>
      <c r="E4" s="120" t="s">
        <v>113</v>
      </c>
      <c r="F4" s="120" t="s">
        <v>112</v>
      </c>
      <c r="G4" s="123" t="s">
        <v>6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4"/>
    </row>
    <row r="5" spans="1:19" s="65" customFormat="1" ht="11.25">
      <c r="A5" s="121"/>
      <c r="B5" s="134"/>
      <c r="C5" s="134"/>
      <c r="D5" s="121"/>
      <c r="E5" s="121"/>
      <c r="F5" s="121"/>
      <c r="G5" s="120" t="s">
        <v>62</v>
      </c>
      <c r="H5" s="130" t="s">
        <v>6</v>
      </c>
      <c r="I5" s="130"/>
      <c r="J5" s="130"/>
      <c r="K5" s="130"/>
      <c r="L5" s="130"/>
      <c r="M5" s="130"/>
      <c r="N5" s="130"/>
      <c r="O5" s="120" t="s">
        <v>61</v>
      </c>
      <c r="P5" s="127" t="s">
        <v>6</v>
      </c>
      <c r="Q5" s="128"/>
      <c r="R5" s="128"/>
      <c r="S5" s="129"/>
    </row>
    <row r="6" spans="1:19" s="65" customFormat="1" ht="11.25">
      <c r="A6" s="121"/>
      <c r="B6" s="134"/>
      <c r="C6" s="134"/>
      <c r="D6" s="121"/>
      <c r="E6" s="121"/>
      <c r="F6" s="121"/>
      <c r="G6" s="121"/>
      <c r="H6" s="123" t="s">
        <v>60</v>
      </c>
      <c r="I6" s="124"/>
      <c r="J6" s="120" t="s">
        <v>59</v>
      </c>
      <c r="K6" s="120" t="s">
        <v>58</v>
      </c>
      <c r="L6" s="120" t="s">
        <v>57</v>
      </c>
      <c r="M6" s="120" t="s">
        <v>111</v>
      </c>
      <c r="N6" s="120" t="s">
        <v>110</v>
      </c>
      <c r="O6" s="121"/>
      <c r="P6" s="123" t="s">
        <v>8</v>
      </c>
      <c r="Q6" s="67" t="s">
        <v>9</v>
      </c>
      <c r="R6" s="130" t="s">
        <v>56</v>
      </c>
      <c r="S6" s="130" t="s">
        <v>109</v>
      </c>
    </row>
    <row r="7" spans="1:19" s="65" customFormat="1" ht="94.5">
      <c r="A7" s="122"/>
      <c r="B7" s="135"/>
      <c r="C7" s="135"/>
      <c r="D7" s="122"/>
      <c r="E7" s="122"/>
      <c r="F7" s="122"/>
      <c r="G7" s="122"/>
      <c r="H7" s="66" t="s">
        <v>16</v>
      </c>
      <c r="I7" s="66" t="s">
        <v>54</v>
      </c>
      <c r="J7" s="122"/>
      <c r="K7" s="122"/>
      <c r="L7" s="122"/>
      <c r="M7" s="122"/>
      <c r="N7" s="122"/>
      <c r="O7" s="122"/>
      <c r="P7" s="130"/>
      <c r="Q7" s="29" t="s">
        <v>13</v>
      </c>
      <c r="R7" s="130"/>
      <c r="S7" s="130"/>
    </row>
    <row r="8" spans="1:19" ht="12" customHeigh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64">
        <v>13</v>
      </c>
      <c r="N8" s="64">
        <v>14</v>
      </c>
      <c r="O8" s="64">
        <v>15</v>
      </c>
      <c r="P8" s="64">
        <v>16</v>
      </c>
      <c r="Q8" s="64">
        <v>17</v>
      </c>
      <c r="R8" s="64">
        <v>18</v>
      </c>
      <c r="S8" s="64">
        <v>19</v>
      </c>
    </row>
    <row r="9" spans="1:21" ht="48.75" customHeight="1">
      <c r="A9" s="131" t="s">
        <v>108</v>
      </c>
      <c r="B9" s="131"/>
      <c r="C9" s="131"/>
      <c r="D9" s="60"/>
      <c r="E9" s="55">
        <f aca="true" t="shared" si="0" ref="E9:S9">SUM(E10:E14)</f>
        <v>1732961</v>
      </c>
      <c r="F9" s="55">
        <f t="shared" si="0"/>
        <v>485533</v>
      </c>
      <c r="G9" s="55">
        <f t="shared" si="0"/>
        <v>485533</v>
      </c>
      <c r="H9" s="55">
        <f t="shared" si="0"/>
        <v>8400</v>
      </c>
      <c r="I9" s="55">
        <f t="shared" si="0"/>
        <v>0</v>
      </c>
      <c r="J9" s="55">
        <f t="shared" si="0"/>
        <v>477133</v>
      </c>
      <c r="K9" s="55">
        <f t="shared" si="0"/>
        <v>0</v>
      </c>
      <c r="L9" s="55">
        <f t="shared" si="0"/>
        <v>0</v>
      </c>
      <c r="M9" s="55">
        <f t="shared" si="0"/>
        <v>0</v>
      </c>
      <c r="N9" s="55">
        <f t="shared" si="0"/>
        <v>0</v>
      </c>
      <c r="O9" s="55">
        <f t="shared" si="0"/>
        <v>0</v>
      </c>
      <c r="P9" s="55">
        <f t="shared" si="0"/>
        <v>0</v>
      </c>
      <c r="Q9" s="55">
        <f t="shared" si="0"/>
        <v>0</v>
      </c>
      <c r="R9" s="55">
        <f t="shared" si="0"/>
        <v>0</v>
      </c>
      <c r="S9" s="55">
        <f t="shared" si="0"/>
        <v>0</v>
      </c>
      <c r="U9" s="63"/>
    </row>
    <row r="10" spans="1:19" ht="29.25" customHeight="1">
      <c r="A10" s="59" t="s">
        <v>107</v>
      </c>
      <c r="B10" s="58">
        <v>852</v>
      </c>
      <c r="C10" s="58">
        <v>85201</v>
      </c>
      <c r="D10" s="39">
        <v>2320</v>
      </c>
      <c r="E10" s="57">
        <v>1652561</v>
      </c>
      <c r="F10" s="57">
        <f>G10</f>
        <v>93200</v>
      </c>
      <c r="G10" s="57">
        <f>H10+I10+J10+K10+L10+M10+N10</f>
        <v>93200</v>
      </c>
      <c r="H10" s="57">
        <v>0</v>
      </c>
      <c r="I10" s="57">
        <v>0</v>
      </c>
      <c r="J10" s="57">
        <v>93200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61">
        <v>0</v>
      </c>
      <c r="Q10" s="61">
        <v>0</v>
      </c>
      <c r="R10" s="61">
        <v>0</v>
      </c>
      <c r="S10" s="61">
        <v>0</v>
      </c>
    </row>
    <row r="11" spans="1:19" ht="24.75" customHeight="1">
      <c r="A11" s="59" t="s">
        <v>106</v>
      </c>
      <c r="B11" s="58">
        <v>852</v>
      </c>
      <c r="C11" s="58">
        <v>85204</v>
      </c>
      <c r="D11" s="39">
        <v>2320</v>
      </c>
      <c r="E11" s="57">
        <v>72000</v>
      </c>
      <c r="F11" s="57">
        <f>G11</f>
        <v>101000</v>
      </c>
      <c r="G11" s="57">
        <f>H11+I11+J11+K11+L11+M11+N11</f>
        <v>101000</v>
      </c>
      <c r="H11" s="57">
        <v>0</v>
      </c>
      <c r="I11" s="57">
        <v>0</v>
      </c>
      <c r="J11" s="57">
        <v>101000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61">
        <v>0</v>
      </c>
      <c r="Q11" s="61">
        <v>0</v>
      </c>
      <c r="R11" s="61">
        <v>0</v>
      </c>
      <c r="S11" s="61">
        <v>0</v>
      </c>
    </row>
    <row r="12" spans="1:19" s="62" customFormat="1" ht="20.25" customHeight="1">
      <c r="A12" s="59" t="s">
        <v>105</v>
      </c>
      <c r="B12" s="58">
        <v>853</v>
      </c>
      <c r="C12" s="58">
        <v>85321</v>
      </c>
      <c r="D12" s="39">
        <v>2320</v>
      </c>
      <c r="E12" s="57">
        <v>8400</v>
      </c>
      <c r="F12" s="57">
        <f>G12</f>
        <v>8400</v>
      </c>
      <c r="G12" s="57">
        <f>H12+I12+J12+K12+L12+M12+N12</f>
        <v>8400</v>
      </c>
      <c r="H12" s="57">
        <v>8400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61">
        <v>0</v>
      </c>
      <c r="Q12" s="61">
        <v>0</v>
      </c>
      <c r="R12" s="61">
        <v>0</v>
      </c>
      <c r="S12" s="61">
        <v>0</v>
      </c>
    </row>
    <row r="13" spans="1:19" ht="21.75" customHeight="1">
      <c r="A13" s="59" t="s">
        <v>104</v>
      </c>
      <c r="B13" s="58">
        <v>853</v>
      </c>
      <c r="C13" s="58">
        <v>85311</v>
      </c>
      <c r="D13" s="39">
        <v>2580</v>
      </c>
      <c r="E13" s="61">
        <v>0</v>
      </c>
      <c r="F13" s="57">
        <f>G13</f>
        <v>277933</v>
      </c>
      <c r="G13" s="57">
        <f>H13+I13+J13+K13+L13+M13+N13</f>
        <v>277933</v>
      </c>
      <c r="H13" s="57">
        <v>0</v>
      </c>
      <c r="I13" s="57">
        <v>0</v>
      </c>
      <c r="J13" s="57">
        <v>277933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61">
        <v>0</v>
      </c>
      <c r="Q13" s="61">
        <v>0</v>
      </c>
      <c r="R13" s="61">
        <v>0</v>
      </c>
      <c r="S13" s="61">
        <v>0</v>
      </c>
    </row>
    <row r="14" spans="1:19" ht="27.75" customHeight="1">
      <c r="A14" s="59" t="s">
        <v>103</v>
      </c>
      <c r="B14" s="58">
        <v>921</v>
      </c>
      <c r="C14" s="58">
        <v>92116</v>
      </c>
      <c r="D14" s="39">
        <v>2310</v>
      </c>
      <c r="E14" s="61">
        <v>0</v>
      </c>
      <c r="F14" s="57">
        <f>G14</f>
        <v>5000</v>
      </c>
      <c r="G14" s="57">
        <f>H14+I14+J14+K14+L14+M14+N14</f>
        <v>5000</v>
      </c>
      <c r="H14" s="57">
        <v>0</v>
      </c>
      <c r="I14" s="57">
        <v>0</v>
      </c>
      <c r="J14" s="57">
        <v>5000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61">
        <v>0</v>
      </c>
      <c r="Q14" s="57">
        <v>0</v>
      </c>
      <c r="R14" s="61">
        <v>0</v>
      </c>
      <c r="S14" s="61">
        <v>0</v>
      </c>
    </row>
    <row r="15" spans="1:19" ht="45.75" customHeight="1">
      <c r="A15" s="131" t="s">
        <v>102</v>
      </c>
      <c r="B15" s="131"/>
      <c r="C15" s="131"/>
      <c r="D15" s="60"/>
      <c r="E15" s="55">
        <f aca="true" t="shared" si="1" ref="E15:S15">SUM(E16:E25)</f>
        <v>1222440</v>
      </c>
      <c r="F15" s="55">
        <f t="shared" si="1"/>
        <v>5460860</v>
      </c>
      <c r="G15" s="55">
        <f t="shared" si="1"/>
        <v>3159888</v>
      </c>
      <c r="H15" s="55">
        <f t="shared" si="1"/>
        <v>0</v>
      </c>
      <c r="I15" s="55">
        <f t="shared" si="1"/>
        <v>3159888</v>
      </c>
      <c r="J15" s="55">
        <f t="shared" si="1"/>
        <v>0</v>
      </c>
      <c r="K15" s="55">
        <f t="shared" si="1"/>
        <v>0</v>
      </c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2300972</v>
      </c>
      <c r="P15" s="55">
        <f t="shared" si="1"/>
        <v>2300972</v>
      </c>
      <c r="Q15" s="55">
        <f t="shared" si="1"/>
        <v>0</v>
      </c>
      <c r="R15" s="55">
        <f t="shared" si="1"/>
        <v>0</v>
      </c>
      <c r="S15" s="55">
        <f t="shared" si="1"/>
        <v>0</v>
      </c>
    </row>
    <row r="16" spans="1:19" ht="83.25" customHeight="1">
      <c r="A16" s="59" t="s">
        <v>101</v>
      </c>
      <c r="B16" s="58">
        <v>600</v>
      </c>
      <c r="C16" s="58">
        <v>60013</v>
      </c>
      <c r="D16" s="39" t="s">
        <v>99</v>
      </c>
      <c r="E16" s="57">
        <v>0</v>
      </c>
      <c r="F16" s="57">
        <f>(G16+O16)</f>
        <v>15000</v>
      </c>
      <c r="G16" s="57">
        <f aca="true" t="shared" si="2" ref="G16:G25">H16+I16+J16+K16+L16+M16+N16</f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15000</v>
      </c>
      <c r="P16" s="57">
        <v>15000</v>
      </c>
      <c r="Q16" s="57">
        <v>0</v>
      </c>
      <c r="R16" s="57">
        <v>0</v>
      </c>
      <c r="S16" s="57">
        <v>0</v>
      </c>
    </row>
    <row r="17" spans="1:19" ht="78.75" customHeight="1">
      <c r="A17" s="59" t="s">
        <v>100</v>
      </c>
      <c r="B17" s="58">
        <v>600</v>
      </c>
      <c r="C17" s="58">
        <v>60013</v>
      </c>
      <c r="D17" s="39" t="s">
        <v>99</v>
      </c>
      <c r="E17" s="57">
        <v>0</v>
      </c>
      <c r="F17" s="57">
        <f>(G17+O17)</f>
        <v>26519</v>
      </c>
      <c r="G17" s="57">
        <f t="shared" si="2"/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26519</v>
      </c>
      <c r="P17" s="57">
        <v>26519</v>
      </c>
      <c r="Q17" s="57">
        <v>0</v>
      </c>
      <c r="R17" s="57">
        <v>0</v>
      </c>
      <c r="S17" s="57">
        <v>0</v>
      </c>
    </row>
    <row r="18" spans="1:19" ht="53.25" customHeight="1">
      <c r="A18" s="59" t="s">
        <v>70</v>
      </c>
      <c r="B18" s="58">
        <v>852</v>
      </c>
      <c r="C18" s="58">
        <v>85201</v>
      </c>
      <c r="D18" s="39" t="s">
        <v>92</v>
      </c>
      <c r="E18" s="57">
        <v>44153</v>
      </c>
      <c r="F18" s="57">
        <f>(G18+O18)</f>
        <v>90543</v>
      </c>
      <c r="G18" s="57">
        <f t="shared" si="2"/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90543</v>
      </c>
      <c r="P18" s="57">
        <v>90543</v>
      </c>
      <c r="Q18" s="57">
        <v>0</v>
      </c>
      <c r="R18" s="57">
        <v>0</v>
      </c>
      <c r="S18" s="57">
        <v>0</v>
      </c>
    </row>
    <row r="19" spans="1:19" ht="114" customHeight="1">
      <c r="A19" s="59" t="s">
        <v>98</v>
      </c>
      <c r="B19" s="58">
        <v>600</v>
      </c>
      <c r="C19" s="58">
        <v>60014</v>
      </c>
      <c r="D19" s="39" t="s">
        <v>94</v>
      </c>
      <c r="E19" s="57">
        <v>170867</v>
      </c>
      <c r="F19" s="57">
        <f>G19</f>
        <v>657180</v>
      </c>
      <c r="G19" s="57">
        <f t="shared" si="2"/>
        <v>657180</v>
      </c>
      <c r="H19" s="57">
        <v>0</v>
      </c>
      <c r="I19" s="57">
        <v>657180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</row>
    <row r="20" spans="1:19" ht="126.75" customHeight="1">
      <c r="A20" s="59" t="s">
        <v>71</v>
      </c>
      <c r="B20" s="58">
        <v>600</v>
      </c>
      <c r="C20" s="58">
        <v>60014</v>
      </c>
      <c r="D20" s="39" t="s">
        <v>92</v>
      </c>
      <c r="E20" s="57">
        <v>337277</v>
      </c>
      <c r="F20" s="57">
        <f>O20</f>
        <v>1311036</v>
      </c>
      <c r="G20" s="57">
        <f t="shared" si="2"/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f>P20</f>
        <v>1311036</v>
      </c>
      <c r="P20" s="57">
        <v>1311036</v>
      </c>
      <c r="Q20" s="57">
        <v>0</v>
      </c>
      <c r="R20" s="57">
        <v>0</v>
      </c>
      <c r="S20" s="57">
        <v>0</v>
      </c>
    </row>
    <row r="21" spans="1:19" ht="78.75" customHeight="1">
      <c r="A21" s="59" t="s">
        <v>97</v>
      </c>
      <c r="B21" s="58">
        <v>600</v>
      </c>
      <c r="C21" s="58">
        <v>60078</v>
      </c>
      <c r="D21" s="39" t="s">
        <v>94</v>
      </c>
      <c r="E21" s="57">
        <v>20000</v>
      </c>
      <c r="F21" s="57">
        <f>G21</f>
        <v>213911</v>
      </c>
      <c r="G21" s="57">
        <f t="shared" si="2"/>
        <v>213911</v>
      </c>
      <c r="H21" s="57">
        <v>0</v>
      </c>
      <c r="I21" s="57">
        <v>213911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</row>
    <row r="22" spans="1:19" ht="59.25" customHeight="1">
      <c r="A22" s="59" t="s">
        <v>96</v>
      </c>
      <c r="B22" s="58">
        <v>600</v>
      </c>
      <c r="C22" s="58">
        <v>60078</v>
      </c>
      <c r="D22" s="39" t="s">
        <v>94</v>
      </c>
      <c r="E22" s="57">
        <v>96622</v>
      </c>
      <c r="F22" s="57">
        <f>G22</f>
        <v>483104</v>
      </c>
      <c r="G22" s="57">
        <f t="shared" si="2"/>
        <v>483104</v>
      </c>
      <c r="H22" s="57">
        <v>0</v>
      </c>
      <c r="I22" s="57">
        <v>483104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</row>
    <row r="23" spans="1:19" ht="73.5" customHeight="1">
      <c r="A23" s="59" t="s">
        <v>95</v>
      </c>
      <c r="B23" s="58">
        <v>600</v>
      </c>
      <c r="C23" s="58">
        <v>60014</v>
      </c>
      <c r="D23" s="39" t="s">
        <v>94</v>
      </c>
      <c r="E23" s="57">
        <v>127312</v>
      </c>
      <c r="F23" s="57">
        <f>G23</f>
        <v>127312</v>
      </c>
      <c r="G23" s="57">
        <f t="shared" si="2"/>
        <v>127312</v>
      </c>
      <c r="H23" s="57">
        <v>0</v>
      </c>
      <c r="I23" s="57">
        <v>127312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</row>
    <row r="24" spans="1:19" ht="47.25" customHeight="1">
      <c r="A24" s="59" t="s">
        <v>116</v>
      </c>
      <c r="B24" s="58">
        <v>600</v>
      </c>
      <c r="C24" s="58">
        <v>60014</v>
      </c>
      <c r="D24" s="39" t="s">
        <v>94</v>
      </c>
      <c r="E24" s="57">
        <v>9253</v>
      </c>
      <c r="F24" s="57">
        <f>G24</f>
        <v>9253</v>
      </c>
      <c r="G24" s="57">
        <f t="shared" si="2"/>
        <v>9253</v>
      </c>
      <c r="H24" s="57">
        <v>0</v>
      </c>
      <c r="I24" s="57">
        <v>9253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</row>
    <row r="25" spans="1:19" ht="282.75" customHeight="1">
      <c r="A25" s="59" t="s">
        <v>93</v>
      </c>
      <c r="B25" s="58">
        <v>600</v>
      </c>
      <c r="C25" s="58">
        <v>60014</v>
      </c>
      <c r="D25" s="39" t="s">
        <v>92</v>
      </c>
      <c r="E25" s="57">
        <v>416956</v>
      </c>
      <c r="F25" s="57">
        <f>(G25+O25)</f>
        <v>2527002</v>
      </c>
      <c r="G25" s="57">
        <f t="shared" si="2"/>
        <v>1669128</v>
      </c>
      <c r="H25" s="57">
        <v>0</v>
      </c>
      <c r="I25" s="57">
        <v>1669128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857874</v>
      </c>
      <c r="P25" s="57">
        <v>857874</v>
      </c>
      <c r="Q25" s="57">
        <v>0</v>
      </c>
      <c r="R25" s="57">
        <v>0</v>
      </c>
      <c r="S25" s="57">
        <v>0</v>
      </c>
    </row>
    <row r="26" spans="1:19" ht="30.75" customHeight="1">
      <c r="A26" s="125" t="s">
        <v>49</v>
      </c>
      <c r="B26" s="125"/>
      <c r="C26" s="125"/>
      <c r="D26" s="56"/>
      <c r="E26" s="55">
        <f aca="true" t="shared" si="3" ref="E26:S26">SUM(E9+E15)</f>
        <v>2955401</v>
      </c>
      <c r="F26" s="55">
        <f t="shared" si="3"/>
        <v>5946393</v>
      </c>
      <c r="G26" s="55">
        <f t="shared" si="3"/>
        <v>3645421</v>
      </c>
      <c r="H26" s="55">
        <f t="shared" si="3"/>
        <v>8400</v>
      </c>
      <c r="I26" s="55">
        <f t="shared" si="3"/>
        <v>3159888</v>
      </c>
      <c r="J26" s="55">
        <f t="shared" si="3"/>
        <v>477133</v>
      </c>
      <c r="K26" s="55">
        <f t="shared" si="3"/>
        <v>0</v>
      </c>
      <c r="L26" s="55">
        <f t="shared" si="3"/>
        <v>0</v>
      </c>
      <c r="M26" s="55">
        <f t="shared" si="3"/>
        <v>0</v>
      </c>
      <c r="N26" s="55">
        <f t="shared" si="3"/>
        <v>0</v>
      </c>
      <c r="O26" s="55">
        <f t="shared" si="3"/>
        <v>2300972</v>
      </c>
      <c r="P26" s="55">
        <f t="shared" si="3"/>
        <v>2300972</v>
      </c>
      <c r="Q26" s="55">
        <f t="shared" si="3"/>
        <v>0</v>
      </c>
      <c r="R26" s="55">
        <f t="shared" si="3"/>
        <v>0</v>
      </c>
      <c r="S26" s="55">
        <f t="shared" si="3"/>
        <v>0</v>
      </c>
    </row>
    <row r="28" ht="12.75">
      <c r="E28" s="54"/>
    </row>
    <row r="30" spans="5:9" ht="12.75">
      <c r="E30" s="54"/>
      <c r="F30" s="54"/>
      <c r="G30" s="54"/>
      <c r="H30" s="54"/>
      <c r="I30" s="54"/>
    </row>
  </sheetData>
  <sheetProtection/>
  <mergeCells count="24">
    <mergeCell ref="S6:S7"/>
    <mergeCell ref="H5:N5"/>
    <mergeCell ref="C4:C7"/>
    <mergeCell ref="D4:D7"/>
    <mergeCell ref="A9:C9"/>
    <mergeCell ref="E4:E7"/>
    <mergeCell ref="R6:R7"/>
    <mergeCell ref="N6:N7"/>
    <mergeCell ref="A1:S2"/>
    <mergeCell ref="A15:C15"/>
    <mergeCell ref="O5:O7"/>
    <mergeCell ref="A4:A7"/>
    <mergeCell ref="J6:J7"/>
    <mergeCell ref="B4:B7"/>
    <mergeCell ref="F4:F7"/>
    <mergeCell ref="K6:K7"/>
    <mergeCell ref="L6:L7"/>
    <mergeCell ref="H6:I6"/>
    <mergeCell ref="A26:C26"/>
    <mergeCell ref="G4:S4"/>
    <mergeCell ref="P5:S5"/>
    <mergeCell ref="M6:M7"/>
    <mergeCell ref="P6:P7"/>
    <mergeCell ref="G5:G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&amp;A
do uchwały Zarządu Powiatu w Opatowie Nr 62.79.2016
z dnia 21 września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2016-09-20T09:33:46Z</cp:lastPrinted>
  <dcterms:modified xsi:type="dcterms:W3CDTF">2016-09-27T09:15:39Z</dcterms:modified>
  <cp:category/>
  <cp:version/>
  <cp:contentType/>
  <cp:contentStatus/>
</cp:coreProperties>
</file>